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8.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ctrlProps/ctrlProp3.xml" ContentType="application/vnd.ms-excel.controlproperties+xml"/>
  <Override PartName="/xl/comments3.xml" ContentType="application/vnd.openxmlformats-officedocument.spreadsheetml.comments+xml"/>
  <Override PartName="/xl/drawings/drawing10.xml" ContentType="application/vnd.openxmlformats-officedocument.drawing+xml"/>
  <Override PartName="/xl/ctrlProps/ctrlProp4.xml" ContentType="application/vnd.ms-excel.controlproperties+xml"/>
  <Override PartName="/xl/comments4.xml" ContentType="application/vnd.openxmlformats-officedocument.spreadsheetml.comments+xml"/>
  <Override PartName="/xl/drawings/drawing11.xml" ContentType="application/vnd.openxmlformats-officedocument.drawing+xml"/>
  <Override PartName="/xl/ctrlProps/ctrlProp5.xml" ContentType="application/vnd.ms-excel.controlproperties+xml"/>
  <Override PartName="/xl/comments5.xml" ContentType="application/vnd.openxmlformats-officedocument.spreadsheetml.comments+xml"/>
  <Override PartName="/xl/drawings/drawing12.xml" ContentType="application/vnd.openxmlformats-officedocument.drawing+xml"/>
  <Override PartName="/xl/ctrlProps/ctrlProp6.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updateLinks="never" codeName="ThisWorkbook"/>
  <mc:AlternateContent xmlns:mc="http://schemas.openxmlformats.org/markup-compatibility/2006">
    <mc:Choice Requires="x15">
      <x15ac:absPath xmlns:x15ac="http://schemas.microsoft.com/office/spreadsheetml/2010/11/ac" url="W:\VenCon Research International\Surveys 2025\SurveysAnalytics 25\ParSur 25\ParSur I - 2025 - 1 - Calc Files Raw\Example File\"/>
    </mc:Choice>
  </mc:AlternateContent>
  <xr:revisionPtr revIDLastSave="0" documentId="13_ncr:1_{6563278C-7726-48D2-8098-55B2C9F6C402}" xr6:coauthVersionLast="47" xr6:coauthVersionMax="47" xr10:uidLastSave="{00000000-0000-0000-0000-000000000000}"/>
  <bookViews>
    <workbookView xWindow="-120" yWindow="-120" windowWidth="29040" windowHeight="15720" tabRatio="799" xr2:uid="{00000000-000D-0000-FFFF-FFFF00000000}"/>
  </bookViews>
  <sheets>
    <sheet name="General Info" sheetId="75" r:id="rId1"/>
    <sheet name="Firm Type Overview" sheetId="109" r:id="rId2"/>
    <sheet name="Firm Criteria Overview" sheetId="111" r:id="rId3"/>
    <sheet name="Your Firm's Job Matching" sheetId="234" r:id="rId4"/>
    <sheet name="Your Firm's Component Matching" sheetId="233" r:id="rId5"/>
    <sheet name="Summary Dashboard" sheetId="194" r:id="rId6"/>
    <sheet name="Chart Data" sheetId="160" state="veryHidden" r:id="rId7"/>
    <sheet name="PRIMARY Target" sheetId="140" r:id="rId8"/>
    <sheet name="EXPERIENCED Target" sheetId="141" r:id="rId9"/>
    <sheet name="SENIOR Target" sheetId="142" r:id="rId10"/>
    <sheet name="PRIMARY Achieved" sheetId="143" r:id="rId11"/>
    <sheet name="EXPERIENCED Achieved" sheetId="144" r:id="rId12"/>
    <sheet name="SENIOR Achieved" sheetId="145" r:id="rId13"/>
    <sheet name="Frequently Asked Questions" sheetId="236" r:id="rId14"/>
    <sheet name="Matching of Typical Components" sheetId="24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194" l="1"/>
  <c r="M13" i="160" l="1"/>
  <c r="M9" i="160"/>
  <c r="V24" i="160"/>
  <c r="T24" i="160"/>
  <c r="R24" i="160"/>
  <c r="I188" i="75" l="1"/>
  <c r="K188" i="75"/>
  <c r="M188" i="75"/>
  <c r="I189" i="75"/>
  <c r="K189" i="75"/>
  <c r="M189" i="75"/>
  <c r="I190" i="75"/>
  <c r="K190" i="75"/>
  <c r="M190" i="75"/>
  <c r="I191" i="75"/>
  <c r="K191" i="75"/>
  <c r="M191" i="75"/>
  <c r="H193" i="75"/>
  <c r="J193" i="75"/>
  <c r="L193" i="75"/>
  <c r="H194" i="75"/>
  <c r="J194" i="75"/>
  <c r="L194" i="75"/>
  <c r="H195" i="75"/>
  <c r="J195" i="75"/>
  <c r="L195" i="75"/>
  <c r="H196" i="75"/>
  <c r="J196" i="75"/>
  <c r="L196" i="75"/>
  <c r="H199" i="75"/>
  <c r="H201" i="75" s="1"/>
  <c r="H202" i="75" s="1"/>
  <c r="J199" i="75"/>
  <c r="J201" i="75" s="1"/>
  <c r="J202" i="75" s="1"/>
  <c r="L199" i="75"/>
  <c r="L201" i="75" s="1"/>
  <c r="L202" i="75" s="1"/>
  <c r="D238" i="236" l="1"/>
  <c r="D241" i="236"/>
  <c r="S2" i="144" l="1"/>
  <c r="R2" i="144"/>
  <c r="S2" i="145"/>
  <c r="R2" i="145"/>
  <c r="S2" i="143"/>
  <c r="R2" i="143"/>
  <c r="S2" i="142"/>
  <c r="R2" i="142"/>
  <c r="S2" i="141"/>
  <c r="R2" i="141"/>
  <c r="S2" i="140"/>
  <c r="R2" i="140"/>
  <c r="T13" i="142" l="1"/>
  <c r="T13" i="145"/>
  <c r="T13" i="144"/>
  <c r="T13" i="143"/>
  <c r="T13" i="141"/>
  <c r="T13" i="140"/>
  <c r="R27" i="234" l="1"/>
  <c r="O27" i="234"/>
  <c r="U27" i="234"/>
  <c r="M13" i="145" l="1"/>
  <c r="I13" i="145"/>
  <c r="G13" i="144"/>
  <c r="C13" i="144"/>
  <c r="B43" i="145"/>
  <c r="N40" i="145"/>
  <c r="N39" i="145"/>
  <c r="AD38" i="145"/>
  <c r="N38" i="145"/>
  <c r="B43" i="144"/>
  <c r="N40" i="144"/>
  <c r="N39" i="144"/>
  <c r="AD38" i="144"/>
  <c r="N38" i="144"/>
  <c r="O13" i="143"/>
  <c r="M13" i="143"/>
  <c r="I13" i="143"/>
  <c r="H13" i="143"/>
  <c r="F13" i="143"/>
  <c r="B43" i="143"/>
  <c r="N40" i="143"/>
  <c r="N39" i="143"/>
  <c r="AD38" i="143"/>
  <c r="N38" i="143"/>
  <c r="N13" i="142"/>
  <c r="H13" i="142"/>
  <c r="B43" i="142"/>
  <c r="N40" i="142"/>
  <c r="N39" i="142"/>
  <c r="AD38" i="142"/>
  <c r="N38" i="142"/>
  <c r="L13" i="141"/>
  <c r="H13" i="141"/>
  <c r="B43" i="141"/>
  <c r="N40" i="141"/>
  <c r="N39" i="141"/>
  <c r="AD38" i="141"/>
  <c r="N38" i="141"/>
  <c r="AD38" i="140"/>
  <c r="N40" i="140"/>
  <c r="N39" i="140"/>
  <c r="N38" i="140"/>
  <c r="P13" i="141" l="1"/>
  <c r="P13" i="142"/>
  <c r="N13" i="144"/>
  <c r="P13" i="143"/>
  <c r="H13" i="144"/>
  <c r="I13" i="141"/>
  <c r="M13" i="141"/>
  <c r="D13" i="141"/>
  <c r="I13" i="142"/>
  <c r="D13" i="143"/>
  <c r="E13" i="141"/>
  <c r="K13" i="144"/>
  <c r="E13" i="142"/>
  <c r="E13" i="144"/>
  <c r="C13" i="143"/>
  <c r="E13" i="143"/>
  <c r="D13" i="142"/>
  <c r="L13" i="142"/>
  <c r="M13" i="142"/>
  <c r="O13" i="144"/>
  <c r="J13" i="144"/>
  <c r="F13" i="141"/>
  <c r="J13" i="145"/>
  <c r="N13" i="141"/>
  <c r="L13" i="143"/>
  <c r="E13" i="145"/>
  <c r="D13" i="145"/>
  <c r="L13" i="145"/>
  <c r="F13" i="145"/>
  <c r="N13" i="145"/>
  <c r="H13" i="145"/>
  <c r="P13" i="145"/>
  <c r="F13" i="144"/>
  <c r="M13" i="144"/>
  <c r="I13" i="144"/>
  <c r="C13" i="145"/>
  <c r="G13" i="145"/>
  <c r="K13" i="145"/>
  <c r="O13" i="145"/>
  <c r="P13" i="144"/>
  <c r="L13" i="144"/>
  <c r="D13" i="144"/>
  <c r="N13" i="143"/>
  <c r="G13" i="143"/>
  <c r="J13" i="143"/>
  <c r="K13" i="143"/>
  <c r="O13" i="142"/>
  <c r="G13" i="142"/>
  <c r="C13" i="142"/>
  <c r="K13" i="142"/>
  <c r="J13" i="142"/>
  <c r="F13" i="142"/>
  <c r="J13" i="141"/>
  <c r="C13" i="141"/>
  <c r="G13" i="141"/>
  <c r="K13" i="141"/>
  <c r="O13" i="141"/>
  <c r="T25" i="160" l="1"/>
  <c r="V25" i="160"/>
  <c r="B43" i="140"/>
  <c r="R11" i="194" l="1"/>
  <c r="P11" i="194"/>
  <c r="O11" i="194"/>
  <c r="R14" i="194"/>
  <c r="Q14" i="194"/>
  <c r="P14" i="194"/>
  <c r="R5" i="194"/>
  <c r="Q5" i="194"/>
  <c r="P5" i="194"/>
  <c r="L3" i="160"/>
  <c r="Q11" i="194" l="1"/>
  <c r="R25" i="160" l="1"/>
  <c r="K13" i="140"/>
  <c r="J13" i="140"/>
  <c r="M13" i="140"/>
  <c r="L13" i="140"/>
  <c r="I13" i="140"/>
  <c r="H13" i="140"/>
  <c r="O13" i="140"/>
  <c r="G13" i="140"/>
  <c r="C13" i="140"/>
  <c r="F13" i="140"/>
  <c r="P13" i="140"/>
  <c r="E13" i="140"/>
  <c r="D13" i="140"/>
  <c r="N13" i="140"/>
  <c r="T14" i="145" l="1"/>
  <c r="T15" i="145" s="1"/>
  <c r="T14" i="142"/>
  <c r="T15" i="142" s="1"/>
  <c r="T14" i="144"/>
  <c r="T15" i="144" s="1"/>
  <c r="T14" i="141"/>
  <c r="T15" i="141" s="1"/>
  <c r="T14" i="143"/>
  <c r="T15" i="143" s="1"/>
  <c r="T14" i="140"/>
  <c r="T15" i="140" s="1"/>
  <c r="J14" i="143"/>
  <c r="J15" i="143" s="1"/>
  <c r="G14" i="141"/>
  <c r="G15" i="141" s="1"/>
  <c r="M14" i="142"/>
  <c r="M15" i="142" s="1"/>
  <c r="I14" i="143"/>
  <c r="I15" i="143" s="1"/>
  <c r="I14" i="144"/>
  <c r="I15" i="144" s="1"/>
  <c r="D14" i="145"/>
  <c r="D15" i="145" s="1"/>
  <c r="G14" i="143"/>
  <c r="G15" i="143" s="1"/>
  <c r="H14" i="143"/>
  <c r="H15" i="143" s="1"/>
  <c r="G14" i="144"/>
  <c r="G15" i="144" s="1"/>
  <c r="E14" i="141"/>
  <c r="E15" i="141" s="1"/>
  <c r="M14" i="145"/>
  <c r="M15" i="145" s="1"/>
  <c r="J14" i="142"/>
  <c r="J15" i="142" s="1"/>
  <c r="L14" i="144"/>
  <c r="L15" i="144" s="1"/>
  <c r="D14" i="141"/>
  <c r="D15" i="141" s="1"/>
  <c r="O14" i="142"/>
  <c r="O15" i="142" s="1"/>
  <c r="J14" i="144"/>
  <c r="J15" i="144" s="1"/>
  <c r="E14" i="143"/>
  <c r="E15" i="143" s="1"/>
  <c r="E14" i="144"/>
  <c r="E15" i="144" s="1"/>
  <c r="J14" i="145"/>
  <c r="J15" i="145" s="1"/>
  <c r="G14" i="142"/>
  <c r="G15" i="142" s="1"/>
  <c r="D14" i="143"/>
  <c r="D15" i="143" s="1"/>
  <c r="D14" i="144"/>
  <c r="D15" i="144" s="1"/>
  <c r="O14" i="145"/>
  <c r="O15" i="145" s="1"/>
  <c r="L14" i="142"/>
  <c r="L15" i="142" s="1"/>
  <c r="H14" i="144"/>
  <c r="H15" i="144" s="1"/>
  <c r="F14" i="141"/>
  <c r="F15" i="141" s="1"/>
  <c r="N14" i="145"/>
  <c r="N15" i="145" s="1"/>
  <c r="K14" i="142"/>
  <c r="K15" i="142" s="1"/>
  <c r="L14" i="143"/>
  <c r="L15" i="143" s="1"/>
  <c r="K14" i="143"/>
  <c r="K15" i="143" s="1"/>
  <c r="F14" i="144"/>
  <c r="F15" i="144" s="1"/>
  <c r="C14" i="141"/>
  <c r="C15" i="141" s="1"/>
  <c r="K14" i="145"/>
  <c r="K15" i="145" s="1"/>
  <c r="H14" i="142"/>
  <c r="H15" i="142" s="1"/>
  <c r="C14" i="143"/>
  <c r="C15" i="143" s="1"/>
  <c r="P14" i="141"/>
  <c r="P15" i="141" s="1"/>
  <c r="G14" i="145"/>
  <c r="G15" i="145" s="1"/>
  <c r="E14" i="142"/>
  <c r="E15" i="142" s="1"/>
  <c r="O14" i="141"/>
  <c r="O15" i="141" s="1"/>
  <c r="I14" i="142"/>
  <c r="I15" i="142" s="1"/>
  <c r="P14" i="145"/>
  <c r="P15" i="145" s="1"/>
  <c r="P14" i="143"/>
  <c r="P15" i="143" s="1"/>
  <c r="P14" i="144"/>
  <c r="P15" i="144" s="1"/>
  <c r="M14" i="141"/>
  <c r="M15" i="141" s="1"/>
  <c r="E14" i="145"/>
  <c r="E15" i="145" s="1"/>
  <c r="O14" i="143"/>
  <c r="O15" i="143" s="1"/>
  <c r="O14" i="144"/>
  <c r="O15" i="144" s="1"/>
  <c r="L14" i="141"/>
  <c r="L15" i="141" s="1"/>
  <c r="I14" i="145"/>
  <c r="I15" i="145" s="1"/>
  <c r="C14" i="144"/>
  <c r="C15" i="144" s="1"/>
  <c r="H14" i="145"/>
  <c r="H15" i="145" s="1"/>
  <c r="F14" i="142"/>
  <c r="F15" i="142" s="1"/>
  <c r="M14" i="143"/>
  <c r="M15" i="143" s="1"/>
  <c r="F14" i="143"/>
  <c r="F15" i="143" s="1"/>
  <c r="N14" i="141"/>
  <c r="N15" i="141" s="1"/>
  <c r="F14" i="145"/>
  <c r="F15" i="145" s="1"/>
  <c r="C14" i="142"/>
  <c r="C15" i="142" s="1"/>
  <c r="N14" i="143"/>
  <c r="N15" i="143" s="1"/>
  <c r="M14" i="144"/>
  <c r="M15" i="144" s="1"/>
  <c r="J14" i="141"/>
  <c r="J15" i="141" s="1"/>
  <c r="P14" i="142"/>
  <c r="P15" i="142" s="1"/>
  <c r="I14" i="141"/>
  <c r="I15" i="141" s="1"/>
  <c r="L14" i="145"/>
  <c r="L15" i="145" s="1"/>
  <c r="D14" i="142"/>
  <c r="D15" i="142" s="1"/>
  <c r="N14" i="144"/>
  <c r="N15" i="144" s="1"/>
  <c r="K14" i="141"/>
  <c r="K15" i="141" s="1"/>
  <c r="C14" i="145"/>
  <c r="C15" i="145" s="1"/>
  <c r="K14" i="144"/>
  <c r="K15" i="144" s="1"/>
  <c r="H14" i="141"/>
  <c r="H15" i="141" s="1"/>
  <c r="N14" i="142"/>
  <c r="N15" i="142" s="1"/>
  <c r="N14" i="140"/>
  <c r="N15" i="140" s="1"/>
  <c r="J14" i="140"/>
  <c r="J15" i="140" s="1"/>
  <c r="I14" i="140"/>
  <c r="I15" i="140" s="1"/>
  <c r="L14" i="140"/>
  <c r="L15" i="140" s="1"/>
  <c r="E14" i="140"/>
  <c r="E15" i="140" s="1"/>
  <c r="D14" i="140"/>
  <c r="D15" i="140" s="1"/>
  <c r="K14" i="140"/>
  <c r="K15" i="140" s="1"/>
  <c r="G14" i="140"/>
  <c r="G15" i="140" s="1"/>
  <c r="O14" i="140"/>
  <c r="O15" i="140" s="1"/>
  <c r="M14" i="140"/>
  <c r="M15" i="140" s="1"/>
  <c r="F14" i="140"/>
  <c r="F15" i="140" s="1"/>
  <c r="P14" i="140"/>
  <c r="P15" i="140" s="1"/>
  <c r="H14" i="140"/>
  <c r="H15" i="140" s="1"/>
  <c r="C14" i="140"/>
  <c r="C15" i="140" s="1"/>
  <c r="M55" i="160" l="1"/>
  <c r="M53" i="160"/>
  <c r="M51" i="160"/>
  <c r="M49" i="160"/>
  <c r="M47" i="160"/>
  <c r="M45" i="160"/>
  <c r="M56" i="160"/>
  <c r="M54" i="160"/>
  <c r="M52" i="160"/>
  <c r="M50" i="160"/>
  <c r="M48" i="160"/>
  <c r="M46" i="160"/>
  <c r="M44" i="160"/>
  <c r="M43" i="160"/>
  <c r="M42" i="160"/>
  <c r="M41" i="160"/>
  <c r="M40" i="160"/>
  <c r="M39" i="160"/>
  <c r="M38" i="160"/>
  <c r="V47" i="160" l="1"/>
  <c r="T47" i="160"/>
  <c r="R47" i="160"/>
  <c r="V46" i="160"/>
  <c r="T46" i="160"/>
  <c r="R46" i="160"/>
  <c r="V50" i="160"/>
  <c r="T50" i="160"/>
  <c r="R50" i="160"/>
  <c r="V38" i="160"/>
  <c r="T38" i="160"/>
  <c r="V49" i="160"/>
  <c r="T49" i="160"/>
  <c r="R49" i="160"/>
  <c r="V48" i="160"/>
  <c r="T48" i="160"/>
  <c r="R48" i="160"/>
  <c r="V54" i="160"/>
  <c r="T54" i="160"/>
  <c r="R54" i="160"/>
  <c r="V45" i="160"/>
  <c r="T45" i="160"/>
  <c r="R45" i="160"/>
  <c r="V51" i="160"/>
  <c r="T51" i="160"/>
  <c r="R51" i="160"/>
  <c r="R56" i="160"/>
  <c r="V56" i="160"/>
  <c r="T56" i="160"/>
  <c r="R40" i="160"/>
  <c r="V40" i="160"/>
  <c r="T40" i="160"/>
  <c r="V42" i="160"/>
  <c r="T42" i="160"/>
  <c r="R42" i="160"/>
  <c r="V43" i="160"/>
  <c r="T43" i="160"/>
  <c r="R43" i="160"/>
  <c r="V53" i="160"/>
  <c r="T53" i="160"/>
  <c r="R53" i="160"/>
  <c r="V52" i="160"/>
  <c r="R52" i="160"/>
  <c r="T52" i="160"/>
  <c r="V39" i="160"/>
  <c r="T39" i="160"/>
  <c r="R39" i="160"/>
  <c r="V41" i="160"/>
  <c r="T41" i="160"/>
  <c r="R41" i="160"/>
  <c r="R44" i="160"/>
  <c r="V44" i="160"/>
  <c r="T44" i="160"/>
  <c r="V55" i="160"/>
  <c r="T55" i="160"/>
  <c r="R55" i="160"/>
  <c r="M26" i="160"/>
  <c r="M12" i="160"/>
  <c r="M11" i="160"/>
  <c r="M10" i="160"/>
  <c r="M7" i="160"/>
  <c r="M6" i="160"/>
  <c r="M5" i="160"/>
  <c r="M4" i="160"/>
  <c r="M3" i="160"/>
  <c r="V3" i="160" l="1"/>
  <c r="T3" i="160"/>
  <c r="V4" i="160"/>
  <c r="T4" i="160"/>
  <c r="R4" i="160"/>
  <c r="V5" i="160"/>
  <c r="T5" i="160"/>
  <c r="R5" i="160"/>
  <c r="R6" i="160"/>
  <c r="V6" i="160"/>
  <c r="T6" i="160"/>
  <c r="V7" i="160"/>
  <c r="T7" i="160"/>
  <c r="R7" i="160"/>
  <c r="U9" i="160" l="1"/>
  <c r="Q9" i="160"/>
  <c r="Q26" i="160"/>
  <c r="S26" i="160"/>
  <c r="U26" i="160"/>
  <c r="U10" i="160" l="1"/>
  <c r="S12" i="160"/>
  <c r="U11" i="160"/>
  <c r="Q10" i="160"/>
  <c r="Q11" i="160"/>
  <c r="Q12" i="160"/>
  <c r="U12" i="160"/>
  <c r="Q13" i="160"/>
  <c r="S10" i="160"/>
  <c r="U13" i="160"/>
  <c r="S11" i="160"/>
  <c r="S13" i="160"/>
  <c r="S9" i="160"/>
  <c r="P6" i="194"/>
  <c r="R6" i="194"/>
  <c r="Q10" i="194" l="1"/>
  <c r="P10" i="194"/>
  <c r="P7" i="194"/>
  <c r="Q8" i="194"/>
  <c r="R9" i="194"/>
  <c r="R8" i="194"/>
  <c r="R10" i="194"/>
  <c r="P9" i="194"/>
  <c r="Q9" i="194"/>
  <c r="Q7" i="194"/>
  <c r="P8" i="194"/>
  <c r="R7" i="194"/>
  <c r="Q22" i="160"/>
  <c r="U20" i="160"/>
  <c r="Q20" i="160"/>
  <c r="U23" i="160"/>
  <c r="Q21" i="160"/>
  <c r="Q23" i="160"/>
  <c r="Q6" i="194"/>
  <c r="S20" i="160"/>
  <c r="S23" i="160"/>
  <c r="U22" i="160"/>
  <c r="U21" i="160"/>
  <c r="S22" i="160"/>
  <c r="S21" i="160"/>
  <c r="Q28" i="194" l="1"/>
  <c r="R28" i="194"/>
  <c r="R32" i="194"/>
  <c r="Q18" i="194"/>
  <c r="Q30" i="194"/>
  <c r="Q17" i="194"/>
  <c r="Q25" i="194"/>
  <c r="R18" i="194"/>
  <c r="R23" i="194"/>
  <c r="R31" i="194"/>
  <c r="Q23" i="194"/>
  <c r="Q32" i="194"/>
  <c r="R17" i="194"/>
  <c r="R22" i="194"/>
  <c r="R26" i="194"/>
  <c r="R30" i="194"/>
  <c r="R16" i="194"/>
  <c r="Q16" i="194"/>
  <c r="Q26" i="194"/>
  <c r="Q22" i="194"/>
  <c r="Q27" i="194"/>
  <c r="Q31" i="194"/>
  <c r="Q21" i="194"/>
  <c r="R21" i="194"/>
  <c r="R25" i="194"/>
  <c r="Q33" i="194" l="1"/>
  <c r="R29" i="194"/>
  <c r="R19" i="194"/>
  <c r="Q29" i="194"/>
  <c r="R24" i="194"/>
  <c r="R15" i="194"/>
  <c r="R36" i="194" s="1"/>
  <c r="R33" i="194"/>
  <c r="Q15" i="194"/>
  <c r="Q36" i="194" s="1"/>
  <c r="Q19" i="194"/>
  <c r="R27" i="194"/>
  <c r="R20" i="194"/>
  <c r="Q20" i="194"/>
  <c r="Q24" i="194" l="1"/>
  <c r="T17" i="160"/>
  <c r="V16" i="160"/>
  <c r="T18" i="160"/>
  <c r="V15" i="160"/>
  <c r="V17" i="160"/>
  <c r="V18" i="160"/>
  <c r="T15" i="160"/>
  <c r="T16" i="160" l="1"/>
  <c r="P30" i="194" l="1"/>
  <c r="P16" i="194" l="1"/>
  <c r="P22" i="194"/>
  <c r="P27" i="194"/>
  <c r="P32" i="194"/>
  <c r="P25" i="194"/>
  <c r="P23" i="194"/>
  <c r="P28" i="194"/>
  <c r="P21" i="194"/>
  <c r="P18" i="194"/>
  <c r="P19" i="194"/>
  <c r="P29" i="194"/>
  <c r="P26" i="194"/>
  <c r="P20" i="194"/>
  <c r="P17" i="194"/>
  <c r="P31" i="194"/>
  <c r="R38" i="160" l="1"/>
  <c r="R3" i="160"/>
  <c r="P15" i="194"/>
  <c r="P36" i="194" s="1"/>
  <c r="P24" i="194"/>
  <c r="R17" i="160"/>
  <c r="P33" i="194"/>
  <c r="R18" i="160"/>
  <c r="U28" i="160" l="1"/>
  <c r="S28" i="160"/>
  <c r="Q28" i="160"/>
  <c r="W34" i="160" s="1"/>
  <c r="R39" i="194"/>
  <c r="R16" i="160"/>
  <c r="R15" i="160"/>
  <c r="T35" i="160"/>
  <c r="Q35" i="160"/>
  <c r="V35" i="160"/>
  <c r="U35" i="160"/>
  <c r="S35" i="160"/>
  <c r="R35" i="160"/>
  <c r="P37" i="194" l="1"/>
  <c r="Q29" i="160"/>
  <c r="P38" i="194" s="1"/>
  <c r="Q32" i="160"/>
  <c r="S29" i="160"/>
  <c r="S31" i="160" s="1"/>
  <c r="Y34" i="160"/>
  <c r="Q37" i="194"/>
  <c r="AA34" i="160"/>
  <c r="R37" i="194"/>
  <c r="U29" i="160"/>
  <c r="R38" i="194" s="1"/>
  <c r="U31" i="160"/>
  <c r="U34" i="160"/>
  <c r="U33" i="160" s="1"/>
  <c r="U32" i="160"/>
  <c r="Q34" i="160" l="1"/>
  <c r="Q33" i="160" s="1"/>
  <c r="S34" i="160"/>
  <c r="S33" i="160" s="1"/>
  <c r="Q31" i="160"/>
  <c r="S32" i="160"/>
  <c r="Q38" i="194"/>
  <c r="D1" i="194" l="1"/>
  <c r="Z2" i="160" l="1"/>
  <c r="Z1" i="1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C912F74C-035C-4478-8710-63374844F64E}">
      <text>
        <r>
          <rPr>
            <b/>
            <sz val="8"/>
            <color indexed="81"/>
            <rFont val="Tahoma"/>
            <family val="2"/>
          </rPr>
          <t xml:space="preserve">No. of Market Firms
</t>
        </r>
        <r>
          <rPr>
            <sz val="8"/>
            <color indexed="81"/>
            <rFont val="Tahoma"/>
            <family val="2"/>
          </rPr>
          <t>(with Partners matched to Vencon's Primary Partner level)</t>
        </r>
      </text>
    </comment>
    <comment ref="A13" authorId="0" shapeId="0" xr:uid="{75F2D92E-F1B0-46EC-9519-B62DCB525EA4}">
      <text>
        <r>
          <rPr>
            <sz val="8"/>
            <color indexed="81"/>
            <rFont val="Tahoma"/>
            <family val="2"/>
          </rPr>
          <t>TMP = Target Market Percentile</t>
        </r>
      </text>
    </comment>
    <comment ref="B13" authorId="0" shapeId="0" xr:uid="{9D8D41DF-3998-47C8-90E6-969C2EF6D712}">
      <text>
        <r>
          <rPr>
            <sz val="8"/>
            <color indexed="81"/>
            <rFont val="Tahoma"/>
            <family val="2"/>
          </rPr>
          <t>Please use the drop down menu to choose the relevant Target Market Percentile to be used for comparison to your firm's data.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42E51253-544E-4B16-993E-445399158FEF}">
      <text>
        <r>
          <rPr>
            <b/>
            <sz val="8"/>
            <color indexed="81"/>
            <rFont val="Tahoma"/>
            <family val="2"/>
          </rPr>
          <t xml:space="preserve">No. of Market Firms
</t>
        </r>
        <r>
          <rPr>
            <sz val="8"/>
            <color indexed="81"/>
            <rFont val="Tahoma"/>
            <family val="2"/>
          </rPr>
          <t>(with Partners matched to Vencon's Experienced Partner level)</t>
        </r>
      </text>
    </comment>
    <comment ref="A13" authorId="0" shapeId="0" xr:uid="{5E64F9C7-A72F-43B9-86E1-851ED9091ECD}">
      <text>
        <r>
          <rPr>
            <sz val="8"/>
            <color indexed="81"/>
            <rFont val="Tahoma"/>
            <family val="2"/>
          </rPr>
          <t>TMP = Target Market Percentile</t>
        </r>
      </text>
    </comment>
    <comment ref="B13" authorId="0" shapeId="0" xr:uid="{3B040AA0-5D13-46EB-B77D-E0A9A99F18FA}">
      <text>
        <r>
          <rPr>
            <sz val="8"/>
            <color indexed="81"/>
            <rFont val="Tahoma"/>
            <family val="2"/>
          </rPr>
          <t>Please use the drop down menu to choose the relevant Target Market Percentile to be used for comparison to your firm's data.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4F53BEDC-0B6D-497B-B1E5-4EC30BE5C353}">
      <text>
        <r>
          <rPr>
            <b/>
            <sz val="8"/>
            <color indexed="81"/>
            <rFont val="Tahoma"/>
            <family val="2"/>
          </rPr>
          <t xml:space="preserve">No. of Market Firms
</t>
        </r>
        <r>
          <rPr>
            <sz val="8"/>
            <color indexed="81"/>
            <rFont val="Tahoma"/>
            <family val="2"/>
          </rPr>
          <t>(with Partners matched to Vencon's Senior Partner level)</t>
        </r>
      </text>
    </comment>
    <comment ref="A13" authorId="0" shapeId="0" xr:uid="{85703718-85CC-45B9-AA23-8AC6C6972534}">
      <text>
        <r>
          <rPr>
            <sz val="8"/>
            <color indexed="81"/>
            <rFont val="Tahoma"/>
            <family val="2"/>
          </rPr>
          <t>TMP = Target Market Percentile</t>
        </r>
      </text>
    </comment>
    <comment ref="B13" authorId="0" shapeId="0" xr:uid="{3C14C46F-342A-49B4-9BE1-C91E7DFCF384}">
      <text>
        <r>
          <rPr>
            <sz val="8"/>
            <color indexed="81"/>
            <rFont val="Tahoma"/>
            <family val="2"/>
          </rPr>
          <t>Please use the drop down menu to choose the relevant Target Market Percentile to be used for comparison to your firm's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54829921-D985-41BE-8365-B06F87E86442}">
      <text>
        <r>
          <rPr>
            <b/>
            <sz val="8"/>
            <color indexed="81"/>
            <rFont val="Tahoma"/>
            <family val="2"/>
          </rPr>
          <t xml:space="preserve">No. of Market Firms
</t>
        </r>
        <r>
          <rPr>
            <sz val="8"/>
            <color indexed="81"/>
            <rFont val="Tahoma"/>
            <family val="2"/>
          </rPr>
          <t>(with Partners matched to Vencon's Primary Partner level)</t>
        </r>
      </text>
    </comment>
    <comment ref="A13" authorId="0" shapeId="0" xr:uid="{730A2B6B-2786-401C-8F24-61D561BD41D4}">
      <text>
        <r>
          <rPr>
            <sz val="8"/>
            <color indexed="81"/>
            <rFont val="Tahoma"/>
            <family val="2"/>
          </rPr>
          <t>TMP = Target Market Percentile</t>
        </r>
      </text>
    </comment>
    <comment ref="B13" authorId="0" shapeId="0" xr:uid="{3DAC0496-74F7-44CE-976A-046F64B1988C}">
      <text>
        <r>
          <rPr>
            <sz val="8"/>
            <color indexed="81"/>
            <rFont val="Tahoma"/>
            <family val="2"/>
          </rPr>
          <t>Please use the drop down menu to choose the relevant Target Market Percentile to be used for comparison to your firm's 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BD169114-8912-4472-8649-C99954FE7E0F}">
      <text>
        <r>
          <rPr>
            <b/>
            <sz val="8"/>
            <color indexed="81"/>
            <rFont val="Tahoma"/>
            <family val="2"/>
          </rPr>
          <t xml:space="preserve">No. of Market Firms
</t>
        </r>
        <r>
          <rPr>
            <sz val="8"/>
            <color indexed="81"/>
            <rFont val="Tahoma"/>
            <family val="2"/>
          </rPr>
          <t>(with Partners matched to Vencon's Experienced Partner level)</t>
        </r>
      </text>
    </comment>
    <comment ref="A13" authorId="0" shapeId="0" xr:uid="{A3FA3FAB-F382-4DA5-9E44-DB240935375D}">
      <text>
        <r>
          <rPr>
            <sz val="8"/>
            <color indexed="81"/>
            <rFont val="Tahoma"/>
            <family val="2"/>
          </rPr>
          <t>TMP = Target Market Percentile</t>
        </r>
      </text>
    </comment>
    <comment ref="B13" authorId="0" shapeId="0" xr:uid="{AA471A6B-0416-447D-8FC5-4840802A9AF1}">
      <text>
        <r>
          <rPr>
            <sz val="8"/>
            <color indexed="81"/>
            <rFont val="Tahoma"/>
            <family val="2"/>
          </rPr>
          <t>Please use the drop down menu to choose the relevant Target Market Percentile to be used for comparison to your firm's data.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1" authorId="0" shapeId="0" xr:uid="{E611DB13-22DC-4900-8A53-2E1C2F038370}">
      <text>
        <r>
          <rPr>
            <b/>
            <sz val="8"/>
            <color indexed="81"/>
            <rFont val="Tahoma"/>
            <family val="2"/>
          </rPr>
          <t xml:space="preserve">No. of Market Firms
</t>
        </r>
        <r>
          <rPr>
            <sz val="8"/>
            <color indexed="81"/>
            <rFont val="Tahoma"/>
            <family val="2"/>
          </rPr>
          <t>(with Partners matched to Vencon's Senior Partner level)</t>
        </r>
      </text>
    </comment>
    <comment ref="A13" authorId="0" shapeId="0" xr:uid="{C91EE54C-6B0A-456E-8778-89F704994AA2}">
      <text>
        <r>
          <rPr>
            <sz val="8"/>
            <color indexed="81"/>
            <rFont val="Tahoma"/>
            <family val="2"/>
          </rPr>
          <t>TMP = Target Market Percentile</t>
        </r>
      </text>
    </comment>
    <comment ref="B13" authorId="0" shapeId="0" xr:uid="{AF8F41DD-988A-406F-A4E2-047F625117B6}">
      <text>
        <r>
          <rPr>
            <sz val="8"/>
            <color indexed="81"/>
            <rFont val="Tahoma"/>
            <family val="2"/>
          </rPr>
          <t>Please use the drop down menu to choose the relevant Target Market Percentile to be used for comparison to your firm's data.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Philip Thomas</author>
  </authors>
  <commentList>
    <comment ref="L5" authorId="0" shapeId="0" xr:uid="{28C71794-499A-48E5-B84D-FF4EEBF44B37}">
      <text>
        <r>
          <rPr>
            <b/>
            <sz val="8"/>
            <color indexed="81"/>
            <rFont val="Tahoma"/>
            <family val="2"/>
          </rPr>
          <t xml:space="preserve">Equity Income (as Deferred)
</t>
        </r>
        <r>
          <rPr>
            <sz val="8"/>
            <color indexed="81"/>
            <rFont val="Tahoma"/>
            <family val="2"/>
          </rPr>
          <t xml:space="preserve">Income from components in this column can </t>
        </r>
        <r>
          <rPr>
            <u/>
            <sz val="8"/>
            <color indexed="81"/>
            <rFont val="Tahoma"/>
            <family val="2"/>
          </rPr>
          <t>only</t>
        </r>
        <r>
          <rPr>
            <sz val="8"/>
            <color indexed="81"/>
            <rFont val="Tahoma"/>
            <family val="2"/>
          </rPr>
          <t xml:space="preserve"> be realised at or after retirement, an exit, or an equity event.</t>
        </r>
      </text>
    </comment>
    <comment ref="H6" authorId="0" shapeId="0" xr:uid="{3A1088C7-EA5D-4DE7-9A7E-9FEEE9D761C0}">
      <text>
        <r>
          <rPr>
            <b/>
            <sz val="8"/>
            <color indexed="81"/>
            <rFont val="Tahoma"/>
            <family val="2"/>
          </rPr>
          <t xml:space="preserve">Equity Income (as Current)
</t>
        </r>
        <r>
          <rPr>
            <sz val="8"/>
            <color indexed="81"/>
            <rFont val="Tahoma"/>
            <family val="2"/>
          </rPr>
          <t>Income from components in this column can be realised before retirement, an exit, or an equity event.</t>
        </r>
      </text>
    </comment>
  </commentList>
</comments>
</file>

<file path=xl/sharedStrings.xml><?xml version="1.0" encoding="utf-8"?>
<sst xmlns="http://schemas.openxmlformats.org/spreadsheetml/2006/main" count="2408" uniqueCount="818">
  <si>
    <t>An Introduction from Vencon Research</t>
  </si>
  <si>
    <t>Report content at a glance</t>
  </si>
  <si>
    <t>Type</t>
  </si>
  <si>
    <t>Period</t>
  </si>
  <si>
    <t>Country</t>
  </si>
  <si>
    <t>Currency</t>
  </si>
  <si>
    <t>FX-Rate Date</t>
  </si>
  <si>
    <t>EUR</t>
  </si>
  <si>
    <t>Mean</t>
  </si>
  <si>
    <t>Privacy Notice and Disclaimer</t>
  </si>
  <si>
    <t>1.0000 =</t>
  </si>
  <si>
    <t>GBP</t>
  </si>
  <si>
    <t>USD</t>
  </si>
  <si>
    <t>Range Spread</t>
  </si>
  <si>
    <t>Base Income</t>
  </si>
  <si>
    <t>Standard Deviation</t>
  </si>
  <si>
    <t>Partner Report I - DT</t>
  </si>
  <si>
    <t>Vencon Research's Partner Survey is designed to help you successfully assess your partner's remuneration compared to your competitors.  
If you have any further questions or issues you wish to discuss, please contact your representative at Vencon Research who will be pleased to assist you.
Phone: +49-30-4435160
E-Mail: info@venconresearch.com
Web: www.venconresearch.com</t>
  </si>
  <si>
    <t>Your Firm</t>
  </si>
  <si>
    <t>Pension</t>
  </si>
  <si>
    <t/>
  </si>
  <si>
    <t>Exchange Rates</t>
  </si>
  <si>
    <t>Criteria</t>
  </si>
  <si>
    <t>Other Current Income</t>
  </si>
  <si>
    <t>Firm type</t>
  </si>
  <si>
    <t>Firm Type</t>
  </si>
  <si>
    <t>A: Size - Revenues 
(USD Mio.)</t>
  </si>
  <si>
    <t>B: Size - Consultants
(Number)</t>
  </si>
  <si>
    <t>C: Revenue per consultant 
(USD 000's)</t>
  </si>
  <si>
    <t>E: Industries served
(Scope / Number)</t>
  </si>
  <si>
    <t>F: Services offered
(Scope / Number)</t>
  </si>
  <si>
    <t>ACF</t>
  </si>
  <si>
    <t>SCF</t>
  </si>
  <si>
    <t>OPF</t>
  </si>
  <si>
    <t>ITF</t>
  </si>
  <si>
    <t xml:space="preserve">Vencon Research International, its associates and affiliates (hereinafter referred to as “Vencon Research”) endeavours to maintain the highest standards of confidentiality and respect with regard to the privacy of our client relationships. In that regard, the data contained in this material have been collected and prepared in the strictest confidence. We maintain physical, electronic and procedural controls designed to comply with legal and industry standards to safeguard your non-public information. Furthermore, Vencon Research conducts its business in strict compliance with the applicable antitrust and trade regulation laws. Partners, management and staff are required to adhere to this compliance policy when engaging in any activity and to immediately report to management and/or the firm's  legal counsel, for appropriate action and advice, should any proposal, activity or incident potentially violate these antitrust compliance protocols.
By accepting delivery of this material you acknowledge and agree to comply with the following conditions:
This document and all of the information including, without limitation, all text, data, graphs, charts (collectively, “information”) is the intellectual property of Vencon Research. None of the information contained herein may be reproduced, resold or distributed, in whole or in part, for use outside of the participating or sponsoring organisations without the prior written permission of Vencon Research. Once given, any reproduced copies must be accredited with the source of the information.
This material is provided for informational purposes only; we do not solicit any action based upon it. The user of the information assumes the entire risk with regard to its use and any subsequent actions arising therefrom. The material is based upon information and from sources that we consider reliable, but we cannot guarantee its accuracy or completeness, and it should be utilised in this context. Opinions expressed are our current opinions as of the date appearing on this material only and may be subject to change. 
This material may contain forward-looking statements. Forward-looking statements are statements that are not historical facts; they include statements about our beliefs and expectations and the assumptions underlying them. By their very nature, forward-looking statements involve risks and uncertainties. A number of important factors could therefore cause actual results to differ materially from those contained in any forward-looking statement. 
All of the data contained herein may be changed without prior notice, but we undertake no obligation to update any of them in light of new information or future events. Furthermore, this material can only be regarded as complete in connection with the verbal comments and discussions given during the course of a presentation of the material by Vencon Research.
</t>
  </si>
  <si>
    <t>Remuneration was categorised into various components for best comparison and included deferred remuneration</t>
  </si>
  <si>
    <t>Partners’ Compensation: Current and Deferred Remuneration</t>
  </si>
  <si>
    <t>Your Firm's Data</t>
  </si>
  <si>
    <t>Mean + Standard Deviation Value</t>
  </si>
  <si>
    <t>Mean - Standard Deviation Value</t>
  </si>
  <si>
    <t>Current or Deferred?</t>
  </si>
  <si>
    <r>
      <t xml:space="preserve">Any income that is </t>
    </r>
    <r>
      <rPr>
        <u/>
        <sz val="9"/>
        <color theme="1"/>
        <rFont val="Calibri"/>
        <family val="2"/>
        <scheme val="minor"/>
      </rPr>
      <t>only</t>
    </r>
    <r>
      <rPr>
        <sz val="9"/>
        <color theme="1"/>
        <rFont val="Calibri"/>
        <family val="2"/>
        <scheme val="minor"/>
      </rPr>
      <t xml:space="preserve"> available at retirement or an exit event was categorised by Vencon as Deferred Income. All other income was categorised as Current Income.</t>
    </r>
  </si>
  <si>
    <t>Therefore, some remuneration components, while technically deferred, may have been categorised as Current Income, particularly with due consideration of the 'steady state' concept.</t>
  </si>
  <si>
    <t>Baker Tilly, Begbies Traynor, BDO, Crowe, Deloitte, DFK, EY, Grant Thornton, Haines Watts, Kingston Smith, KPMG, Leading Edge Alliance, Mazars, MHA MacIntyre Hudson, Moore Stevens, Nexia, PKF, Praxity, PwC, RSM, Rödl &amp; Partner, Smith &amp; Williamson, UHY Hacker Young, Zolfo Cooper, …</t>
  </si>
  <si>
    <t>C: Revenue per Consultant
(USD)</t>
  </si>
  <si>
    <t>400k+</t>
  </si>
  <si>
    <t>200k to 400k</t>
  </si>
  <si>
    <t>0k to 200k</t>
  </si>
  <si>
    <t>B: Number of Consultants</t>
  </si>
  <si>
    <t>Primary Target</t>
  </si>
  <si>
    <t>Primary Achieved</t>
  </si>
  <si>
    <t>Experienced Target</t>
  </si>
  <si>
    <t>Experienced Achieved</t>
  </si>
  <si>
    <t>Senior Target</t>
  </si>
  <si>
    <t>Senior Achieved</t>
  </si>
  <si>
    <t>COUNTRY</t>
  </si>
  <si>
    <t>CURRENCY</t>
  </si>
  <si>
    <t>CURRENCY UNITS</t>
  </si>
  <si>
    <t>NO. OF MARKET FIRMS</t>
  </si>
  <si>
    <t>1) These examples of firm type have been given to indicate which firms fall into these four categories. These are examples only. 
 Thus, named firms do not necessarily represent participating firms (available data) and non-named firms may have participated (available data).</t>
  </si>
  <si>
    <t>3) Please note that this represents the number of firms included in market calculations. This is not necessarily the total number of firms in the report as your firm's data may be in the report but not part of market calculations.</t>
  </si>
  <si>
    <t>1,000 to 4,000</t>
  </si>
  <si>
    <t>&gt; 4,000</t>
  </si>
  <si>
    <t>&lt; 1,000</t>
  </si>
  <si>
    <t>Number of Market Firms Included:
By Firm Positioning (Criteria B and C)</t>
  </si>
  <si>
    <t>2) Please note that Vencon Research categorises firms according to their original or main services offering. All data included in our reports, however, pertain only to the consulting and/or advisory services.</t>
  </si>
  <si>
    <t>D: International presence
(Countries with offices)</t>
  </si>
  <si>
    <t>Target</t>
  </si>
  <si>
    <t>Market Statistics</t>
  </si>
  <si>
    <t>COM - Combination of all Firm Types</t>
  </si>
  <si>
    <t>ATOS, Avanade, Capgemini, Cisco, CGI Group, Cognizant, CSC, Dell, Detecon (T-Systems), EMC, Genpact, GeP, Hitachi Consulting, HP, IBM, Infosys Consulting, MHP, NTT Data, Oracle, SAP, Swisscom, Tata (‘TCS’), Tech Mahindra, T-Systems, Unisys, Wipro Technologies, …</t>
  </si>
  <si>
    <t>PRIMARY</t>
  </si>
  <si>
    <t>EXPERIENCED</t>
  </si>
  <si>
    <t>SENIOR</t>
  </si>
  <si>
    <t>Allowances/ Benefits</t>
  </si>
  <si>
    <t>Bonus</t>
  </si>
  <si>
    <t>CLIENT DATA</t>
  </si>
  <si>
    <t>Total Income</t>
  </si>
  <si>
    <t>Total Current Income</t>
  </si>
  <si>
    <t>Total Deferred Income</t>
  </si>
  <si>
    <t>Basic Salary</t>
  </si>
  <si>
    <t>MARKET DATA</t>
  </si>
  <si>
    <t>Market</t>
  </si>
  <si>
    <t>Max-75%</t>
  </si>
  <si>
    <t>75%-50%</t>
  </si>
  <si>
    <t>50%-25%</t>
  </si>
  <si>
    <t>25%-5%</t>
  </si>
  <si>
    <t>100%-75%</t>
  </si>
  <si>
    <t>25%-0%</t>
  </si>
  <si>
    <t>TMP</t>
  </si>
  <si>
    <t>Plus</t>
  </si>
  <si>
    <t>Minus</t>
  </si>
  <si>
    <t>Your Firm's Median</t>
  </si>
  <si>
    <t>Market's Data</t>
  </si>
  <si>
    <t>95% = 'Maximum'</t>
  </si>
  <si>
    <t>5% = 'Minimum'</t>
  </si>
  <si>
    <t>Delta (in %)</t>
  </si>
  <si>
    <t>TMP Error Bar Size</t>
  </si>
  <si>
    <t>Your Firm's Median vs TMP Delta (in values)</t>
  </si>
  <si>
    <t>Your Firm's Median vs TMP Delta (in %)</t>
  </si>
  <si>
    <t>AGGREGATED COMPONENT
(selectable)</t>
  </si>
  <si>
    <t>Expand for Market Statistics</t>
  </si>
  <si>
    <t>75% = Upper Quartile</t>
  </si>
  <si>
    <t>50% = Median</t>
  </si>
  <si>
    <t>25% = Lower Quartile</t>
  </si>
  <si>
    <t>100% = Maximum</t>
  </si>
  <si>
    <t>0% = Minimum</t>
  </si>
  <si>
    <t>Delta</t>
  </si>
  <si>
    <t>Your Firm's Median vs Market's Median Delta (in values)</t>
  </si>
  <si>
    <t>Your Firm's Median vs Market's Median Delta (in %)</t>
  </si>
  <si>
    <t>Your Firm's Level(s)/Sublevel(s)</t>
  </si>
  <si>
    <t>venconresearch.com</t>
  </si>
  <si>
    <t>DATA SET
(selectable)</t>
  </si>
  <si>
    <t>Achieved</t>
  </si>
  <si>
    <t>No. Of Incumbents (Previous Year)</t>
  </si>
  <si>
    <t>Your Firm's Median
vs Target Market Percentile</t>
  </si>
  <si>
    <t>TARGET MARKET PERCENTILE
(selectable)</t>
  </si>
  <si>
    <t>-</t>
  </si>
  <si>
    <t>The following exchange rates were used if and where applicable</t>
  </si>
  <si>
    <t>Low</t>
  </si>
  <si>
    <t>Medium</t>
  </si>
  <si>
    <t>High</t>
  </si>
  <si>
    <t>Category of Firm</t>
  </si>
  <si>
    <t>&lt; 150</t>
  </si>
  <si>
    <t>&lt; 200</t>
  </si>
  <si>
    <t>&lt; 20</t>
  </si>
  <si>
    <t>B: Size - Consultants
(Number of)</t>
  </si>
  <si>
    <t>A: Size - Revenues
(USD Mio.)</t>
  </si>
  <si>
    <t>D: International Presence
(Countries with offices)</t>
  </si>
  <si>
    <t>F: Services / Functions
(Scope / Number)</t>
  </si>
  <si>
    <t>150 - 1,000</t>
  </si>
  <si>
    <t>1,000 - 4,000</t>
  </si>
  <si>
    <t>200 - 400</t>
  </si>
  <si>
    <t>20 - 40</t>
  </si>
  <si>
    <t>&gt; 40</t>
  </si>
  <si>
    <t>&gt; 400</t>
  </si>
  <si>
    <t>&gt; 1,000</t>
  </si>
  <si>
    <t>C: Revenue per Consultant
(USD k)</t>
  </si>
  <si>
    <t>Firm Number
(random and generic)</t>
  </si>
  <si>
    <t>EXPERIENCED PARTNER</t>
  </si>
  <si>
    <t>PRIMARY PARTNER</t>
  </si>
  <si>
    <t>SENIOR PARTNER</t>
  </si>
  <si>
    <t>TARGET Income Data Set:</t>
  </si>
  <si>
    <t>ACHIEVED Income Data Set:</t>
  </si>
  <si>
    <t>Accenture, Analysys Mason, AON Hewitt, Alvarez &amp; Marsal, Barkawi (Genpact), Bates White, BearingPoint, Booz Allen Hamilton (BAH), Brattle Group, BTS, Capco (Wipro), Capgemini Invent, Charles River Associates (‘CRA’) / CRA Int., Deallus, DSS+ (Dupont), Forrester Research, FTI Consulting, Gartner, GE Healthcare, Guidehouse (formerly Navigant), Heidrick &amp; Struggles, Hitachi Consulting (formerly Celerant), Huron Consulting, IQVIA, Korn Ferry Hay Group, Kurt Salmon (Accenture), MasterCard Advisors, Mavens of London (Kantar), Mercedes Benz Consulting. Mercer, NERA, Nielsen, North Highland, PA Consulting, Oxera, Palladium Group (The), Point B, Porsche Consulting, Proudfoot, PublicisSapient, Ramboll, Simon-Kucher &amp; Partners, Slalom Consulting, Syneos Health, West Monroe Partners (‘WMP’), Willis Towers Watson (‘WTW’), …</t>
  </si>
  <si>
    <t>Types of Firms Included</t>
  </si>
  <si>
    <t>No. of Firms Included In Market Calculations</t>
  </si>
  <si>
    <t>Market Data Gathered Up To And Including At Least</t>
  </si>
  <si>
    <t>TOTAL DEFERRED INCOME</t>
  </si>
  <si>
    <t>TOTAL INCOME</t>
  </si>
  <si>
    <t>Basic (Fixed/Draw)</t>
  </si>
  <si>
    <t>Variable Income</t>
  </si>
  <si>
    <t>Total
Base Income</t>
  </si>
  <si>
    <t>CURRENT INCOME</t>
  </si>
  <si>
    <t>DEFERRED INCOME</t>
  </si>
  <si>
    <t>TOTAL
CURRENT
INCOME</t>
  </si>
  <si>
    <t>Equity
 (as Current)</t>
  </si>
  <si>
    <t>Equity
(as Deferred)</t>
  </si>
  <si>
    <t>Total
Variable Income*</t>
  </si>
  <si>
    <t>Your Firm's median vs TMP (in %)</t>
  </si>
  <si>
    <t>Your Firm's median vs TMP (in values)</t>
  </si>
  <si>
    <t>Market Percentile Analyses</t>
  </si>
  <si>
    <t>Percentile position of Your Firm's median</t>
  </si>
  <si>
    <t>Other Deferred Income</t>
  </si>
  <si>
    <t>Dividend / Interest</t>
  </si>
  <si>
    <t>Midpoint</t>
  </si>
  <si>
    <t>Simulation check box</t>
  </si>
  <si>
    <t>Tick the box to activate data simulation</t>
  </si>
  <si>
    <t>Total
Variable Income**</t>
  </si>
  <si>
    <r>
      <t>Bonus</t>
    </r>
    <r>
      <rPr>
        <b/>
        <sz val="8"/>
        <rFont val="Calibri"/>
        <family val="2"/>
        <scheme val="minor"/>
      </rPr>
      <t>*</t>
    </r>
  </si>
  <si>
    <t>Total
Base
 Income</t>
  </si>
  <si>
    <t>Green = "no need for action"</t>
  </si>
  <si>
    <t>Yellow = "should be checked"</t>
  </si>
  <si>
    <t>Red = "definite need for action"</t>
  </si>
  <si>
    <r>
      <rPr>
        <b/>
        <sz val="8"/>
        <color theme="0" tint="-0.499984740745262"/>
        <rFont val="Calibri"/>
        <family val="2"/>
        <scheme val="minor"/>
      </rPr>
      <t>*</t>
    </r>
    <r>
      <rPr>
        <sz val="8"/>
        <color theme="0" tint="-0.499984740745262"/>
        <rFont val="Calibri"/>
        <family val="2"/>
        <scheme val="minor"/>
      </rPr>
      <t>May include "profit-share" components</t>
    </r>
  </si>
  <si>
    <r>
      <rPr>
        <b/>
        <sz val="8"/>
        <color theme="0" tint="-0.499984740745262"/>
        <rFont val="Calibri"/>
        <family val="2"/>
        <scheme val="minor"/>
      </rPr>
      <t>**</t>
    </r>
    <r>
      <rPr>
        <sz val="8"/>
        <color theme="0" tint="-0.499984740745262"/>
        <rFont val="Calibri"/>
        <family val="2"/>
        <scheme val="minor"/>
      </rPr>
      <t xml:space="preserve"> Excludes Variable Income categorised under Deferred Income</t>
    </r>
  </si>
  <si>
    <t>95% Total Income</t>
  </si>
  <si>
    <t>75% Total Income</t>
  </si>
  <si>
    <t>50% Total Income</t>
  </si>
  <si>
    <t>25% Total Income</t>
  </si>
  <si>
    <t>5% Total Income</t>
  </si>
  <si>
    <t>90% Total Income</t>
  </si>
  <si>
    <t>85% Total Income</t>
  </si>
  <si>
    <t>80% Total Income</t>
  </si>
  <si>
    <t>70% Total Income</t>
  </si>
  <si>
    <t>65% Total Income</t>
  </si>
  <si>
    <t>60% Total Income</t>
  </si>
  <si>
    <t>55% Total Income</t>
  </si>
  <si>
    <t>45% Total Income</t>
  </si>
  <si>
    <t>40% Total Income</t>
  </si>
  <si>
    <t>35% Total Income</t>
  </si>
  <si>
    <t>30% Total Income</t>
  </si>
  <si>
    <t>20% Total Income</t>
  </si>
  <si>
    <t>15% Total Income</t>
  </si>
  <si>
    <t>10% Total Income</t>
  </si>
  <si>
    <t>(Inseparable) Firm &amp; Personal Performance Bonus</t>
  </si>
  <si>
    <t>Vencon's Component and Aggregated Component Terminology</t>
  </si>
  <si>
    <t>SUMMARY DASHBOARD:</t>
  </si>
  <si>
    <t>includes…</t>
  </si>
  <si>
    <r>
      <rPr>
        <b/>
        <sz val="10"/>
        <color rgb="FF000000"/>
        <rFont val="Calibri"/>
        <family val="2"/>
        <scheme val="minor"/>
      </rPr>
      <t xml:space="preserve">“ACFs” </t>
    </r>
    <r>
      <rPr>
        <sz val="10"/>
        <color rgb="FF000000"/>
        <rFont val="Calibri"/>
        <family val="2"/>
        <scheme val="minor"/>
      </rPr>
      <t xml:space="preserve">
Accounting-Based Firms</t>
    </r>
  </si>
  <si>
    <r>
      <rPr>
        <b/>
        <sz val="10"/>
        <color rgb="FF000000"/>
        <rFont val="Calibri"/>
        <family val="2"/>
        <scheme val="minor"/>
      </rPr>
      <t xml:space="preserve">“ITFs” </t>
    </r>
    <r>
      <rPr>
        <sz val="10"/>
        <color rgb="FF000000"/>
        <rFont val="Calibri"/>
        <family val="2"/>
        <scheme val="minor"/>
      </rPr>
      <t xml:space="preserve">
IT-Based Firms</t>
    </r>
  </si>
  <si>
    <r>
      <t xml:space="preserve">“OPFs” 
</t>
    </r>
    <r>
      <rPr>
        <sz val="10"/>
        <color rgb="FF000000"/>
        <rFont val="Calibri"/>
        <family val="2"/>
        <scheme val="minor"/>
      </rPr>
      <t>Operations-Based and 
Full-Service Firms</t>
    </r>
  </si>
  <si>
    <r>
      <t xml:space="preserve">“SCFs” 
</t>
    </r>
    <r>
      <rPr>
        <sz val="10"/>
        <color rgb="FF000000"/>
        <rFont val="Calibri"/>
        <family val="2"/>
        <scheme val="minor"/>
      </rPr>
      <t>“Pure” Strategy Consulting Firms</t>
    </r>
  </si>
  <si>
    <r>
      <t>Example Firms for each Firm Type</t>
    </r>
    <r>
      <rPr>
        <b/>
        <vertAlign val="superscript"/>
        <sz val="12"/>
        <color theme="0"/>
        <rFont val="Calibri"/>
        <family val="2"/>
        <scheme val="minor"/>
      </rPr>
      <t>1)2)</t>
    </r>
  </si>
  <si>
    <r>
      <t>Number of Firms Included in Market Calculations</t>
    </r>
    <r>
      <rPr>
        <b/>
        <vertAlign val="superscript"/>
        <sz val="12"/>
        <color theme="0"/>
        <rFont val="Calibri"/>
        <family val="2"/>
        <scheme val="minor"/>
      </rPr>
      <t>3)</t>
    </r>
  </si>
  <si>
    <r>
      <t xml:space="preserve">FIRM TYPE OVERVIEW: </t>
    </r>
    <r>
      <rPr>
        <sz val="12"/>
        <color theme="0"/>
        <rFont val="Calibri"/>
        <family val="2"/>
        <scheme val="minor"/>
      </rPr>
      <t>Number of Market Firms Included by Firm Type</t>
    </r>
  </si>
  <si>
    <r>
      <t>COMPONENT MATCHING:</t>
    </r>
    <r>
      <rPr>
        <sz val="12"/>
        <color theme="0"/>
        <rFont val="Calibri"/>
        <family val="2"/>
        <scheme val="minor"/>
      </rPr>
      <t xml:space="preserve"> Vencon's Terminology and Your Firm's Corresponding Components</t>
    </r>
  </si>
  <si>
    <t>Firm
01</t>
  </si>
  <si>
    <t>Firm
02</t>
  </si>
  <si>
    <t>Firm
03</t>
  </si>
  <si>
    <t>Firm
04</t>
  </si>
  <si>
    <t>Firm
05</t>
  </si>
  <si>
    <t>Firm
06</t>
  </si>
  <si>
    <t>Firm
07</t>
  </si>
  <si>
    <t>Firm
08</t>
  </si>
  <si>
    <t>Firm
09</t>
  </si>
  <si>
    <t>Firm
10</t>
  </si>
  <si>
    <t>Firm
11</t>
  </si>
  <si>
    <t>Firm
12</t>
  </si>
  <si>
    <t>Firm
13</t>
  </si>
  <si>
    <t>Firm
14</t>
  </si>
  <si>
    <t>Firm
15</t>
  </si>
  <si>
    <t>Firm
16</t>
  </si>
  <si>
    <t>E: Industries Served</t>
  </si>
  <si>
    <r>
      <rPr>
        <b/>
        <sz val="8"/>
        <rFont val="Calibri"/>
        <family val="2"/>
        <scheme val="minor"/>
      </rPr>
      <t>Limited</t>
    </r>
    <r>
      <rPr>
        <sz val="8"/>
        <rFont val="Calibri"/>
        <family val="2"/>
        <scheme val="minor"/>
      </rPr>
      <t xml:space="preserve">
Only specific industry sectors; specialist</t>
    </r>
  </si>
  <si>
    <r>
      <rPr>
        <b/>
        <sz val="8"/>
        <rFont val="Calibri"/>
        <family val="2"/>
        <scheme val="minor"/>
      </rPr>
      <t>Limited</t>
    </r>
    <r>
      <rPr>
        <sz val="8"/>
        <rFont val="Calibri"/>
        <family val="2"/>
        <scheme val="minor"/>
      </rPr>
      <t xml:space="preserve">
Clear limits, e.g. no implementation; strategy &amp; planning only</t>
    </r>
  </si>
  <si>
    <r>
      <rPr>
        <b/>
        <sz val="8"/>
        <rFont val="Calibri"/>
        <family val="2"/>
        <scheme val="minor"/>
      </rPr>
      <t>Extensive</t>
    </r>
    <r>
      <rPr>
        <sz val="8"/>
        <rFont val="Calibri"/>
        <family val="2"/>
        <scheme val="minor"/>
      </rPr>
      <t xml:space="preserve">
Has clear and specific exceptions, e.g. Government or Financial Services</t>
    </r>
  </si>
  <si>
    <r>
      <rPr>
        <b/>
        <sz val="8"/>
        <rFont val="Calibri"/>
        <family val="2"/>
        <scheme val="minor"/>
      </rPr>
      <t>Extensive</t>
    </r>
    <r>
      <rPr>
        <sz val="8"/>
        <rFont val="Calibri"/>
        <family val="2"/>
        <scheme val="minor"/>
      </rPr>
      <t xml:space="preserve">
Clearly not full-service, specific exemptions</t>
    </r>
  </si>
  <si>
    <r>
      <rPr>
        <b/>
        <sz val="8"/>
        <rFont val="Calibri"/>
        <family val="2"/>
        <scheme val="minor"/>
      </rPr>
      <t>Comprehensive</t>
    </r>
    <r>
      <rPr>
        <sz val="8"/>
        <rFont val="Calibri"/>
        <family val="2"/>
        <scheme val="minor"/>
      </rPr>
      <t xml:space="preserve">
Across many industries (incl. e.g. Government, Not-for-profit, Technology etc.)</t>
    </r>
  </si>
  <si>
    <r>
      <rPr>
        <b/>
        <sz val="8"/>
        <rFont val="Calibri"/>
        <family val="2"/>
        <scheme val="minor"/>
      </rPr>
      <t>Comprehensive</t>
    </r>
    <r>
      <rPr>
        <sz val="8"/>
        <rFont val="Calibri"/>
        <family val="2"/>
        <scheme val="minor"/>
      </rPr>
      <t xml:space="preserve">
Across many functions (e.g. corporate strategy through implementation to technology services)</t>
    </r>
  </si>
  <si>
    <t xml:space="preserve">Harvey Ball </t>
  </si>
  <si>
    <r>
      <t xml:space="preserve">Your Firm's Corresponding Components
</t>
    </r>
    <r>
      <rPr>
        <sz val="8"/>
        <rFont val="Calibri"/>
        <family val="2"/>
        <scheme val="minor"/>
      </rPr>
      <t xml:space="preserve">
Please note: In some cases, generic terminology such as "Basic Salary" or "Various Allowances/Benefits as applicable" has been assumed or used for simplicity.</t>
    </r>
    <r>
      <rPr>
        <b/>
        <sz val="10"/>
        <rFont val="Calibri"/>
        <family val="2"/>
        <scheme val="minor"/>
      </rPr>
      <t xml:space="preserve">
</t>
    </r>
    <r>
      <rPr>
        <sz val="8"/>
        <rFont val="Calibri"/>
        <family val="2"/>
        <scheme val="minor"/>
      </rPr>
      <t>Please note: For multi-country report sets, some listed components may not be applicable for all countries.</t>
    </r>
  </si>
  <si>
    <t>Full Title</t>
  </si>
  <si>
    <t>Code</t>
  </si>
  <si>
    <t>Abbreviation*</t>
  </si>
  <si>
    <t>Vencon's Level Titles</t>
  </si>
  <si>
    <t>matched to…</t>
  </si>
  <si>
    <r>
      <rPr>
        <b/>
        <sz val="8"/>
        <color theme="0" tint="-0.499984740745262"/>
        <rFont val="Calibri"/>
        <family val="2"/>
        <scheme val="minor"/>
      </rPr>
      <t xml:space="preserve">* </t>
    </r>
    <r>
      <rPr>
        <sz val="8"/>
        <color theme="0" tint="-0.499984740745262"/>
        <rFont val="Calibri"/>
        <family val="2"/>
        <scheme val="minor"/>
      </rPr>
      <t>Please note: Any abbreviations may have been provided by your firm or may have created by Vencon for the purposes of data presentation.</t>
    </r>
  </si>
  <si>
    <t>Matched and populated in this country (for either TARGET or ACHIEVED data set)</t>
  </si>
  <si>
    <t>Matched but not populated in this country (for both TARGET and ACHIEVED data set)</t>
  </si>
  <si>
    <r>
      <t>JOB MATCHING:</t>
    </r>
    <r>
      <rPr>
        <sz val="12"/>
        <color theme="0"/>
        <rFont val="Calibri"/>
        <family val="2"/>
        <scheme val="minor"/>
      </rPr>
      <t xml:space="preserve"> Your Firm's Level(s)/Sublevel(s) and matching to Vencon's Levels</t>
    </r>
  </si>
  <si>
    <t>For Your Firm only:</t>
  </si>
  <si>
    <t>Arthur D. Little (‘ADL’), Bain &amp; Company, Boston Consulting Group (‘BCG’), Cambridge Associates (‘CA’), Corporate Value Associates (‘CVA’), FTI Delta (FTI), Estin, EY-Parthenon, Kearney (formerly ATK), L.E.K., Marakon (CRA), Mars, McKinsey &amp; Company, Monitor Deloitte, OC&amp;C, Oliver Wyman, Partners in Performance (‘PiP’), Roland Berger, Seabury (Accenture), Strategy&amp; (PwC), Value Partners, ZS Associates, …</t>
  </si>
  <si>
    <t>value only</t>
  </si>
  <si>
    <t>value and percent only</t>
  </si>
  <si>
    <t>Total Base Income</t>
  </si>
  <si>
    <t>Total Variable Income</t>
  </si>
  <si>
    <t>No. Of Incumbents (Current Income Year)</t>
  </si>
  <si>
    <t>95% Total Deferred Income</t>
  </si>
  <si>
    <t>75% Total Deferred Income</t>
  </si>
  <si>
    <t>50% Total Deferred Income</t>
  </si>
  <si>
    <t>25% Total Deferred Income</t>
  </si>
  <si>
    <t>5% Total Deferred Income</t>
  </si>
  <si>
    <t>95% Total Current Income</t>
  </si>
  <si>
    <t>75% Total Current Income</t>
  </si>
  <si>
    <t>50% Total Current Income</t>
  </si>
  <si>
    <t>25% Total Current Income</t>
  </si>
  <si>
    <t>5% Total Current Income</t>
  </si>
  <si>
    <t>95% Total Variable Income</t>
  </si>
  <si>
    <t>75% Total Variable Income</t>
  </si>
  <si>
    <t>50% Total Variable Income</t>
  </si>
  <si>
    <t>25% Total Variable Income</t>
  </si>
  <si>
    <t>5% Total Variable Income</t>
  </si>
  <si>
    <t>95% Total Base Income</t>
  </si>
  <si>
    <t>75% Total Base Income</t>
  </si>
  <si>
    <t>50% Total Base Income</t>
  </si>
  <si>
    <t>25% Total Base Income</t>
  </si>
  <si>
    <t>5% Total Base Income</t>
  </si>
  <si>
    <t>90% Total Deferred Income</t>
  </si>
  <si>
    <t>85% Total Deferred Income</t>
  </si>
  <si>
    <t>80% Total Deferred Income</t>
  </si>
  <si>
    <t>70% Total Deferred Income</t>
  </si>
  <si>
    <t>65% Total Deferred Income</t>
  </si>
  <si>
    <t>60% Total Deferred Income</t>
  </si>
  <si>
    <t>55% Total Deferred Income</t>
  </si>
  <si>
    <t>45% Total Deferred Income</t>
  </si>
  <si>
    <t>40% Total Deferred Income</t>
  </si>
  <si>
    <t>35% Total Deferred Income</t>
  </si>
  <si>
    <t>30% Total Deferred Income</t>
  </si>
  <si>
    <t>20% Total Deferred Income</t>
  </si>
  <si>
    <t>15% Total Deferred Income</t>
  </si>
  <si>
    <t>10% Total Deferred Income</t>
  </si>
  <si>
    <t>90% Total Current Income</t>
  </si>
  <si>
    <t>85% Total Current Income</t>
  </si>
  <si>
    <t>80% Total Current Income</t>
  </si>
  <si>
    <t>70% Total Current Income</t>
  </si>
  <si>
    <t>65% Total Current Income</t>
  </si>
  <si>
    <t>60% Total Current Income</t>
  </si>
  <si>
    <t>55% Total Current Income</t>
  </si>
  <si>
    <t>45% Total Current Income</t>
  </si>
  <si>
    <t>40% Total Current Income</t>
  </si>
  <si>
    <t>35% Total Current Income</t>
  </si>
  <si>
    <t>30% Total Current Income</t>
  </si>
  <si>
    <t>20% Total Current Income</t>
  </si>
  <si>
    <t>15% Total Current Income</t>
  </si>
  <si>
    <t>10% Total Current Income</t>
  </si>
  <si>
    <t>90% Total Variable Income</t>
  </si>
  <si>
    <t>85% Total Variable Income</t>
  </si>
  <si>
    <t>80% Total Variable Income</t>
  </si>
  <si>
    <t>70% Total Variable Income</t>
  </si>
  <si>
    <t>65% Total Variable Income</t>
  </si>
  <si>
    <t>60% Total Variable Income</t>
  </si>
  <si>
    <t>55% Total Variable Income</t>
  </si>
  <si>
    <t>45% Total Variable Income</t>
  </si>
  <si>
    <t>40% Total Variable Income</t>
  </si>
  <si>
    <t>35% Total Variable Income</t>
  </si>
  <si>
    <t>30% Total Variable Income</t>
  </si>
  <si>
    <t>20% Total Variable Income</t>
  </si>
  <si>
    <t>15% Total Variable Income</t>
  </si>
  <si>
    <t>10% Total Variable Income</t>
  </si>
  <si>
    <t>90% Total Base Income</t>
  </si>
  <si>
    <t>85% Total Base Income</t>
  </si>
  <si>
    <t>80% Total Base Income</t>
  </si>
  <si>
    <t>70% Total Base Income</t>
  </si>
  <si>
    <t>65% Total Base Income</t>
  </si>
  <si>
    <t>60% Total Base Income</t>
  </si>
  <si>
    <t>55% Total Base Income</t>
  </si>
  <si>
    <t>45% Total Base Income</t>
  </si>
  <si>
    <t>40% Total Base Income</t>
  </si>
  <si>
    <t>35% Total Base Income</t>
  </si>
  <si>
    <t>30% Total Base Income</t>
  </si>
  <si>
    <t>20% Total Base Income</t>
  </si>
  <si>
    <t>15% Total Base Income</t>
  </si>
  <si>
    <t>10% Total Base Income</t>
  </si>
  <si>
    <t>▪</t>
  </si>
  <si>
    <r>
      <t xml:space="preserve">FIRM CRITERIA OVERVIEW: </t>
    </r>
    <r>
      <rPr>
        <sz val="12"/>
        <color theme="0"/>
        <rFont val="Calibri"/>
        <family val="2"/>
        <scheme val="minor"/>
      </rPr>
      <t>Criteria of Included Market Firms</t>
    </r>
  </si>
  <si>
    <t>Base + Bonus Income</t>
  </si>
  <si>
    <t>FREQUENTLY ASKED QUESTIONS</t>
  </si>
  <si>
    <t>Topic</t>
  </si>
  <si>
    <t>Subtopic</t>
  </si>
  <si>
    <t>General Methodology</t>
  </si>
  <si>
    <t>Generic Partner Levels</t>
  </si>
  <si>
    <r>
      <t xml:space="preserve">What is Vencon's generic </t>
    </r>
    <r>
      <rPr>
        <b/>
        <sz val="11"/>
        <color theme="3"/>
        <rFont val="Calibri"/>
        <family val="2"/>
        <scheme val="minor"/>
      </rPr>
      <t>Partner level structure</t>
    </r>
    <r>
      <rPr>
        <b/>
        <sz val="11"/>
        <color theme="1"/>
        <rFont val="Calibri"/>
        <family val="2"/>
        <scheme val="minor"/>
      </rPr>
      <t>?</t>
    </r>
  </si>
  <si>
    <t>The levels of Partner represent different levels of seniority, each with different degrees of responsibility, competency and expected contribution.</t>
  </si>
  <si>
    <t>Extent of matching is context dependent. For example, large firms may well have been matched up to and including Senior Partner while small firms may well have been matched only to Primary Partner.</t>
  </si>
  <si>
    <t>Current or Deferred Income</t>
  </si>
  <si>
    <r>
      <t xml:space="preserve">What is the difference between </t>
    </r>
    <r>
      <rPr>
        <b/>
        <sz val="11"/>
        <color theme="3"/>
        <rFont val="Calibri"/>
        <family val="2"/>
        <scheme val="minor"/>
      </rPr>
      <t>Current and Deferred Income</t>
    </r>
    <r>
      <rPr>
        <b/>
        <sz val="11"/>
        <color theme="1"/>
        <rFont val="Calibri"/>
        <family val="2"/>
        <scheme val="minor"/>
      </rPr>
      <t>?</t>
    </r>
  </si>
  <si>
    <r>
      <t xml:space="preserve">Is there an overview of the terminology of </t>
    </r>
    <r>
      <rPr>
        <b/>
        <sz val="11"/>
        <color theme="3"/>
        <rFont val="Calibri"/>
        <family val="2"/>
        <scheme val="minor"/>
      </rPr>
      <t>Vencon's generic components</t>
    </r>
    <r>
      <rPr>
        <b/>
        <sz val="11"/>
        <color theme="1"/>
        <rFont val="Calibri"/>
        <family val="2"/>
        <scheme val="minor"/>
      </rPr>
      <t>?</t>
    </r>
  </si>
  <si>
    <t>In the Excel file, scroll down to 'page' 3 on the General Info sheet.</t>
  </si>
  <si>
    <t>In the PDF, see page 10.</t>
  </si>
  <si>
    <t>Relevant Income</t>
  </si>
  <si>
    <r>
      <t xml:space="preserve">What is </t>
    </r>
    <r>
      <rPr>
        <b/>
        <sz val="11"/>
        <color theme="3"/>
        <rFont val="Calibri"/>
        <family val="2"/>
        <scheme val="minor"/>
      </rPr>
      <t>Relevant Income</t>
    </r>
    <r>
      <rPr>
        <b/>
        <sz val="11"/>
        <color theme="1"/>
        <rFont val="Calibri"/>
        <family val="2"/>
        <scheme val="minor"/>
      </rPr>
      <t>?</t>
    </r>
  </si>
  <si>
    <t>Any 'income' that is not included based on Vencon's standard methodology is not considered to be Relevant Income.</t>
  </si>
  <si>
    <t>Examples of 'income' not considered to be Relevant Income are:</t>
  </si>
  <si>
    <t>Dividends paid on awarded shares at a public firm.</t>
  </si>
  <si>
    <t>Potential future income from a future equity event.</t>
  </si>
  <si>
    <t>Change in value of equity holding.</t>
  </si>
  <si>
    <r>
      <t xml:space="preserve">Are Partner Surveys </t>
    </r>
    <r>
      <rPr>
        <b/>
        <sz val="11"/>
        <color theme="3"/>
        <rFont val="Calibri"/>
        <family val="2"/>
        <scheme val="minor"/>
      </rPr>
      <t>firm-weighted or incumbent-weighted</t>
    </r>
    <r>
      <rPr>
        <b/>
        <sz val="11"/>
        <color theme="1"/>
        <rFont val="Calibri"/>
        <family val="2"/>
        <scheme val="minor"/>
      </rPr>
      <t>?</t>
    </r>
  </si>
  <si>
    <t>All Partner Surveys are firm-weighted reports. I.e. each market firm is given equal weighting.</t>
  </si>
  <si>
    <t>Target and Achieved Data</t>
  </si>
  <si>
    <r>
      <t xml:space="preserve">What is the difference between the </t>
    </r>
    <r>
      <rPr>
        <b/>
        <sz val="11"/>
        <color theme="3"/>
        <rFont val="Calibri"/>
        <family val="2"/>
        <scheme val="minor"/>
      </rPr>
      <t>Target and Achieved</t>
    </r>
    <r>
      <rPr>
        <b/>
        <sz val="11"/>
        <color theme="1"/>
        <rFont val="Calibri"/>
        <family val="2"/>
        <scheme val="minor"/>
      </rPr>
      <t xml:space="preserve"> data sets?</t>
    </r>
  </si>
  <si>
    <t>In some cases, firms do not have defined/explicit targets for variable pay components.</t>
  </si>
  <si>
    <t>The Achieved Data set includes achieved amounts, e.g. for variable pay based on individual and/or firm performance, for the previous year.</t>
  </si>
  <si>
    <t xml:space="preserve">In some cases, Achieved Income from e.g. a deferred bonus or vesting share award may not have been fully paid-out or realised by the point of data submission. </t>
  </si>
  <si>
    <t>Market Firms Included</t>
  </si>
  <si>
    <t>Firm Types</t>
  </si>
  <si>
    <r>
      <t xml:space="preserve">What are </t>
    </r>
    <r>
      <rPr>
        <b/>
        <sz val="11"/>
        <color theme="3"/>
        <rFont val="Calibri"/>
        <family val="2"/>
        <scheme val="minor"/>
      </rPr>
      <t>Firm Types?</t>
    </r>
  </si>
  <si>
    <t>Since Vencon's Partner Surveys are anonymised, in order for clients to have a sufficient understanding of the market firms included, two sets of information are provided.</t>
  </si>
  <si>
    <t>The four Firm Types are:</t>
  </si>
  <si>
    <t>ACFs: Accounting-Based Firms</t>
  </si>
  <si>
    <t>ITFs: IT-Based Firms</t>
  </si>
  <si>
    <t>OPFs: Operations-Based and Full Service Firms</t>
  </si>
  <si>
    <t>SCFs: 'Pure' Strategy Consulting Firms</t>
  </si>
  <si>
    <r>
      <t xml:space="preserve">How are firms categorised into the </t>
    </r>
    <r>
      <rPr>
        <b/>
        <sz val="11"/>
        <color theme="3"/>
        <rFont val="Calibri"/>
        <family val="2"/>
        <scheme val="minor"/>
      </rPr>
      <t>four Firm Types</t>
    </r>
    <r>
      <rPr>
        <b/>
        <sz val="11"/>
        <color theme="1"/>
        <rFont val="Calibri"/>
        <family val="2"/>
        <scheme val="minor"/>
      </rPr>
      <t>?</t>
    </r>
  </si>
  <si>
    <t xml:space="preserve">Firms are categorised into one of the four Firm Types according to each firm's original or main services offered. </t>
  </si>
  <si>
    <t xml:space="preserve">By categorising firms under one particular type, Vencon is not indicating that their services are limited to that type. </t>
  </si>
  <si>
    <t>As an example, a firm that is categorised as an Operations &amp; Full-Service Firm (an OPF) may also offer relevant IT consulting services etc.</t>
  </si>
  <si>
    <t>Harvey Balls &amp; Firm Criteria</t>
  </si>
  <si>
    <r>
      <t xml:space="preserve">What are the </t>
    </r>
    <r>
      <rPr>
        <b/>
        <sz val="11"/>
        <color theme="3"/>
        <rFont val="Calibri"/>
        <family val="2"/>
        <scheme val="minor"/>
      </rPr>
      <t>Harvey balls</t>
    </r>
    <r>
      <rPr>
        <b/>
        <sz val="11"/>
        <color theme="1"/>
        <rFont val="Calibri"/>
        <family val="2"/>
        <scheme val="minor"/>
      </rPr>
      <t xml:space="preserve"> and what </t>
    </r>
    <r>
      <rPr>
        <b/>
        <sz val="11"/>
        <color theme="3"/>
        <rFont val="Calibri"/>
        <family val="2"/>
        <scheme val="minor"/>
      </rPr>
      <t>Firm Criteria</t>
    </r>
    <r>
      <rPr>
        <b/>
        <sz val="11"/>
        <color theme="1"/>
        <rFont val="Calibri"/>
        <family val="2"/>
        <scheme val="minor"/>
      </rPr>
      <t xml:space="preserve"> data do they show?</t>
    </r>
  </si>
  <si>
    <t>Harvey balls are a visual communication tool used to represent qualitative information in a simple and easy-to-understand manner.</t>
  </si>
  <si>
    <t>For each market firm, a 'low', 'medium' or 'high' Harvey ball is presented for each of 6 following Firm Criteria:</t>
  </si>
  <si>
    <t>Size - Firm Revenue (USD Mio.)</t>
  </si>
  <si>
    <t>Size - Number of Consultants</t>
  </si>
  <si>
    <t>International Presence (countries with offices)</t>
  </si>
  <si>
    <t>Industries Served (scope/number of)</t>
  </si>
  <si>
    <t>Services Offered (scope/number of)</t>
  </si>
  <si>
    <t>Matching of Your Firm</t>
  </si>
  <si>
    <t>Component Matching</t>
  </si>
  <si>
    <r>
      <t xml:space="preserve">Is there an overview detailing </t>
    </r>
    <r>
      <rPr>
        <b/>
        <sz val="11"/>
        <color theme="3"/>
        <rFont val="Calibri"/>
        <family val="2"/>
        <scheme val="minor"/>
      </rPr>
      <t>Component Matching</t>
    </r>
    <r>
      <rPr>
        <b/>
        <sz val="11"/>
        <color theme="1"/>
        <rFont val="Calibri"/>
        <family val="2"/>
        <scheme val="minor"/>
      </rPr>
      <t xml:space="preserve"> of our components to Vencon's generic components?</t>
    </r>
  </si>
  <si>
    <t>Yes. In the Excel file, please see the sheet Your Firm's Component Matching.</t>
  </si>
  <si>
    <t>Generally, this overview includes your firm's specific terminology.</t>
  </si>
  <si>
    <t>E.g. whatever your firm calls your bonus or share award component will be presented alongside the corresponding Vencon generic component name.</t>
  </si>
  <si>
    <t>Job Matching</t>
  </si>
  <si>
    <t>Yes. In the Excel file, please see the sheet Your Firm's Job Matching.</t>
  </si>
  <si>
    <t>This overview includes your firm's specific terminology for level/sublevel titles (and corresponding codes if applicable) alongside the corresponding Vencon generic level titles.</t>
  </si>
  <si>
    <t xml:space="preserve">Additionally, abbreviations of your firm's level/sublevel titles may be included to aid presentation of data. </t>
  </si>
  <si>
    <t>This sheet also indicates whether or not your firm's level/sublevels are populated in the report's country.</t>
  </si>
  <si>
    <r>
      <t xml:space="preserve">What is taken into consideration for </t>
    </r>
    <r>
      <rPr>
        <b/>
        <sz val="11"/>
        <color theme="3"/>
        <rFont val="Calibri"/>
        <family val="2"/>
        <scheme val="minor"/>
      </rPr>
      <t>Job Matching</t>
    </r>
    <r>
      <rPr>
        <b/>
        <sz val="11"/>
        <color theme="1"/>
        <rFont val="Calibri"/>
        <family val="2"/>
        <scheme val="minor"/>
      </rPr>
      <t xml:space="preserve"> (for Partner data)?</t>
    </r>
  </si>
  <si>
    <t>Firstly, Partner Job Matching is undertaken on a level/sublevel basis, i.e. not on an individual incumbent basis.</t>
  </si>
  <si>
    <t>The process takes into account the following:</t>
  </si>
  <si>
    <r>
      <rPr>
        <sz val="11"/>
        <color theme="1"/>
        <rFont val="Calibri"/>
        <family val="2"/>
      </rPr>
      <t xml:space="preserve">Roles &amp; Responsibilities (per level/sublevel) including but not limited to </t>
    </r>
    <r>
      <rPr>
        <sz val="11"/>
        <color theme="1"/>
        <rFont val="Calibri"/>
        <family val="1"/>
      </rPr>
      <t>Key Results Areas, Client Relationships, Business Strategy and Project Management, and People Management and Leadership.</t>
    </r>
  </si>
  <si>
    <t>Market Percentiles</t>
  </si>
  <si>
    <r>
      <t xml:space="preserve">What does </t>
    </r>
    <r>
      <rPr>
        <b/>
        <sz val="11"/>
        <color theme="3"/>
        <rFont val="Calibri"/>
        <family val="2"/>
        <scheme val="minor"/>
      </rPr>
      <t>TMP</t>
    </r>
    <r>
      <rPr>
        <b/>
        <sz val="11"/>
        <color theme="1"/>
        <rFont val="Calibri"/>
        <family val="2"/>
        <scheme val="minor"/>
      </rPr>
      <t xml:space="preserve"> stand for?</t>
    </r>
  </si>
  <si>
    <t>TMP stands for Target Market Percentile.</t>
  </si>
  <si>
    <t>Target Market Percentile</t>
  </si>
  <si>
    <r>
      <t xml:space="preserve">What is the </t>
    </r>
    <r>
      <rPr>
        <b/>
        <sz val="11"/>
        <color theme="3"/>
        <rFont val="Calibri"/>
        <family val="2"/>
        <scheme val="minor"/>
      </rPr>
      <t>Target Market Percentile</t>
    </r>
    <r>
      <rPr>
        <b/>
        <sz val="11"/>
        <color theme="1"/>
        <rFont val="Calibri"/>
        <family val="2"/>
        <scheme val="minor"/>
      </rPr>
      <t>?</t>
    </r>
  </si>
  <si>
    <t>The Target Market Percentile is the market percentile that your firm wants to target as a goal or specifically wants to be compared to.</t>
  </si>
  <si>
    <t>It can be whatever percentile (from the allowed selection) that your firm chooses it to be.</t>
  </si>
  <si>
    <r>
      <t xml:space="preserve">How can the </t>
    </r>
    <r>
      <rPr>
        <b/>
        <sz val="11"/>
        <color theme="3"/>
        <rFont val="Calibri"/>
        <family val="2"/>
        <scheme val="minor"/>
      </rPr>
      <t>Target Market Percentile</t>
    </r>
    <r>
      <rPr>
        <b/>
        <sz val="11"/>
        <color theme="1"/>
        <rFont val="Calibri"/>
        <family val="2"/>
        <scheme val="minor"/>
      </rPr>
      <t xml:space="preserve"> be changed in the Excel file?</t>
    </r>
  </si>
  <si>
    <t>On the Summary Dashboard, the Target Market Percentile can be changed in the drop-down list on the left side of the sheet (cell B13).</t>
  </si>
  <si>
    <t>On the data sheets, the Target Market Percentile can be changed in the drop-down list on the left side of the sheet (cell B13).</t>
  </si>
  <si>
    <t>Restricted Percentile Presentation</t>
  </si>
  <si>
    <t>Aside from the optional traffic light data simulation, there are three types of conditional formatting for the market percentile analyses section.</t>
  </si>
  <si>
    <t>The three types are as follows (with priority given in descending order):</t>
  </si>
  <si>
    <t>* Only for Total Current and Total Income</t>
  </si>
  <si>
    <t>For non-standard components, if your firm does not offer a matched component, the conditional formatting is effectively turned off.</t>
  </si>
  <si>
    <t>This allows for greater focus on the components that your firm does offer.</t>
  </si>
  <si>
    <t>Traffic Light Data Simulation</t>
  </si>
  <si>
    <r>
      <t xml:space="preserve">What is the </t>
    </r>
    <r>
      <rPr>
        <b/>
        <sz val="11"/>
        <color theme="3"/>
        <rFont val="Calibri"/>
        <family val="2"/>
        <scheme val="minor"/>
      </rPr>
      <t>optional traffic light data simulation</t>
    </r>
    <r>
      <rPr>
        <b/>
        <sz val="11"/>
        <color theme="1"/>
        <rFont val="Calibri"/>
        <family val="2"/>
        <scheme val="minor"/>
      </rPr>
      <t>?</t>
    </r>
  </si>
  <si>
    <t>The traffic light conditional formatting is as follows:</t>
  </si>
  <si>
    <t>Green = "no need for action": market percentile is within +/- x% of the selected Target Market Percentile.</t>
  </si>
  <si>
    <t>Yellow = "should be checked": market percentile is between +/- x% and y% of the selected Target Market Percentile.</t>
  </si>
  <si>
    <t>Red = "definite need for action": market percentile is outside +/- y% of the selected Target Market Percentile.</t>
  </si>
  <si>
    <t>This conditional formatting is also applied to the two delta rows (14 and 15) in the 'Your Firm vs Market' section of the data sheets.</t>
  </si>
  <si>
    <t>As an example for Total Income: With a selected TMP of the 50th percentile and a green traffic light range of +/- 5%, if your firm's median for Total Income is within 5% of the TMP value, the data sheet cells (P14 and P15) will be green.</t>
  </si>
  <si>
    <r>
      <t xml:space="preserve">How can the criteria for the </t>
    </r>
    <r>
      <rPr>
        <b/>
        <sz val="11"/>
        <color theme="3"/>
        <rFont val="Calibri"/>
        <family val="2"/>
        <scheme val="minor"/>
      </rPr>
      <t>traffic light data simulation</t>
    </r>
    <r>
      <rPr>
        <b/>
        <sz val="11"/>
        <color theme="1"/>
        <rFont val="Calibri"/>
        <family val="2"/>
        <scheme val="minor"/>
      </rPr>
      <t xml:space="preserve"> condition formatting be changed?</t>
    </r>
  </si>
  <si>
    <t>The data simulation works based on three adjustable ranges.</t>
  </si>
  <si>
    <t>Changing the value in cell M39 adjusts both the 'Yellow = should be checked' range and the 'Red = definite need for action'.</t>
  </si>
  <si>
    <r>
      <t xml:space="preserve">Why are the Target Market Percentile and traffic light data simulation </t>
    </r>
    <r>
      <rPr>
        <b/>
        <sz val="11"/>
        <color theme="3"/>
        <rFont val="Calibri"/>
        <family val="2"/>
        <scheme val="minor"/>
      </rPr>
      <t>conditional formats only presented for Total Current and Total Income</t>
    </r>
    <r>
      <rPr>
        <b/>
        <sz val="11"/>
        <rFont val="Calibri"/>
        <family val="2"/>
        <scheme val="minor"/>
      </rPr>
      <t>?</t>
    </r>
  </si>
  <si>
    <t>Firstly, Vencon recommends that firms identify a specific market percentile (TMP) to which they want to compare their own data.</t>
  </si>
  <si>
    <t>Secondly, different firms take different strategic approaches to weighting of components and the ratio of fixed to variable pay.</t>
  </si>
  <si>
    <t>For a firm to match the market's e.g. 50th percentile for Total Income it does not necessarily follow that they should match each 50th percentile for Basic, Base, Bonus, Dividends etc.</t>
  </si>
  <si>
    <t>In fact, in such a case, it is unlikely that a suitable approach is to attempt to match the 50th percentile across all components.</t>
  </si>
  <si>
    <t>Therefore, Vencon recommends to compare first and foremost to Total Income and/or Total Current, i.e. compare in a more holistic manner.</t>
  </si>
  <si>
    <t xml:space="preserve">Provides specific recommendations based on your firm's data, existing remuneration structure and desired Target Market Percentile. </t>
  </si>
  <si>
    <t>It takes into consideration weighting of components and the ratio of fixed to variable pay.</t>
  </si>
  <si>
    <t>Variable Income Components</t>
  </si>
  <si>
    <t>General</t>
  </si>
  <si>
    <t>Bonus Income</t>
  </si>
  <si>
    <r>
      <t xml:space="preserve">What does Vencon's </t>
    </r>
    <r>
      <rPr>
        <b/>
        <sz val="11"/>
        <color theme="3"/>
        <rFont val="Calibri"/>
        <family val="2"/>
        <scheme val="minor"/>
      </rPr>
      <t>Bonus Income</t>
    </r>
    <r>
      <rPr>
        <b/>
        <sz val="11"/>
        <color theme="1"/>
        <rFont val="Calibri"/>
        <family val="2"/>
        <scheme val="minor"/>
      </rPr>
      <t xml:space="preserve"> include?</t>
    </r>
  </si>
  <si>
    <t>Vencon's Bonus Income is not strictly limited to 'traditional bonus' components. It may include any or all of the following:</t>
  </si>
  <si>
    <t>* Directly dependent means that performance for any given period impacts the calculated pay-out amount for that period.</t>
  </si>
  <si>
    <t>E.g. performance in 2024 impacts calculated pay-out amount for 2024 bonus (typically then paid-out in 2025).</t>
  </si>
  <si>
    <t>Dividend Income</t>
  </si>
  <si>
    <t xml:space="preserve">Vencon's methodology only includes dividends on equity that Partners must buy or must hold in order to become or remain a Partner. </t>
  </si>
  <si>
    <t xml:space="preserve">Freely choosing to hold on to equity after a vesting period is seen as equivalent to any other investment that an individual could make. </t>
  </si>
  <si>
    <t>Dividends</t>
  </si>
  <si>
    <r>
      <t xml:space="preserve">Why are </t>
    </r>
    <r>
      <rPr>
        <b/>
        <sz val="11"/>
        <color theme="3"/>
        <rFont val="Calibri"/>
        <family val="2"/>
        <scheme val="minor"/>
      </rPr>
      <t>dividends on optional purchase equity</t>
    </r>
    <r>
      <rPr>
        <b/>
        <sz val="11"/>
        <color theme="1"/>
        <rFont val="Calibri"/>
        <family val="2"/>
        <scheme val="minor"/>
      </rPr>
      <t xml:space="preserve"> not included?</t>
    </r>
  </si>
  <si>
    <t xml:space="preserve">When there is no obligation to buy equity, any optional investment is viewed the same as any external optional investment that individuals can make. </t>
  </si>
  <si>
    <t>"Equity"</t>
  </si>
  <si>
    <r>
      <t xml:space="preserve">Why is the market data under </t>
    </r>
    <r>
      <rPr>
        <b/>
        <sz val="11"/>
        <color theme="3"/>
        <rFont val="Calibri"/>
        <family val="2"/>
        <scheme val="minor"/>
      </rPr>
      <t>Equity Income (as Current)</t>
    </r>
    <r>
      <rPr>
        <b/>
        <sz val="11"/>
        <color theme="1"/>
        <rFont val="Calibri"/>
        <family val="2"/>
        <scheme val="minor"/>
      </rPr>
      <t xml:space="preserve"> lower than we expected?</t>
    </r>
  </si>
  <si>
    <t>This is likely due to the categorisation of components and therefore what Vencon's generic component called Equity Income (as Current) does and does not include.</t>
  </si>
  <si>
    <t>Equity Income</t>
  </si>
  <si>
    <r>
      <t xml:space="preserve">Are </t>
    </r>
    <r>
      <rPr>
        <b/>
        <sz val="11"/>
        <color theme="3"/>
        <rFont val="Calibri"/>
        <family val="2"/>
        <scheme val="minor"/>
      </rPr>
      <t xml:space="preserve">awarded values of equity </t>
    </r>
    <r>
      <rPr>
        <b/>
        <sz val="11"/>
        <rFont val="Calibri"/>
        <family val="2"/>
        <scheme val="minor"/>
      </rPr>
      <t>included or are</t>
    </r>
    <r>
      <rPr>
        <b/>
        <sz val="11"/>
        <color theme="3"/>
        <rFont val="Calibri"/>
        <family val="2"/>
        <scheme val="minor"/>
      </rPr>
      <t xml:space="preserve"> realised values of equity</t>
    </r>
    <r>
      <rPr>
        <b/>
        <sz val="11"/>
        <color theme="1"/>
        <rFont val="Calibri"/>
        <family val="2"/>
        <scheme val="minor"/>
      </rPr>
      <t xml:space="preserve"> included? E.g. for RSUs. PSUs, share grants what values go into the market data sets?</t>
    </r>
  </si>
  <si>
    <t>Only awarded amounts applicable to the year in question are included in Vencon's market data sets.</t>
  </si>
  <si>
    <r>
      <t xml:space="preserve">Where is the income data from </t>
    </r>
    <r>
      <rPr>
        <b/>
        <sz val="11"/>
        <color theme="3"/>
        <rFont val="Calibri"/>
        <family val="2"/>
        <scheme val="minor"/>
      </rPr>
      <t>variable cash components for Equity Partners</t>
    </r>
    <r>
      <rPr>
        <b/>
        <sz val="11"/>
        <color theme="1"/>
        <rFont val="Calibri"/>
        <family val="2"/>
        <scheme val="minor"/>
      </rPr>
      <t>?</t>
    </r>
  </si>
  <si>
    <t>Equity Holding</t>
  </si>
  <si>
    <r>
      <t xml:space="preserve">Is </t>
    </r>
    <r>
      <rPr>
        <b/>
        <sz val="11"/>
        <color theme="3"/>
        <rFont val="Calibri"/>
        <family val="2"/>
        <scheme val="minor"/>
      </rPr>
      <t>change in value of equity holding</t>
    </r>
    <r>
      <rPr>
        <b/>
        <sz val="11"/>
        <color theme="1"/>
        <rFont val="Calibri"/>
        <family val="2"/>
        <scheme val="minor"/>
      </rPr>
      <t xml:space="preserve"> included in the market data sets?</t>
    </r>
  </si>
  <si>
    <t>Any eventually realised change in value will be based on future indeterminable and dynamic events.</t>
  </si>
  <si>
    <t>For equity holdings that are obtained via awarded equity, the value of the equity at the time of award is included but subsequent changes in value are not included.</t>
  </si>
  <si>
    <t>For equity holdings that are obtained via purchased equity, subsequent changes in value are not included.</t>
  </si>
  <si>
    <r>
      <t xml:space="preserve">Why is there </t>
    </r>
    <r>
      <rPr>
        <b/>
        <sz val="11"/>
        <color theme="3"/>
        <rFont val="Calibri"/>
        <family val="2"/>
        <scheme val="minor"/>
      </rPr>
      <t>no e.g. Senior Partner market data</t>
    </r>
    <r>
      <rPr>
        <b/>
        <sz val="11"/>
        <color theme="1"/>
        <rFont val="Calibri"/>
        <family val="2"/>
        <scheme val="minor"/>
      </rPr>
      <t>?</t>
    </r>
  </si>
  <si>
    <t>Extent of Job Matching*, e.g. how many of the selected firms are matched up to and including Vencon's Senior Partner.</t>
  </si>
  <si>
    <t>Whether or not matched levels/sublevels are populated, i.e. whether or not there are incumbents currently at the matched levels.</t>
  </si>
  <si>
    <t>* Extent of matching is context dependent. For example, large firms may well have been matched up to and including Senior Partner while small firms may well have been matched only to Primary Partner.</t>
  </si>
  <si>
    <t>Matching e.g. the 'senior' Partner level(s) of a small firm to Vencon's Primary Partner is not an indication that those Partners are not 'senior' within the context of their own firm.</t>
  </si>
  <si>
    <t>Vencon has 4 generic components for Current Income variable pay. They are Bonus Income, Dividend/Interest Income, Equity Income, and Other Current Income.</t>
  </si>
  <si>
    <t>Therefore, Vencon highly recommends that all Current Income variable pay is taken into consideration at the same time.</t>
  </si>
  <si>
    <t>** Those available before retirement, an exit event or an equity event; Not including Draw Income which is categorised under Basic Income.</t>
  </si>
  <si>
    <t>Any Relevant Income that is only available at/after retirement, an exit event or an equity event is categorised by Vencon as Deferred Income.</t>
  </si>
  <si>
    <t>All other income is categorised as Current Income.</t>
  </si>
  <si>
    <t>Generic Income Components</t>
  </si>
  <si>
    <r>
      <t xml:space="preserve">Vencon's Advisory department offers a </t>
    </r>
    <r>
      <rPr>
        <b/>
        <sz val="11"/>
        <rFont val="Calibri"/>
        <family val="2"/>
        <scheme val="minor"/>
      </rPr>
      <t>Pay Recommendation</t>
    </r>
    <r>
      <rPr>
        <sz val="11"/>
        <rFont val="Calibri"/>
        <family val="2"/>
        <scheme val="minor"/>
      </rPr>
      <t xml:space="preserve"> product that:</t>
    </r>
  </si>
  <si>
    <t>Conditional Formatting</t>
  </si>
  <si>
    <r>
      <t xml:space="preserve">Expand for </t>
    </r>
    <r>
      <rPr>
        <b/>
        <sz val="10"/>
        <color theme="3"/>
        <rFont val="Calibri"/>
        <family val="2"/>
        <scheme val="minor"/>
      </rPr>
      <t>General Methodology</t>
    </r>
  </si>
  <si>
    <r>
      <t xml:space="preserve">Expand for </t>
    </r>
    <r>
      <rPr>
        <b/>
        <sz val="10"/>
        <color theme="3"/>
        <rFont val="Calibri"/>
        <family val="2"/>
        <scheme val="minor"/>
      </rPr>
      <t>Market Firms Included</t>
    </r>
  </si>
  <si>
    <r>
      <t xml:space="preserve">Expand for </t>
    </r>
    <r>
      <rPr>
        <b/>
        <sz val="10"/>
        <color theme="3"/>
        <rFont val="Calibri"/>
        <family val="2"/>
        <scheme val="minor"/>
      </rPr>
      <t>Matching of Your Firm</t>
    </r>
  </si>
  <si>
    <r>
      <t xml:space="preserve">Expand for </t>
    </r>
    <r>
      <rPr>
        <b/>
        <sz val="10"/>
        <color theme="3"/>
        <rFont val="Calibri"/>
        <family val="2"/>
        <scheme val="minor"/>
      </rPr>
      <t>Market Percentiles</t>
    </r>
  </si>
  <si>
    <r>
      <t xml:space="preserve">Expand for </t>
    </r>
    <r>
      <rPr>
        <b/>
        <sz val="10"/>
        <color theme="3"/>
        <rFont val="Calibri"/>
        <family val="2"/>
        <scheme val="minor"/>
      </rPr>
      <t>Conditional Formatting</t>
    </r>
  </si>
  <si>
    <r>
      <t>Expand for</t>
    </r>
    <r>
      <rPr>
        <sz val="10"/>
        <color theme="3"/>
        <rFont val="Calibri"/>
        <family val="2"/>
        <scheme val="minor"/>
      </rPr>
      <t xml:space="preserve"> </t>
    </r>
    <r>
      <rPr>
        <b/>
        <sz val="10"/>
        <color theme="3"/>
        <rFont val="Calibri"/>
        <family val="2"/>
        <scheme val="minor"/>
      </rPr>
      <t>Variable Income Components</t>
    </r>
  </si>
  <si>
    <r>
      <t xml:space="preserve">Expand for </t>
    </r>
    <r>
      <rPr>
        <b/>
        <sz val="10"/>
        <color theme="3"/>
        <rFont val="Calibri"/>
        <family val="2"/>
        <scheme val="minor"/>
      </rPr>
      <t>Equity Holding</t>
    </r>
  </si>
  <si>
    <r>
      <t xml:space="preserve">Expand for </t>
    </r>
    <r>
      <rPr>
        <b/>
        <sz val="10"/>
        <color theme="3"/>
        <rFont val="Calibri"/>
        <family val="2"/>
        <scheme val="minor"/>
      </rPr>
      <t>"Missing" Data</t>
    </r>
  </si>
  <si>
    <t>Vencon’s 3-tier generic Partner level structure begins at the Primary Partner level, continues on through the Experienced Partner level and ends with the Senior Partner level.</t>
  </si>
  <si>
    <r>
      <t xml:space="preserve">Why do I </t>
    </r>
    <r>
      <rPr>
        <b/>
        <sz val="11"/>
        <color theme="3"/>
        <rFont val="Calibri"/>
        <family val="2"/>
        <scheme val="minor"/>
      </rPr>
      <t>only see the 5th, 25th, 50th, 75th and 95th percentiles</t>
    </r>
    <r>
      <rPr>
        <b/>
        <sz val="11"/>
        <color theme="1"/>
        <rFont val="Calibri"/>
        <family val="2"/>
        <scheme val="minor"/>
      </rPr>
      <t xml:space="preserve"> on the Summary Dashboard and data table tabs in this particular output?</t>
    </r>
  </si>
  <si>
    <t>This is to avoid over-filling the data presentation with unnecessary and unhelpful visual noise.</t>
  </si>
  <si>
    <t>By default the data simulation is initially turned off.</t>
  </si>
  <si>
    <t>Equity Income (as Current) does include equity or equity-derivative awards of e.g. RSUs, PSUs, options, SARs, PSARs, discounted shares.</t>
  </si>
  <si>
    <t>Some technically deferred components, e.g. an RSU award that vests over several years or a bonus paid out over several years, are therefore categorised under Current Income.</t>
  </si>
  <si>
    <t>Yes. An overview, with additional details describing the components, can be found in the Excel file and the corresponding PDF.</t>
  </si>
  <si>
    <t>Any 'income' that is included according to Vencon's standard methodology is defined as Relevant Income. I.e. it is relevant to and included in the Partner Survey in question.</t>
  </si>
  <si>
    <t>Report Weighting Type</t>
  </si>
  <si>
    <t>The underlying data for each firm is, however, based on full incumbent data.</t>
  </si>
  <si>
    <t>The Target Data set includes theoretical amounts, e.g. variable pay in the event of theoretical 'on-target' performance, for the current year.</t>
  </si>
  <si>
    <t>In the absence of defined/explicit targets, Vencon works with firms to determine and agree theoretical Target data based on additional context and historical multi-year Achieved data.</t>
  </si>
  <si>
    <t>Vencon includes the full awarded amounts (i.e. not only the so far paid-out amounts) for such cases.</t>
  </si>
  <si>
    <t>The first of these two sets is Firm Type.</t>
  </si>
  <si>
    <t>The number of each Firm Type included is provided alongside example firm names, e.g. "5 ACFs, 4 ITFs, 10 OPFs and 5 SCFs".</t>
  </si>
  <si>
    <t>The second of these two sets is Firm Criteria.</t>
  </si>
  <si>
    <t>Revenue per Consultant (USD k)</t>
  </si>
  <si>
    <t>Please note, however, that some generic terminology such as "Basic Salary" or "Various Allowances/Benefits as applicable" may be assumed and/or used for simplicity of presentation.</t>
  </si>
  <si>
    <r>
      <t xml:space="preserve">Is there an overview detailing </t>
    </r>
    <r>
      <rPr>
        <b/>
        <sz val="11"/>
        <color theme="3"/>
        <rFont val="Calibri"/>
        <family val="2"/>
        <scheme val="minor"/>
      </rPr>
      <t>Job Matching</t>
    </r>
    <r>
      <rPr>
        <b/>
        <sz val="11"/>
        <color theme="1"/>
        <rFont val="Calibri"/>
        <family val="2"/>
        <scheme val="minor"/>
      </rPr>
      <t xml:space="preserve"> of our levels/sublevels to Vencon's generic Partner Levels?</t>
    </r>
  </si>
  <si>
    <t>Any abbreviations may have been provided by your firm (if they already exist) or may have been created by Vencon for the purposes of data presentation.</t>
  </si>
  <si>
    <t>Key Criteria (per level/sublevel) including but not limited to requirements for Sales/Delivery/Managed Revenue, Functional/Industry/Geographical Responsibility, and Utilisation Rates.</t>
  </si>
  <si>
    <t>In the Excel file, the Summary Dashboard and each data sheet compare (in amount and percentages) the market's value at the selected Target Market Percentile to your firm's median.</t>
  </si>
  <si>
    <t>It therefore provides direct comparisons between where your firm is and where your firm wants to be.</t>
  </si>
  <si>
    <t xml:space="preserve">For each component or aggregated component and for each Vencon Level, each firm's 0th, 25th, 50th, 75th and 100th percentiles are taken into the market data set. </t>
  </si>
  <si>
    <t>Such cases of 5 identical data points can occur due to i) single incumbents at a Vencon level or ii) 'flat' components (e.g. Firm X offers a Basic Income of 100k to all Level 1 Partners).</t>
  </si>
  <si>
    <t>In other words, the robust 5-data-point approach may on occasions reveal specific highly sensitive data points.</t>
  </si>
  <si>
    <t>Vencon uses a 5-data-point robust methodology.</t>
  </si>
  <si>
    <t>The likelihood of this increases with decreasing numbers of selected market firms (with selection itself limited by data availability). E.g. more likely with only 5 firms than with 20 firms selected.</t>
  </si>
  <si>
    <t>As deemed necessary, presentation of the market percentiles may therefore be restricted to the 5th, 25th, 50th, 75th and 95th percentiles.</t>
  </si>
  <si>
    <t>In some cases for particular firms, a set of 5 data points can be identical. E.g. for Firm X's Level 1 Basic Income, the 0th, 25th, 50th, 75th, and 100th percentiles all equal 100k.</t>
  </si>
  <si>
    <t>This may result in repeated data points in a corresponding percentile analysis. E.g. the market's 20th percentile is equal to the market's 25th and 30th percentiles.</t>
  </si>
  <si>
    <t>For client confidentiality reasons, in some cases, presentation of market data must therefore be managed (i.e. restricted).</t>
  </si>
  <si>
    <r>
      <t xml:space="preserve">How should the </t>
    </r>
    <r>
      <rPr>
        <b/>
        <sz val="11"/>
        <color theme="3"/>
        <rFont val="Calibri"/>
        <family val="2"/>
        <scheme val="minor"/>
      </rPr>
      <t xml:space="preserve">conditional formatting </t>
    </r>
    <r>
      <rPr>
        <b/>
        <sz val="11"/>
        <rFont val="Calibri"/>
        <family val="2"/>
        <scheme val="minor"/>
      </rPr>
      <t>of the</t>
    </r>
    <r>
      <rPr>
        <b/>
        <sz val="11"/>
        <color theme="3"/>
        <rFont val="Calibri"/>
        <family val="2"/>
        <scheme val="minor"/>
      </rPr>
      <t xml:space="preserve"> market percentile analyses </t>
    </r>
    <r>
      <rPr>
        <b/>
        <sz val="11"/>
        <rFont val="Calibri"/>
        <family val="2"/>
        <scheme val="minor"/>
      </rPr>
      <t>be interpreted</t>
    </r>
    <r>
      <rPr>
        <b/>
        <sz val="11"/>
        <color theme="1"/>
        <rFont val="Calibri"/>
        <family val="2"/>
        <scheme val="minor"/>
      </rPr>
      <t>?</t>
    </r>
  </si>
  <si>
    <t>Market percentile closest to your firm's median: Dark cyan cell; Bold and dark cyan font.</t>
  </si>
  <si>
    <t>Selected Target Market Percentile*: Light brown cell; Dark brown font; Dark Brown upper and lower borders.</t>
  </si>
  <si>
    <t>Market percentiles within your firm's range (between min and max): Light cyan cell; Dark cyan font.</t>
  </si>
  <si>
    <r>
      <t xml:space="preserve">We do not offer e.g. Dividend/Interest Income, therefore our firm's data is 0 for this component, but </t>
    </r>
    <r>
      <rPr>
        <b/>
        <sz val="11"/>
        <color theme="3"/>
        <rFont val="Calibri"/>
        <family val="2"/>
        <scheme val="minor"/>
      </rPr>
      <t>the market's 0's are not highlighted</t>
    </r>
    <r>
      <rPr>
        <b/>
        <sz val="11"/>
        <color theme="1"/>
        <rFont val="Calibri"/>
        <family val="2"/>
        <scheme val="minor"/>
      </rPr>
      <t xml:space="preserve"> </t>
    </r>
    <r>
      <rPr>
        <b/>
        <sz val="11"/>
        <color theme="3"/>
        <rFont val="Calibri"/>
        <family val="2"/>
        <scheme val="minor"/>
      </rPr>
      <t>with conditional formatting</t>
    </r>
    <r>
      <rPr>
        <b/>
        <sz val="11"/>
        <color theme="1"/>
        <rFont val="Calibri"/>
        <family val="2"/>
        <scheme val="minor"/>
      </rPr>
      <t>. Why?</t>
    </r>
  </si>
  <si>
    <t>The optional traffic light data simulation indicates whether or not a certain market percentile value is within defined tolerances with respect to the selected Target Market Percentile.</t>
  </si>
  <si>
    <r>
      <t xml:space="preserve">How can the </t>
    </r>
    <r>
      <rPr>
        <b/>
        <sz val="11"/>
        <color theme="3"/>
        <rFont val="Calibri"/>
        <family val="2"/>
        <scheme val="minor"/>
      </rPr>
      <t>traffic light data simulation</t>
    </r>
    <r>
      <rPr>
        <b/>
        <sz val="11"/>
        <color theme="1"/>
        <rFont val="Calibri"/>
        <family val="2"/>
        <scheme val="minor"/>
      </rPr>
      <t xml:space="preserve"> conditional formatting be activated?</t>
    </r>
  </si>
  <si>
    <t>On each data sheet, a tick box allows for activation of the traffic light data simulation on that sheet. Tick boxes are located by cell J39.</t>
  </si>
  <si>
    <t>These ranges can be adjusted on each data sheet by changing the values in cells M38 an M39.</t>
  </si>
  <si>
    <r>
      <rPr>
        <b/>
        <sz val="11"/>
        <color theme="3"/>
        <rFont val="Calibri"/>
        <family val="2"/>
        <scheme val="minor"/>
      </rPr>
      <t>Why are there 0's</t>
    </r>
    <r>
      <rPr>
        <b/>
        <sz val="11"/>
        <color theme="1"/>
        <rFont val="Calibri"/>
        <family val="2"/>
        <scheme val="minor"/>
      </rPr>
      <t xml:space="preserve"> in the market data for some of the variable components?</t>
    </r>
  </si>
  <si>
    <t xml:space="preserve">For example, not all firms can or do offer e.g. RSUs, PSUs, Options (i.e. what Vencon categorises as Equity Income (as Current)).  </t>
  </si>
  <si>
    <t>Firms choose to take, or are limited to depending on legal structure, different strategic approaches with respect to the components that they offer.</t>
  </si>
  <si>
    <t>When firms do not offer certain components, they effectively offer zero income for those components.</t>
  </si>
  <si>
    <r>
      <t xml:space="preserve">Questions &amp; Answers
</t>
    </r>
    <r>
      <rPr>
        <sz val="8"/>
        <color theme="0"/>
        <rFont val="Calibri"/>
        <family val="2"/>
        <scheme val="minor"/>
      </rPr>
      <t>(applicable to Partner data only)</t>
    </r>
  </si>
  <si>
    <t>A 'traditional bonus' that is directly dependent* on both firm and personal performance.</t>
  </si>
  <si>
    <t>A 'traditional bonus' that is directly dependent* on personal performance only.</t>
  </si>
  <si>
    <t>A 'traditional bonus' that is directly dependent* on firm performance only.</t>
  </si>
  <si>
    <t>A 'profit-share' component that is directly dependent* in some way on personal performance.</t>
  </si>
  <si>
    <r>
      <t xml:space="preserve">Are employer contributions to </t>
    </r>
    <r>
      <rPr>
        <b/>
        <sz val="11"/>
        <color theme="3"/>
        <rFont val="Calibri"/>
        <family val="2"/>
        <scheme val="minor"/>
      </rPr>
      <t>legislated/statutory components</t>
    </r>
    <r>
      <rPr>
        <b/>
        <sz val="11"/>
        <color theme="1"/>
        <rFont val="Calibri"/>
        <family val="2"/>
        <scheme val="minor"/>
      </rPr>
      <t xml:space="preserve"> included?</t>
    </r>
  </si>
  <si>
    <t>Allowances/Benefits.</t>
  </si>
  <si>
    <t>Legislated/Statutory 
Employer Payments</t>
  </si>
  <si>
    <t>No. Only any Relevant Income beyond legislated/statutory amounts is included for:</t>
  </si>
  <si>
    <t>Pension. (Specified exceptions may exist for certain country reports e.g. Superannuation in Australia.)</t>
  </si>
  <si>
    <t>Therefore, a market data set (and the corresponding percentile analysis) for a particular component will include 0's should any of the market firms not offer the component.</t>
  </si>
  <si>
    <r>
      <t xml:space="preserve">Why are there </t>
    </r>
    <r>
      <rPr>
        <b/>
        <sz val="11"/>
        <color theme="3"/>
        <rFont val="Calibri"/>
        <family val="2"/>
        <scheme val="minor"/>
      </rPr>
      <t>0's under Dividends/Interest</t>
    </r>
    <r>
      <rPr>
        <b/>
        <sz val="11"/>
        <color theme="1"/>
        <rFont val="Calibri"/>
        <family val="2"/>
        <scheme val="minor"/>
      </rPr>
      <t xml:space="preserve"> when public firms pay out dividends?</t>
    </r>
  </si>
  <si>
    <t xml:space="preserve">It does not include dividends on equity that Partners freely choose to hold on to after a vesting period. </t>
  </si>
  <si>
    <t>It is therefore not considered to be compensation for job, i.e. it is not considered to be Relevant Income.</t>
  </si>
  <si>
    <t>As an example, for an award of 100k USD of RSUs, 100k of Equity Income is included. What that award may eventually be worth is not relevant to the report.</t>
  </si>
  <si>
    <t>Any eventually realised amounts would be based on future indeterminable and dynamic events, e.g. a share price at time of realisation in the future.</t>
  </si>
  <si>
    <t>Firstly, by Equity Partners, Vencon means Partners who must buy-in and/or necessarily hold equity in order to become and/or remain a Partner.</t>
  </si>
  <si>
    <t xml:space="preserve">Equity Income (as Current) does not include 'profit-share' or 'bonus' components received by Partners who must buy-in and/or necessarily hold equity in order to become and/or remain a Partner. </t>
  </si>
  <si>
    <t>If personal performance directly impacts pay-out amounts, the component is categorised as Bonus Income.</t>
  </si>
  <si>
    <t>If personal performance does not directly impact pay-out amounts, the component is categorised as Dividend Income.</t>
  </si>
  <si>
    <t>Change in Value</t>
  </si>
  <si>
    <t>No. Change in value of equity holding is not included in the market data sets.</t>
  </si>
  <si>
    <t>"Missing" Data</t>
  </si>
  <si>
    <t>Level Data</t>
  </si>
  <si>
    <t>Aggregated Base + Bonus Data</t>
  </si>
  <si>
    <t>There must be a minimum of 4 market firms in order to present data for any particular Vencon Partner level.</t>
  </si>
  <si>
    <t>Several things impact the number of firms with data at any particular Vencon Partner level. Those things are:</t>
  </si>
  <si>
    <t>Number of firms selected (itself dependent on number of firms available for selection).</t>
  </si>
  <si>
    <t>As a result, the variable pay on offer is categorised and spread across the 4 generic components to varying extents for each firm.</t>
  </si>
  <si>
    <t>Different firms take different strategic approaches* to the variable pay components** that they offer.</t>
  </si>
  <si>
    <t>* In part, also limited by a firm's legal structure.</t>
  </si>
  <si>
    <t>Such components are categorised as either Bonus Income or Dividend Income depending on whether or not personal performance directly impacts pay-out amounts.</t>
  </si>
  <si>
    <t>Firm Context, e.g. Firm Type, Firm Revenue, Number of Partners, and Number of Consultants.</t>
  </si>
  <si>
    <t>PARTNER REMUNERATION SURVEY - PART I</t>
  </si>
  <si>
    <t>Fixed Salary</t>
  </si>
  <si>
    <t>Private Health Insurance</t>
  </si>
  <si>
    <t>"Fixed" Draw</t>
  </si>
  <si>
    <t>Life Insurance</t>
  </si>
  <si>
    <t>Draw</t>
  </si>
  <si>
    <t>Car Allowance</t>
  </si>
  <si>
    <t>Housing Allowance</t>
  </si>
  <si>
    <t>Transportation Allowance</t>
  </si>
  <si>
    <t>Other Country-Specific Allowances</t>
  </si>
  <si>
    <t>RSU Award</t>
  </si>
  <si>
    <t>Cash LTI</t>
  </si>
  <si>
    <t>Equity Award</t>
  </si>
  <si>
    <t>Investment in external company</t>
  </si>
  <si>
    <t>PSU Award</t>
  </si>
  <si>
    <t>Discounted Equity</t>
  </si>
  <si>
    <t>Phantom Equity Award</t>
  </si>
  <si>
    <t>Options Award</t>
  </si>
  <si>
    <t>SAR Award</t>
  </si>
  <si>
    <t>Dividends
(on required equity***)</t>
  </si>
  <si>
    <t>Interest
(on e.g. capital or deferred bonus)</t>
  </si>
  <si>
    <t>ESOP
(USA)</t>
  </si>
  <si>
    <t>includes, for example…</t>
  </si>
  <si>
    <t>Typical or Potential
Market Firm Components</t>
  </si>
  <si>
    <r>
      <rPr>
        <sz val="10"/>
        <color theme="0" tint="-0.499984740745262"/>
        <rFont val="Calibri"/>
        <family val="2"/>
        <scheme val="minor"/>
      </rPr>
      <t>***</t>
    </r>
    <r>
      <rPr>
        <sz val="8"/>
        <color theme="0" tint="-0.499984740745262"/>
        <rFont val="Calibri"/>
        <family val="2"/>
        <scheme val="minor"/>
      </rPr>
      <t>Dividends on equity that Partners are required to purchase and/or hold. I.e. any subsequent dividends on equity awarded (via e.g. RSUs) at public firms are not included.</t>
    </r>
  </si>
  <si>
    <r>
      <t>Profit-share (</t>
    </r>
    <r>
      <rPr>
        <u/>
        <sz val="8"/>
        <rFont val="Calibri"/>
        <family val="2"/>
        <scheme val="minor"/>
      </rPr>
      <t>not</t>
    </r>
    <r>
      <rPr>
        <sz val="8"/>
        <rFont val="Calibri"/>
        <family val="2"/>
        <scheme val="minor"/>
      </rPr>
      <t xml:space="preserve"> directly impacted by personal performance)</t>
    </r>
  </si>
  <si>
    <t>Profit-share (directly impacted by personal performance)</t>
  </si>
  <si>
    <t>(Inseparable) Firm &amp; Personal Bonus</t>
  </si>
  <si>
    <t>Firm
Bonus</t>
  </si>
  <si>
    <t>Personal
Bonus</t>
  </si>
  <si>
    <r>
      <t xml:space="preserve">Can the </t>
    </r>
    <r>
      <rPr>
        <b/>
        <sz val="11"/>
        <color theme="3"/>
        <rFont val="Calibri"/>
        <family val="2"/>
        <scheme val="minor"/>
      </rPr>
      <t>50th percentile for Base be added to the 50th percentile for Bonus to get to the 50th percentile for Base + Bonus</t>
    </r>
    <r>
      <rPr>
        <b/>
        <sz val="11"/>
        <color theme="1"/>
        <rFont val="Calibri"/>
        <family val="2"/>
        <scheme val="minor"/>
      </rPr>
      <t>?</t>
    </r>
  </si>
  <si>
    <t>No. This would be a fundamentally incorrect approach.</t>
  </si>
  <si>
    <r>
      <t xml:space="preserve">MATCHING OF TYPICAL MARKET FIRM COMPONENTS: </t>
    </r>
    <r>
      <rPr>
        <sz val="12"/>
        <color theme="0"/>
        <rFont val="Calibri"/>
        <family val="2"/>
        <scheme val="minor"/>
      </rPr>
      <t>Please note, the example typical components in the table below are not exhaustive and not specific to this report</t>
    </r>
  </si>
  <si>
    <t>The market percentiles for each component and for each aggregated component are separate analyses.</t>
  </si>
  <si>
    <t>0% Total Income</t>
  </si>
  <si>
    <t>0% Total Deferred Income</t>
  </si>
  <si>
    <t>0% Total Current Income</t>
  </si>
  <si>
    <t>0% Total Variable Income</t>
  </si>
  <si>
    <t>0% Total Base Income</t>
  </si>
  <si>
    <t>100% Total Income</t>
  </si>
  <si>
    <t>100% Total Deferred Income</t>
  </si>
  <si>
    <t>100% Total Current Income</t>
  </si>
  <si>
    <t>100% Total Variable Income</t>
  </si>
  <si>
    <t>100% Total Base Income</t>
  </si>
  <si>
    <r>
      <t xml:space="preserve">Why is the </t>
    </r>
    <r>
      <rPr>
        <b/>
        <sz val="11"/>
        <color theme="3"/>
        <rFont val="Calibri"/>
        <family val="2"/>
        <scheme val="minor"/>
      </rPr>
      <t>Base + Bonus aggregated component</t>
    </r>
    <r>
      <rPr>
        <b/>
        <sz val="11"/>
        <color theme="1"/>
        <rFont val="Calibri"/>
        <family val="2"/>
        <scheme val="minor"/>
      </rPr>
      <t xml:space="preserve"> column positioned to the right of the main data tables?</t>
    </r>
  </si>
  <si>
    <t>On this basis, a column for aggregated Base + Bonus is presented separate from the main data tables in Partner Surveys.</t>
  </si>
  <si>
    <t>This approach still allows for full consideration of the aggregated Base + Bonus data.</t>
  </si>
  <si>
    <t>100% Total Base + Bonus Income</t>
  </si>
  <si>
    <t>75% Total Base + Bonus Income</t>
  </si>
  <si>
    <t>50% Total Base + Bonus Income</t>
  </si>
  <si>
    <t>25% Total Base + Bonus Income</t>
  </si>
  <si>
    <t>0% Total Base + Bonus Income</t>
  </si>
  <si>
    <t>95% Total Base + Bonus Income</t>
  </si>
  <si>
    <t>90% Total Base + Bonus Income</t>
  </si>
  <si>
    <t>85% Total Base + Bonus Income</t>
  </si>
  <si>
    <t>80% Total Base + Bonus Income</t>
  </si>
  <si>
    <t>70% Total Base + Bonus Income</t>
  </si>
  <si>
    <t>65% Total Base + Bonus Income</t>
  </si>
  <si>
    <t>60% Total Base + Bonus Income</t>
  </si>
  <si>
    <t>55% Total Base + Bonus Income</t>
  </si>
  <si>
    <t>45% Total Base + Bonus Income</t>
  </si>
  <si>
    <t>40% Total Base + Bonus Income</t>
  </si>
  <si>
    <t>35% Total Base + Bonus Income</t>
  </si>
  <si>
    <t>30% Total Base + Bonus Income</t>
  </si>
  <si>
    <t>20% Total Base + Bonus Income</t>
  </si>
  <si>
    <t>15% Total Base + Bonus Income</t>
  </si>
  <si>
    <t>10% Total Base + Bonus Income</t>
  </si>
  <si>
    <t>5% Total Base + Bonus Income</t>
  </si>
  <si>
    <t>Total Base + Bonus Income</t>
  </si>
  <si>
    <t>Greenland</t>
  </si>
  <si>
    <t>GND</t>
  </si>
  <si>
    <t>RSU &amp; PSU Award</t>
  </si>
  <si>
    <t>Partner 1</t>
  </si>
  <si>
    <t>Managing Partner</t>
  </si>
  <si>
    <t>Senior Managing Partner</t>
  </si>
  <si>
    <t>P1</t>
  </si>
  <si>
    <t>MP</t>
  </si>
  <si>
    <t>SMP</t>
  </si>
  <si>
    <t>Par. 1</t>
  </si>
  <si>
    <t>Man. Par.</t>
  </si>
  <si>
    <t>Sen. Man. Par.</t>
  </si>
  <si>
    <t>Partner 2</t>
  </si>
  <si>
    <t>P2</t>
  </si>
  <si>
    <t>Par. 2</t>
  </si>
  <si>
    <t xml:space="preserve">Snr. Man. Par. </t>
  </si>
  <si>
    <t>Par. 1 &amp; Par. 2</t>
  </si>
  <si>
    <t>EXAMPLE DATA ONLY</t>
  </si>
  <si>
    <t>Please note: This report contains illustrative data only.</t>
  </si>
  <si>
    <t>GND k</t>
  </si>
  <si>
    <t>Please note: Par. 1 &amp; Par. 2 = Partner 1 &amp; Partner 2; Man. Par. = Managing Partner; Snr. Man. Par.  = Senior Managing Partner</t>
  </si>
  <si>
    <t>Greenland PY</t>
  </si>
  <si>
    <t>Greenland YF 100% Total Income</t>
  </si>
  <si>
    <t>Greenland YF 75% Total Income</t>
  </si>
  <si>
    <t>Greenland YF 50% Total Income</t>
  </si>
  <si>
    <t>Greenland YF 25% Total Income</t>
  </si>
  <si>
    <t>Greenland YF 0% Total Income</t>
  </si>
  <si>
    <t>Greenland YF 100% Total Deferred Income</t>
  </si>
  <si>
    <t>Greenland YF 75% Total Deferred Income</t>
  </si>
  <si>
    <t>Greenland YF 50% Total Deferred Income</t>
  </si>
  <si>
    <t>Greenland YF 25% Total Deferred Income</t>
  </si>
  <si>
    <t>Greenland YF 0% Total Deferred Income</t>
  </si>
  <si>
    <t>Greenland YF 100% Total Current Income</t>
  </si>
  <si>
    <t>Greenland YF 75% Total Current Income</t>
  </si>
  <si>
    <t>Greenland YF 50% Total Current Income</t>
  </si>
  <si>
    <t>Greenland YF 25% Total Current Income</t>
  </si>
  <si>
    <t>Greenland YF 0% Total Current Income</t>
  </si>
  <si>
    <t>Greenland YF 100% Total Variable Income</t>
  </si>
  <si>
    <t>Greenland YF 75% Total Variable Income</t>
  </si>
  <si>
    <t>Greenland YF 50% Total Variable Income</t>
  </si>
  <si>
    <t>Greenland YF 25% Total Variable Income</t>
  </si>
  <si>
    <t>Greenland YF 0% Total Variable Income</t>
  </si>
  <si>
    <t>Greenland YF 100% Total Base Income</t>
  </si>
  <si>
    <t>Greenland YF 75% Total Base Income</t>
  </si>
  <si>
    <t>Greenland YF 50% Total Base Income</t>
  </si>
  <si>
    <t>Greenland YF 25% Total Base Income</t>
  </si>
  <si>
    <t>Greenland YF 0% Total Base Income</t>
  </si>
  <si>
    <t>Greenland YF 100% Total Base + Bonus Income</t>
  </si>
  <si>
    <t>Greenland YF 75% Total Base + Bonus Income</t>
  </si>
  <si>
    <t>Greenland YF 50% Total Base + Bonus Income</t>
  </si>
  <si>
    <t>Greenland YF 25% Total Base + Bonus Income</t>
  </si>
  <si>
    <t>Greenland YF 0% Total Base + Bonus Income</t>
  </si>
  <si>
    <t>Greenland Ma 95% Total Income</t>
  </si>
  <si>
    <t>Greenland Ma 90% Total Income</t>
  </si>
  <si>
    <t>Greenland Ma 85% Total Income</t>
  </si>
  <si>
    <t>Greenland Ma 80% Total Income</t>
  </si>
  <si>
    <t>Greenland Ma 75% Total Income</t>
  </si>
  <si>
    <t>Greenland Ma 70% Total Income</t>
  </si>
  <si>
    <t>Greenland Ma 65% Total Income</t>
  </si>
  <si>
    <t>Greenland Ma 60% Total Income</t>
  </si>
  <si>
    <t>Greenland Ma 55% Total Income</t>
  </si>
  <si>
    <t>Greenland Ma 50% Total Income</t>
  </si>
  <si>
    <t>Greenland Ma 45% Total Income</t>
  </si>
  <si>
    <t>Greenland Ma 40% Total Income</t>
  </si>
  <si>
    <t>Greenland Ma 35% Total Income</t>
  </si>
  <si>
    <t>Greenland Ma 30% Total Income</t>
  </si>
  <si>
    <t>Greenland Ma 25% Total Income</t>
  </si>
  <si>
    <t>Greenland Ma 20% Total Income</t>
  </si>
  <si>
    <t>Greenland Ma 15% Total Income</t>
  </si>
  <si>
    <t>Greenland Ma 10% Total Income</t>
  </si>
  <si>
    <t>Greenland Ma 5% Total Income</t>
  </si>
  <si>
    <t>Greenland Ma 95% Total Deferred Income</t>
  </si>
  <si>
    <t>Greenland Ma 90% Total Deferred Income</t>
  </si>
  <si>
    <t>Greenland Ma 85% Total Deferred Income</t>
  </si>
  <si>
    <t>Greenland Ma 80% Total Deferred Income</t>
  </si>
  <si>
    <t>Greenland Ma 75% Total Deferred Income</t>
  </si>
  <si>
    <t>Greenland Ma 70% Total Deferred Income</t>
  </si>
  <si>
    <t>Greenland Ma 65% Total Deferred Income</t>
  </si>
  <si>
    <t>Greenland Ma 60% Total Deferred Income</t>
  </si>
  <si>
    <t>Greenland Ma 55% Total Deferred Income</t>
  </si>
  <si>
    <t>Greenland Ma 50% Total Deferred Income</t>
  </si>
  <si>
    <t>Greenland Ma 45% Total Deferred Income</t>
  </si>
  <si>
    <t>Greenland Ma 40% Total Deferred Income</t>
  </si>
  <si>
    <t>Greenland Ma 35% Total Deferred Income</t>
  </si>
  <si>
    <t>Greenland Ma 30% Total Deferred Income</t>
  </si>
  <si>
    <t>Greenland Ma 25% Total Deferred Income</t>
  </si>
  <si>
    <t>Greenland Ma 20% Total Deferred Income</t>
  </si>
  <si>
    <t>Greenland Ma 15% Total Deferred Income</t>
  </si>
  <si>
    <t>Greenland Ma 10% Total Deferred Income</t>
  </si>
  <si>
    <t>Greenland Ma 5% Total Deferred Income</t>
  </si>
  <si>
    <t>Greenland Ma 95% Total Current Income</t>
  </si>
  <si>
    <t>Greenland Ma 90% Total Current Income</t>
  </si>
  <si>
    <t>Greenland Ma 85% Total Current Income</t>
  </si>
  <si>
    <t>Greenland Ma 80% Total Current Income</t>
  </si>
  <si>
    <t>Greenland Ma 75% Total Current Income</t>
  </si>
  <si>
    <t>Greenland Ma 70% Total Current Income</t>
  </si>
  <si>
    <t>Greenland Ma 65% Total Current Income</t>
  </si>
  <si>
    <t>Greenland Ma 60% Total Current Income</t>
  </si>
  <si>
    <t>Greenland Ma 55% Total Current Income</t>
  </si>
  <si>
    <t>Greenland Ma 50% Total Current Income</t>
  </si>
  <si>
    <t>Greenland Ma 45% Total Current Income</t>
  </si>
  <si>
    <t>Greenland Ma 40% Total Current Income</t>
  </si>
  <si>
    <t>Greenland Ma 35% Total Current Income</t>
  </si>
  <si>
    <t>Greenland Ma 30% Total Current Income</t>
  </si>
  <si>
    <t>Greenland Ma 25% Total Current Income</t>
  </si>
  <si>
    <t>Greenland Ma 20% Total Current Income</t>
  </si>
  <si>
    <t>Greenland Ma 15% Total Current Income</t>
  </si>
  <si>
    <t>Greenland Ma 10% Total Current Income</t>
  </si>
  <si>
    <t>Greenland Ma 5% Total Current Income</t>
  </si>
  <si>
    <t>Greenland Ma 95% Total Variable Income</t>
  </si>
  <si>
    <t>Greenland Ma 90% Total Variable Income</t>
  </si>
  <si>
    <t>Greenland Ma 85% Total Variable Income</t>
  </si>
  <si>
    <t>Greenland Ma 80% Total Variable Income</t>
  </si>
  <si>
    <t>Greenland Ma 75% Total Variable Income</t>
  </si>
  <si>
    <t>Greenland Ma 70% Total Variable Income</t>
  </si>
  <si>
    <t>Greenland Ma 65% Total Variable Income</t>
  </si>
  <si>
    <t>Greenland Ma 60% Total Variable Income</t>
  </si>
  <si>
    <t>Greenland Ma 55% Total Variable Income</t>
  </si>
  <si>
    <t>Greenland Ma 50% Total Variable Income</t>
  </si>
  <si>
    <t>Greenland Ma 45% Total Variable Income</t>
  </si>
  <si>
    <t>Greenland Ma 40% Total Variable Income</t>
  </si>
  <si>
    <t>Greenland Ma 35% Total Variable Income</t>
  </si>
  <si>
    <t>Greenland Ma 30% Total Variable Income</t>
  </si>
  <si>
    <t>Greenland Ma 25% Total Variable Income</t>
  </si>
  <si>
    <t>Greenland Ma 20% Total Variable Income</t>
  </si>
  <si>
    <t>Greenland Ma 15% Total Variable Income</t>
  </si>
  <si>
    <t>Greenland Ma 10% Total Variable Income</t>
  </si>
  <si>
    <t>Greenland Ma 5% Total Variable Income</t>
  </si>
  <si>
    <t>Greenland Ma 95% Total Base Income</t>
  </si>
  <si>
    <t>Greenland Ma 90% Total Base Income</t>
  </si>
  <si>
    <t>Greenland Ma 85% Total Base Income</t>
  </si>
  <si>
    <t>Greenland Ma 80% Total Base Income</t>
  </si>
  <si>
    <t>Greenland Ma 75% Total Base Income</t>
  </si>
  <si>
    <t>Greenland Ma 70% Total Base Income</t>
  </si>
  <si>
    <t>Greenland Ma 65% Total Base Income</t>
  </si>
  <si>
    <t>Greenland Ma 60% Total Base Income</t>
  </si>
  <si>
    <t>Greenland Ma 55% Total Base Income</t>
  </si>
  <si>
    <t>Greenland Ma 50% Total Base Income</t>
  </si>
  <si>
    <t>Greenland Ma 45% Total Base Income</t>
  </si>
  <si>
    <t>Greenland Ma 40% Total Base Income</t>
  </si>
  <si>
    <t>Greenland Ma 35% Total Base Income</t>
  </si>
  <si>
    <t>Greenland Ma 30% Total Base Income</t>
  </si>
  <si>
    <t>Greenland Ma 25% Total Base Income</t>
  </si>
  <si>
    <t>Greenland Ma 20% Total Base Income</t>
  </si>
  <si>
    <t>Greenland Ma 15% Total Base Income</t>
  </si>
  <si>
    <t>Greenland Ma 10% Total Base Income</t>
  </si>
  <si>
    <t>Greenland Ma 5% Total Base Income</t>
  </si>
  <si>
    <t>Greenland Ma 95% Total Base + Bonus Income</t>
  </si>
  <si>
    <t>Greenland Ma 90% Total Base + Bonus Income</t>
  </si>
  <si>
    <t>Greenland Ma 85% Total Base + Bonus Income</t>
  </si>
  <si>
    <t>Greenland Ma 80% Total Base + Bonus Income</t>
  </si>
  <si>
    <t>Greenland Ma 75% Total Base + Bonus Income</t>
  </si>
  <si>
    <t>Greenland Ma 70% Total Base + Bonus Income</t>
  </si>
  <si>
    <t>Greenland Ma 65% Total Base + Bonus Income</t>
  </si>
  <si>
    <t>Greenland Ma 60% Total Base + Bonus Income</t>
  </si>
  <si>
    <t>Greenland Ma 55% Total Base + Bonus Income</t>
  </si>
  <si>
    <t>Greenland Ma 50% Total Base + Bonus Income</t>
  </si>
  <si>
    <t>Greenland Ma 45% Total Base + Bonus Income</t>
  </si>
  <si>
    <t>Greenland Ma 40% Total Base + Bonus Income</t>
  </si>
  <si>
    <t>Greenland Ma 35% Total Base + Bonus Income</t>
  </si>
  <si>
    <t>Greenland Ma 30% Total Base + Bonus Income</t>
  </si>
  <si>
    <t>Greenland Ma 25% Total Base + Bonus Income</t>
  </si>
  <si>
    <t>Greenland Ma 20% Total Base + Bonus Income</t>
  </si>
  <si>
    <t>Greenland Ma 15% Total Base + Bonus Income</t>
  </si>
  <si>
    <t>Greenland Ma 10% Total Base + Bonus Income</t>
  </si>
  <si>
    <t>Greenland Ma 5% Total Base + Bonus Income</t>
  </si>
  <si>
    <t>Par. 1 &amp; Par. 2 // PRIMARY</t>
  </si>
  <si>
    <t>Man. Par. // EXPERIENCED</t>
  </si>
  <si>
    <t>Snr. Man. Par.  // SENIOR</t>
  </si>
  <si>
    <t>This Partner I Survey compares your firm to a market data set based on 16 consulting firms</t>
  </si>
  <si>
    <t>Total Number of Firms in Market Calculations (excludes your firm)</t>
  </si>
  <si>
    <t>hide</t>
  </si>
  <si>
    <t>MaP</t>
  </si>
  <si>
    <t>Your Firm's Partner 1 &amp; Partner 2
Vencon's PRIMARY Partner</t>
  </si>
  <si>
    <t>Greenland (GND k)</t>
  </si>
  <si>
    <t>Number of Market Firms: 16</t>
  </si>
  <si>
    <t>x</t>
  </si>
  <si>
    <t>5%-36%</t>
  </si>
  <si>
    <t>5%-68%</t>
  </si>
  <si>
    <t>5%-95%</t>
  </si>
  <si>
    <t>5%-87%</t>
  </si>
  <si>
    <t>Your Firm's Managing Partner
Vencon's EXPERIENCED Partner</t>
  </si>
  <si>
    <t>Your Firm's Senior Managing Partner
Vencon's SENIOR Partner</t>
  </si>
  <si>
    <t>Number of Market Firms: 12</t>
  </si>
  <si>
    <t>5%-40%</t>
  </si>
  <si>
    <t>5%-57%</t>
  </si>
  <si>
    <t>5%-83%</t>
  </si>
  <si>
    <t>5%-93%</t>
  </si>
  <si>
    <t>GREENLAND</t>
  </si>
  <si>
    <t>COM Report - Combination of all Firm Types</t>
  </si>
  <si>
    <t>Version 1.0</t>
  </si>
  <si>
    <t>Included in report but not included in market calculations</t>
  </si>
  <si>
    <t>Market data gathered up to and including at least September 30th, 2025</t>
  </si>
  <si>
    <t>© 2025 - Vencon Research International │ All rights reserved │ Partner Remuneration Survey - Part I - 2025 - Greenland</t>
  </si>
  <si>
    <t>September 30th, 2025</t>
  </si>
  <si>
    <t>Vencon Research International is pleased to present the results of our 2025 Partner Remuneration Benchmarking Report (“Partner Survey”) for Greenland.</t>
  </si>
  <si>
    <t>▪ For the purpose of comparison exchange rates from September 30th, 2025 were applied if and where applicable. Currency data were presented in local currency if not otherwise specified.</t>
  </si>
  <si>
    <t>Exchange Rates: September 30th,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</si>
</sst>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 _€_-;\-* #,##0\ _€_-;_-* &quot;-&quot;\ _€_-;_-@_-"/>
    <numFmt numFmtId="165" formatCode="_-* #,##0.00\ _€_-;\-* #,##0.00\ _€_-;_-* &quot;-&quot;??\ _€_-;_-@_-"/>
    <numFmt numFmtId="166" formatCode="_-* #,##0.00\ _D_M_-;\-* #,##0.00\ _D_M_-;_-* &quot;-&quot;??\ _D_M_-;_-@_-"/>
    <numFmt numFmtId="167" formatCode="0.0%"/>
    <numFmt numFmtId="168" formatCode="0.0000"/>
    <numFmt numFmtId="169" formatCode="0000"/>
    <numFmt numFmtId="170" formatCode="0000000000"/>
    <numFmt numFmtId="171" formatCode="_-* #,##0.0_-;\-* #,##0.0_-;_-* &quot;-&quot;??_-;_-@_-"/>
    <numFmt numFmtId="172" formatCode="_(&quot;$&quot;* #,##0.00_);_(&quot;$&quot;* \(#,##0.00\);_(&quot;$&quot;* &quot;-&quot;??_);_(@_)"/>
    <numFmt numFmtId="173" formatCode="0&quot;  &quot;"/>
    <numFmt numFmtId="174" formatCode="_-* #,##0.00\ [$€]_-;\-* #,##0.00\ [$€]_-;_-* &quot;-&quot;??\ [$€]_-;_-@_-"/>
    <numFmt numFmtId="175" formatCode="_(* #,##0.00_);_(* \(#,##0.00\);_(* &quot;-&quot;??_);_(@_)"/>
    <numFmt numFmtId="176" formatCode="mmm\.yy"/>
    <numFmt numFmtId="177" formatCode="mm/dd/yy"/>
  </numFmts>
  <fonts count="166">
    <font>
      <sz val="11"/>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i/>
      <sz val="12.5"/>
      <color theme="1"/>
      <name val="Calibri"/>
      <family val="2"/>
      <scheme val="minor"/>
    </font>
    <font>
      <u/>
      <sz val="11"/>
      <color theme="10"/>
      <name val="Calibri"/>
      <family val="2"/>
      <scheme val="minor"/>
    </font>
    <font>
      <sz val="10"/>
      <name val="Arial"/>
      <family val="2"/>
    </font>
    <font>
      <b/>
      <sz val="12"/>
      <color theme="3" tint="-0.249977111117893"/>
      <name val="Calibri"/>
      <family val="2"/>
      <scheme val="minor"/>
    </font>
    <font>
      <b/>
      <sz val="28"/>
      <color theme="3" tint="-0.249977111117893"/>
      <name val="Calibri"/>
      <family val="2"/>
      <scheme val="minor"/>
    </font>
    <font>
      <sz val="9"/>
      <color theme="1"/>
      <name val="Calibri"/>
      <family val="2"/>
      <scheme val="minor"/>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sz val="12"/>
      <name val="바탕체"/>
      <family val="3"/>
      <charset val="129"/>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0"/>
      <name val="Arial"/>
      <family val="2"/>
    </font>
    <font>
      <sz val="11"/>
      <color indexed="60"/>
      <name val="Calibri"/>
      <family val="2"/>
    </font>
    <font>
      <sz val="12"/>
      <name val="Times New Roman"/>
      <family val="1"/>
    </font>
    <font>
      <sz val="10"/>
      <name val="Courier"/>
      <family val="3"/>
    </font>
    <font>
      <b/>
      <sz val="11"/>
      <color indexed="10"/>
      <name val="Calibri"/>
      <family val="2"/>
    </font>
    <font>
      <b/>
      <sz val="12"/>
      <name val="Arial"/>
      <family val="2"/>
    </font>
    <font>
      <b/>
      <sz val="15"/>
      <color indexed="62"/>
      <name val="Calibri"/>
      <family val="2"/>
    </font>
    <font>
      <b/>
      <sz val="13"/>
      <color indexed="62"/>
      <name val="Calibri"/>
      <family val="2"/>
    </font>
    <font>
      <b/>
      <sz val="11"/>
      <color indexed="62"/>
      <name val="Calibri"/>
      <family val="2"/>
    </font>
    <font>
      <sz val="8"/>
      <color indexed="12"/>
      <name val="Arial"/>
      <family val="2"/>
    </font>
    <font>
      <u/>
      <sz val="10"/>
      <color theme="10"/>
      <name val="Arial"/>
      <family val="2"/>
    </font>
    <font>
      <sz val="10"/>
      <name val="Arial Unicode MS"/>
      <family val="2"/>
    </font>
    <font>
      <sz val="10"/>
      <name val="MS Sans Serif"/>
      <family val="2"/>
    </font>
    <font>
      <b/>
      <sz val="10"/>
      <name val="MS Sans Serif"/>
      <family val="2"/>
    </font>
    <font>
      <sz val="10"/>
      <name val="MGaramond"/>
      <family val="1"/>
    </font>
    <font>
      <b/>
      <sz val="18"/>
      <color indexed="62"/>
      <name val="Cambria"/>
      <family val="2"/>
    </font>
    <font>
      <sz val="11"/>
      <name val="ＭＳ Ｐゴシック"/>
      <family val="3"/>
      <charset val="128"/>
    </font>
    <font>
      <b/>
      <sz val="10"/>
      <color theme="0"/>
      <name val="Calibri"/>
      <family val="2"/>
      <scheme val="minor"/>
    </font>
    <font>
      <sz val="10"/>
      <name val="Calibri"/>
      <family val="2"/>
      <scheme val="minor"/>
    </font>
    <font>
      <b/>
      <sz val="10"/>
      <name val="Calibri"/>
      <family val="2"/>
      <scheme val="minor"/>
    </font>
    <font>
      <b/>
      <sz val="10"/>
      <color theme="1"/>
      <name val="Calibri"/>
      <family val="2"/>
      <scheme val="minor"/>
    </font>
    <font>
      <i/>
      <sz val="12.5"/>
      <color theme="3" tint="-0.249977111117893"/>
      <name val="Calibri"/>
      <family val="2"/>
      <scheme val="minor"/>
    </font>
    <font>
      <sz val="14"/>
      <name val="Calibri"/>
      <family val="2"/>
      <scheme val="minor"/>
    </font>
    <font>
      <b/>
      <sz val="14"/>
      <name val="Calibri"/>
      <family val="2"/>
      <scheme val="minor"/>
    </font>
    <font>
      <b/>
      <sz val="12"/>
      <color theme="1"/>
      <name val="Calibri"/>
      <family val="2"/>
      <scheme val="minor"/>
    </font>
    <font>
      <b/>
      <sz val="12"/>
      <color theme="0"/>
      <name val="Calibri"/>
      <family val="2"/>
      <scheme val="minor"/>
    </font>
    <font>
      <b/>
      <sz val="11"/>
      <color theme="0"/>
      <name val="Calibri"/>
      <family val="2"/>
      <scheme val="minor"/>
    </font>
    <font>
      <sz val="10"/>
      <color rgb="FF000000"/>
      <name val="Calibri"/>
      <family val="2"/>
      <scheme val="minor"/>
    </font>
    <font>
      <b/>
      <sz val="14"/>
      <color rgb="FF16365C"/>
      <name val="Calibri"/>
      <family val="2"/>
      <scheme val="minor"/>
    </font>
    <font>
      <sz val="9"/>
      <name val="Calibri"/>
      <family val="2"/>
      <scheme val="minor"/>
    </font>
    <font>
      <sz val="10"/>
      <name val="Arial"/>
      <family val="2"/>
    </font>
    <font>
      <b/>
      <sz val="18"/>
      <color theme="3"/>
      <name val="Cambria"/>
      <family val="2"/>
      <scheme val="major"/>
    </font>
    <font>
      <b/>
      <sz val="11"/>
      <color theme="3"/>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26"/>
      <color theme="3" tint="-0.249977111117893"/>
      <name val="Calibri"/>
      <family val="2"/>
      <scheme val="minor"/>
    </font>
    <font>
      <b/>
      <sz val="20"/>
      <color theme="3" tint="-0.249977111117893"/>
      <name val="Calibri"/>
      <family val="2"/>
      <scheme val="minor"/>
    </font>
    <font>
      <sz val="11"/>
      <color theme="3" tint="-0.249977111117893"/>
      <name val="Calibri"/>
      <family val="2"/>
      <scheme val="minor"/>
    </font>
    <font>
      <sz val="11"/>
      <color rgb="FF16365C"/>
      <name val="Calibri"/>
      <family val="2"/>
      <scheme val="minor"/>
    </font>
    <font>
      <sz val="11"/>
      <name val="Calibri"/>
      <family val="2"/>
      <scheme val="minor"/>
    </font>
    <font>
      <b/>
      <sz val="9"/>
      <color theme="1"/>
      <name val="Calibri"/>
      <family val="2"/>
      <scheme val="minor"/>
    </font>
    <font>
      <b/>
      <sz val="14"/>
      <color theme="3" tint="-0.249977111117893"/>
      <name val="Calibri"/>
      <family val="2"/>
      <scheme val="minor"/>
    </font>
    <font>
      <b/>
      <sz val="11"/>
      <name val="Calibri"/>
      <family val="2"/>
      <scheme val="minor"/>
    </font>
    <font>
      <i/>
      <sz val="12"/>
      <name val="Calibri"/>
      <family val="2"/>
      <scheme val="minor"/>
    </font>
    <font>
      <sz val="10"/>
      <color theme="1"/>
      <name val="Arial"/>
      <family val="2"/>
    </font>
    <font>
      <sz val="10"/>
      <name val="Arial"/>
      <family val="2"/>
    </font>
    <font>
      <b/>
      <sz val="8"/>
      <color theme="1"/>
      <name val="Calibri"/>
      <family val="2"/>
      <scheme val="minor"/>
    </font>
    <font>
      <b/>
      <sz val="14"/>
      <name val="Arial"/>
      <family val="2"/>
    </font>
    <font>
      <sz val="8"/>
      <name val="Arial"/>
      <family val="2"/>
    </font>
    <font>
      <b/>
      <sz val="28"/>
      <name val="Calibri"/>
      <family val="2"/>
      <scheme val="minor"/>
    </font>
    <font>
      <b/>
      <sz val="9"/>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2"/>
      <name val="Tms Rmn"/>
    </font>
    <font>
      <sz val="10"/>
      <name val="Geneva"/>
    </font>
    <font>
      <sz val="10"/>
      <name val="MS Serif"/>
      <family val="1"/>
    </font>
    <font>
      <sz val="8"/>
      <color theme="1"/>
      <name val="Century Gothic"/>
      <family val="2"/>
    </font>
    <font>
      <sz val="10"/>
      <color indexed="16"/>
      <name val="MS Serif"/>
      <family val="1"/>
    </font>
    <font>
      <sz val="8"/>
      <color indexed="8"/>
      <name val="Century Gothic"/>
      <family val="2"/>
    </font>
    <font>
      <sz val="8"/>
      <color indexed="8"/>
      <name val="Arial"/>
      <family val="2"/>
    </font>
    <font>
      <sz val="8"/>
      <name val="Helv"/>
    </font>
    <font>
      <b/>
      <sz val="8"/>
      <color indexed="8"/>
      <name val="Helv"/>
    </font>
    <font>
      <sz val="18"/>
      <color theme="3"/>
      <name val="Cambria"/>
      <family val="2"/>
      <scheme val="major"/>
    </font>
    <font>
      <b/>
      <sz val="9"/>
      <color theme="0"/>
      <name val="Calibri"/>
      <family val="2"/>
      <scheme val="minor"/>
    </font>
    <font>
      <sz val="10"/>
      <name val="Arial"/>
      <family val="2"/>
    </font>
    <font>
      <b/>
      <sz val="16"/>
      <name val="Calibri"/>
      <family val="2"/>
      <scheme val="minor"/>
    </font>
    <font>
      <b/>
      <sz val="16"/>
      <color theme="1"/>
      <name val="Calibri"/>
      <family val="2"/>
      <scheme val="minor"/>
    </font>
    <font>
      <sz val="8"/>
      <color theme="0"/>
      <name val="Calibri"/>
      <family val="2"/>
      <scheme val="minor"/>
    </font>
    <font>
      <sz val="12"/>
      <color theme="0"/>
      <name val="Calibri"/>
      <family val="2"/>
      <scheme val="minor"/>
    </font>
    <font>
      <i/>
      <sz val="9"/>
      <name val="Calibri"/>
      <family val="2"/>
      <scheme val="minor"/>
    </font>
    <font>
      <u/>
      <sz val="9"/>
      <color theme="1"/>
      <name val="Calibri"/>
      <family val="2"/>
      <scheme val="minor"/>
    </font>
    <font>
      <sz val="8"/>
      <color theme="0" tint="-0.499984740745262"/>
      <name val="Calibri"/>
      <family val="2"/>
      <scheme val="minor"/>
    </font>
    <font>
      <sz val="9"/>
      <color theme="0" tint="-0.499984740745262"/>
      <name val="Calibri"/>
      <family val="2"/>
      <scheme val="minor"/>
    </font>
    <font>
      <sz val="8"/>
      <color theme="1"/>
      <name val="Calibri"/>
      <family val="2"/>
      <scheme val="minor"/>
    </font>
    <font>
      <sz val="10"/>
      <color theme="0" tint="-0.499984740745262"/>
      <name val="Calibri"/>
      <family val="2"/>
      <scheme val="minor"/>
    </font>
    <font>
      <sz val="10"/>
      <color rgb="FFC00000"/>
      <name val="Calibri"/>
      <family val="2"/>
      <scheme val="minor"/>
    </font>
    <font>
      <sz val="14"/>
      <color theme="0"/>
      <name val="Calibri"/>
      <family val="2"/>
      <scheme val="minor"/>
    </font>
    <font>
      <sz val="11"/>
      <color theme="0" tint="-0.499984740745262"/>
      <name val="Calibri"/>
      <family val="2"/>
      <scheme val="minor"/>
    </font>
    <font>
      <sz val="8"/>
      <name val="Calibri"/>
      <family val="2"/>
      <scheme val="minor"/>
    </font>
    <font>
      <sz val="8"/>
      <color theme="1" tint="0.34998626667073579"/>
      <name val="Calibri"/>
      <family val="2"/>
      <scheme val="minor"/>
    </font>
    <font>
      <sz val="8"/>
      <color theme="1" tint="0.499984740745262"/>
      <name val="Calibri"/>
      <family val="2"/>
      <scheme val="minor"/>
    </font>
    <font>
      <b/>
      <sz val="8"/>
      <color theme="8" tint="-0.499984740745262"/>
      <name val="Calibri"/>
      <family val="2"/>
      <scheme val="minor"/>
    </font>
    <font>
      <b/>
      <sz val="8"/>
      <name val="Calibri"/>
      <family val="2"/>
      <scheme val="minor"/>
    </font>
    <font>
      <b/>
      <sz val="8"/>
      <color theme="0"/>
      <name val="Calibri"/>
      <family val="2"/>
      <scheme val="minor"/>
    </font>
    <font>
      <sz val="10"/>
      <color theme="4" tint="-0.499984740745262"/>
      <name val="Calibri"/>
      <family val="2"/>
      <scheme val="minor"/>
    </font>
    <font>
      <sz val="11"/>
      <color theme="4" tint="-0.499984740745262"/>
      <name val="Calibri"/>
      <family val="2"/>
      <scheme val="minor"/>
    </font>
    <font>
      <sz val="12"/>
      <name val="Calibri"/>
      <family val="2"/>
      <scheme val="minor"/>
    </font>
    <font>
      <sz val="8"/>
      <color rgb="FFC00000"/>
      <name val="Calibri"/>
      <family val="2"/>
      <scheme val="minor"/>
    </font>
    <font>
      <sz val="10"/>
      <color theme="8" tint="-0.499984740745262"/>
      <name val="Calibri"/>
      <family val="2"/>
      <scheme val="minor"/>
    </font>
    <font>
      <b/>
      <u/>
      <sz val="10"/>
      <color theme="1"/>
      <name val="Calibri"/>
      <family val="2"/>
      <scheme val="minor"/>
    </font>
    <font>
      <sz val="10"/>
      <color theme="8" tint="-0.499984740745262"/>
      <name val="Arial"/>
      <family val="2"/>
    </font>
    <font>
      <b/>
      <sz val="12"/>
      <color rgb="FF000000"/>
      <name val="Calibri"/>
      <family val="2"/>
      <scheme val="minor"/>
    </font>
    <font>
      <b/>
      <sz val="14"/>
      <color rgb="FF000000"/>
      <name val="Calibri"/>
      <family val="2"/>
      <scheme val="minor"/>
    </font>
    <font>
      <sz val="8"/>
      <color theme="8" tint="-0.499984740745262"/>
      <name val="Calibri"/>
      <family val="2"/>
      <scheme val="minor"/>
    </font>
    <font>
      <sz val="8"/>
      <color rgb="FFC00000"/>
      <name val="Arial"/>
      <family val="2"/>
    </font>
    <font>
      <sz val="8"/>
      <color indexed="81"/>
      <name val="Tahoma"/>
      <family val="2"/>
    </font>
    <font>
      <b/>
      <sz val="8"/>
      <color theme="0" tint="-0.499984740745262"/>
      <name val="Calibri"/>
      <family val="2"/>
      <scheme val="minor"/>
    </font>
    <font>
      <b/>
      <sz val="8"/>
      <color indexed="81"/>
      <name val="Tahoma"/>
      <family val="2"/>
    </font>
    <font>
      <i/>
      <sz val="8"/>
      <color theme="0" tint="-0.499984740745262"/>
      <name val="Calibri"/>
      <family val="2"/>
      <scheme val="minor"/>
    </font>
    <font>
      <b/>
      <sz val="10"/>
      <color rgb="FF000000"/>
      <name val="Calibri"/>
      <family val="2"/>
      <scheme val="minor"/>
    </font>
    <font>
      <b/>
      <vertAlign val="superscript"/>
      <sz val="12"/>
      <color theme="0"/>
      <name val="Calibri"/>
      <family val="2"/>
      <scheme val="minor"/>
    </font>
    <font>
      <sz val="12"/>
      <color theme="3" tint="-0.249977111117893"/>
      <name val="Calibri"/>
      <family val="2"/>
      <scheme val="minor"/>
    </font>
    <font>
      <b/>
      <sz val="8"/>
      <color rgb="FF000000"/>
      <name val="Calibri"/>
      <family val="2"/>
      <scheme val="minor"/>
    </font>
    <font>
      <sz val="10"/>
      <color theme="3" tint="-0.249977111117893"/>
      <name val="Calibri"/>
      <family val="2"/>
      <scheme val="minor"/>
    </font>
    <font>
      <sz val="12"/>
      <color indexed="9"/>
      <name val="Calibri"/>
      <family val="2"/>
      <scheme val="minor"/>
    </font>
    <font>
      <i/>
      <sz val="8"/>
      <color theme="8" tint="-0.499984740745262"/>
      <name val="Calibri"/>
      <family val="2"/>
      <scheme val="minor"/>
    </font>
    <font>
      <i/>
      <sz val="8"/>
      <color theme="0" tint="-0.14999847407452621"/>
      <name val="Calibri"/>
      <family val="2"/>
      <scheme val="minor"/>
    </font>
    <font>
      <sz val="11"/>
      <color theme="0" tint="-0.14999847407452621"/>
      <name val="Calibri"/>
      <family val="2"/>
      <scheme val="minor"/>
    </font>
    <font>
      <sz val="14"/>
      <color theme="0" tint="-0.499984740745262"/>
      <name val="Calibri"/>
      <family val="2"/>
      <scheme val="minor"/>
    </font>
    <font>
      <sz val="28"/>
      <color theme="0" tint="-0.499984740745262"/>
      <name val="Calibri"/>
      <family val="2"/>
    </font>
    <font>
      <sz val="11"/>
      <color theme="1"/>
      <name val="Calibri"/>
      <family val="2"/>
    </font>
    <font>
      <sz val="10"/>
      <color theme="3"/>
      <name val="Calibri"/>
      <family val="2"/>
      <scheme val="minor"/>
    </font>
    <font>
      <sz val="8"/>
      <color theme="5" tint="-0.249977111117893"/>
      <name val="Calibri"/>
      <family val="2"/>
      <scheme val="minor"/>
    </font>
    <font>
      <sz val="11"/>
      <color theme="5" tint="-0.249977111117893"/>
      <name val="Calibri"/>
      <family val="2"/>
      <scheme val="minor"/>
    </font>
    <font>
      <sz val="11"/>
      <color theme="1"/>
      <name val="Times New Roman"/>
      <family val="1"/>
    </font>
    <font>
      <sz val="11"/>
      <color theme="1"/>
      <name val="Calibri"/>
      <family val="1"/>
    </font>
    <font>
      <b/>
      <sz val="10"/>
      <color theme="3"/>
      <name val="Calibri"/>
      <family val="2"/>
      <scheme val="minor"/>
    </font>
    <font>
      <b/>
      <sz val="11"/>
      <color rgb="FF000000"/>
      <name val="Calibri"/>
      <family val="2"/>
      <scheme val="minor"/>
    </font>
    <font>
      <sz val="11"/>
      <name val="Calibri"/>
      <family val="2"/>
    </font>
    <font>
      <u/>
      <sz val="8"/>
      <name val="Calibri"/>
      <family val="2"/>
      <scheme val="minor"/>
    </font>
    <font>
      <i/>
      <sz val="8"/>
      <name val="Calibri"/>
      <family val="2"/>
      <scheme val="minor"/>
    </font>
    <font>
      <u/>
      <sz val="8"/>
      <color indexed="81"/>
      <name val="Tahoma"/>
      <family val="2"/>
    </font>
    <font>
      <sz val="28"/>
      <color theme="5" tint="-0.249977111117893"/>
      <name val="Calibri"/>
      <family val="2"/>
    </font>
  </fonts>
  <fills count="89">
    <fill>
      <patternFill patternType="none"/>
    </fill>
    <fill>
      <patternFill patternType="gray125"/>
    </fill>
    <fill>
      <patternFill patternType="solid">
        <fgColor theme="0"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46"/>
        <bgColor indexed="64"/>
      </patternFill>
    </fill>
    <fill>
      <patternFill patternType="solid">
        <fgColor theme="0"/>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FFEB9C"/>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mediumGray">
        <fgColor indexed="22"/>
      </patternFill>
    </fill>
    <fill>
      <patternFill patternType="solid">
        <fgColor rgb="FFC6EFCE"/>
      </patternFill>
    </fill>
    <fill>
      <patternFill patternType="solid">
        <fgColor rgb="FFFFC7CE"/>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26"/>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3" tint="-0.249977111117893"/>
        <bgColor indexed="64"/>
      </patternFill>
    </fill>
    <fill>
      <patternFill patternType="solid">
        <fgColor theme="3"/>
        <bgColor indexed="64"/>
      </patternFill>
    </fill>
    <fill>
      <patternFill patternType="solid">
        <fgColor theme="3"/>
        <bgColor indexed="22"/>
      </patternFill>
    </fill>
    <fill>
      <patternFill patternType="solid">
        <fgColor theme="3" tint="0.79998168889431442"/>
        <bgColor indexed="64"/>
      </patternFill>
    </fill>
    <fill>
      <patternFill patternType="solid">
        <fgColor rgb="FFE6F0FA"/>
        <bgColor indexed="64"/>
      </patternFill>
    </fill>
    <fill>
      <patternFill patternType="solid">
        <fgColor rgb="FFD3E2F5"/>
        <bgColor indexed="64"/>
      </patternFill>
    </fill>
    <fill>
      <patternFill patternType="solid">
        <fgColor rgb="FFBFD5EF"/>
        <bgColor indexed="64"/>
      </patternFill>
    </fill>
    <fill>
      <patternFill patternType="solid">
        <fgColor theme="0" tint="-0.499984740745262"/>
        <bgColor indexed="64"/>
      </patternFill>
    </fill>
    <fill>
      <patternFill patternType="solid">
        <fgColor rgb="FFFFFFCC"/>
        <bgColor indexed="64"/>
      </patternFill>
    </fill>
    <fill>
      <patternFill patternType="solid">
        <fgColor theme="5" tint="0.79998168889431442"/>
        <bgColor indexed="64"/>
      </patternFill>
    </fill>
    <fill>
      <patternFill patternType="solid">
        <fgColor rgb="FFD3D6DB"/>
        <bgColor indexed="64"/>
      </patternFill>
    </fill>
  </fills>
  <borders count="332">
    <border>
      <left/>
      <right/>
      <top/>
      <bottom/>
      <diagonal/>
    </border>
    <border>
      <left style="medium">
        <color rgb="FFFFFFFF"/>
      </left>
      <right/>
      <top/>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auto="1"/>
      </bottom>
      <diagonal/>
    </border>
    <border>
      <left/>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ck">
        <color indexed="56"/>
      </bottom>
      <diagonal/>
    </border>
    <border>
      <left/>
      <right/>
      <top/>
      <bottom style="thick">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theme="0"/>
      </left>
      <right/>
      <top/>
      <bottom/>
      <diagonal/>
    </border>
    <border>
      <left/>
      <right style="thin">
        <color theme="0"/>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right style="thin">
        <color theme="0"/>
      </right>
      <top style="thin">
        <color theme="0"/>
      </top>
      <bottom style="thin">
        <color theme="0"/>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bottom/>
      <diagonal/>
    </border>
    <border>
      <left style="medium">
        <color theme="0"/>
      </left>
      <right style="medium">
        <color theme="0"/>
      </right>
      <top style="medium">
        <color theme="0"/>
      </top>
      <bottom style="medium">
        <color theme="0"/>
      </bottom>
      <diagonal/>
    </border>
    <border>
      <left/>
      <right/>
      <top/>
      <bottom style="thick">
        <color theme="4"/>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indexed="64"/>
      </top>
      <bottom style="thin">
        <color indexed="64"/>
      </bottom>
      <diagonal/>
    </border>
    <border>
      <left/>
      <right/>
      <top style="medium">
        <color theme="0"/>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thin">
        <color auto="1"/>
      </right>
      <top style="medium">
        <color auto="1"/>
      </top>
      <bottom style="thin">
        <color auto="1"/>
      </bottom>
      <diagonal/>
    </border>
    <border>
      <left style="medium">
        <color theme="0"/>
      </left>
      <right style="medium">
        <color theme="0"/>
      </right>
      <top/>
      <bottom style="medium">
        <color theme="0"/>
      </bottom>
      <diagonal/>
    </border>
    <border>
      <left style="medium">
        <color theme="0"/>
      </left>
      <right style="medium">
        <color theme="0"/>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top style="thin">
        <color auto="1"/>
      </top>
      <bottom style="thin">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style="thin">
        <color indexed="64"/>
      </right>
      <top/>
      <bottom style="thin">
        <color auto="1"/>
      </bottom>
      <diagonal/>
    </border>
    <border>
      <left/>
      <right style="thin">
        <color indexed="64"/>
      </right>
      <top style="thin">
        <color indexed="64"/>
      </top>
      <bottom/>
      <diagonal/>
    </border>
    <border>
      <left style="hair">
        <color indexed="64"/>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thin">
        <color indexed="64"/>
      </left>
      <right/>
      <top style="thin">
        <color indexed="64"/>
      </top>
      <bottom/>
      <diagonal/>
    </border>
    <border>
      <left style="hair">
        <color auto="1"/>
      </left>
      <right/>
      <top style="thin">
        <color auto="1"/>
      </top>
      <bottom style="hair">
        <color auto="1"/>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top style="hair">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hair">
        <color auto="1"/>
      </right>
      <top style="hair">
        <color auto="1"/>
      </top>
      <bottom style="thin">
        <color auto="1"/>
      </bottom>
      <diagonal/>
    </border>
    <border>
      <left style="thin">
        <color auto="1"/>
      </left>
      <right style="thin">
        <color indexed="64"/>
      </right>
      <top style="thin">
        <color auto="1"/>
      </top>
      <bottom style="hair">
        <color auto="1"/>
      </bottom>
      <diagonal/>
    </border>
    <border>
      <left style="thin">
        <color auto="1"/>
      </left>
      <right style="thin">
        <color indexed="64"/>
      </right>
      <top/>
      <bottom style="hair">
        <color auto="1"/>
      </bottom>
      <diagonal/>
    </border>
    <border>
      <left style="thin">
        <color auto="1"/>
      </left>
      <right style="thin">
        <color indexed="64"/>
      </right>
      <top style="hair">
        <color auto="1"/>
      </top>
      <bottom style="hair">
        <color auto="1"/>
      </bottom>
      <diagonal/>
    </border>
    <border>
      <left style="thin">
        <color auto="1"/>
      </left>
      <right style="thin">
        <color indexed="64"/>
      </right>
      <top style="hair">
        <color auto="1"/>
      </top>
      <bottom/>
      <diagonal/>
    </border>
    <border>
      <left style="thin">
        <color auto="1"/>
      </left>
      <right style="thin">
        <color indexed="64"/>
      </right>
      <top style="hair">
        <color auto="1"/>
      </top>
      <bottom style="thin">
        <color auto="1"/>
      </bottom>
      <diagonal/>
    </border>
    <border>
      <left/>
      <right style="thin">
        <color auto="1"/>
      </right>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top/>
      <bottom style="hair">
        <color auto="1"/>
      </bottom>
      <diagonal/>
    </border>
    <border>
      <left style="hair">
        <color auto="1"/>
      </left>
      <right style="hair">
        <color auto="1"/>
      </right>
      <top style="thin">
        <color auto="1"/>
      </top>
      <bottom style="thin">
        <color auto="1"/>
      </bottom>
      <diagonal/>
    </border>
    <border>
      <left style="thin">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style="thin">
        <color auto="1"/>
      </left>
      <right style="hair">
        <color auto="1"/>
      </right>
      <top/>
      <bottom style="thin">
        <color indexed="64"/>
      </bottom>
      <diagonal/>
    </border>
    <border>
      <left style="hair">
        <color auto="1"/>
      </left>
      <right/>
      <top/>
      <bottom style="thin">
        <color indexed="64"/>
      </bottom>
      <diagonal/>
    </border>
    <border>
      <left/>
      <right style="hair">
        <color auto="1"/>
      </right>
      <top/>
      <bottom style="thin">
        <color indexed="64"/>
      </bottom>
      <diagonal/>
    </border>
    <border>
      <left style="hair">
        <color auto="1"/>
      </left>
      <right style="hair">
        <color auto="1"/>
      </right>
      <top/>
      <bottom style="thin">
        <color indexed="64"/>
      </bottom>
      <diagonal/>
    </border>
    <border>
      <left/>
      <right/>
      <top style="thin">
        <color theme="0"/>
      </top>
      <bottom style="thin">
        <color indexed="64"/>
      </bottom>
      <diagonal/>
    </border>
    <border>
      <left style="medium">
        <color theme="0"/>
      </left>
      <right/>
      <top/>
      <bottom style="medium">
        <color theme="0"/>
      </bottom>
      <diagonal/>
    </border>
    <border>
      <left/>
      <right style="medium">
        <color theme="0"/>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top/>
      <bottom/>
      <diagonal/>
    </border>
    <border>
      <left/>
      <right style="hair">
        <color indexed="64"/>
      </right>
      <top/>
      <bottom/>
      <diagonal/>
    </border>
    <border>
      <left style="thin">
        <color theme="0" tint="-0.34998626667073579"/>
      </left>
      <right style="thin">
        <color theme="0" tint="-0.34998626667073579"/>
      </right>
      <top style="thin">
        <color theme="0" tint="-0.34998626667073579"/>
      </top>
      <bottom style="hair">
        <color theme="1" tint="0.499984740745262"/>
      </bottom>
      <diagonal/>
    </border>
    <border>
      <left/>
      <right/>
      <top/>
      <bottom style="hair">
        <color theme="1" tint="0.499984740745262"/>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diagonal/>
    </border>
    <border>
      <left/>
      <right/>
      <top/>
      <bottom style="medium">
        <color theme="0"/>
      </bottom>
      <diagonal/>
    </border>
    <border>
      <left/>
      <right style="medium">
        <color theme="0"/>
      </right>
      <top/>
      <bottom style="medium">
        <color theme="0"/>
      </bottom>
      <diagonal/>
    </border>
    <border>
      <left style="medium">
        <color theme="0"/>
      </left>
      <right/>
      <top/>
      <bottom/>
      <diagonal/>
    </border>
  </borders>
  <cellStyleXfs count="38831">
    <xf numFmtId="0" fontId="0" fillId="0" borderId="0"/>
    <xf numFmtId="0" fontId="10" fillId="0" borderId="0" applyNumberFormat="0" applyFill="0" applyBorder="0" applyAlignment="0" applyProtection="0"/>
    <xf numFmtId="0" fontId="11" fillId="0" borderId="0"/>
    <xf numFmtId="9" fontId="11" fillId="0" borderId="0" applyFont="0" applyFill="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9" fillId="28" borderId="3" applyNumberFormat="0" applyAlignment="0" applyProtection="0"/>
    <xf numFmtId="0" fontId="19" fillId="28" borderId="3" applyNumberFormat="0" applyAlignment="0" applyProtection="0"/>
    <xf numFmtId="0" fontId="20" fillId="29" borderId="4" applyNumberFormat="0" applyAlignment="0" applyProtection="0"/>
    <xf numFmtId="0" fontId="20" fillId="29"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0" borderId="5"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15" borderId="3" applyNumberFormat="0" applyAlignment="0" applyProtection="0"/>
    <xf numFmtId="0" fontId="26" fillId="15" borderId="3"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11" fillId="0" borderId="0"/>
    <xf numFmtId="0" fontId="11" fillId="0" borderId="0"/>
    <xf numFmtId="0" fontId="11" fillId="0" borderId="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11" fillId="30" borderId="9" applyNumberFormat="0" applyFont="0" applyAlignment="0" applyProtection="0"/>
    <xf numFmtId="0" fontId="28" fillId="28" borderId="10" applyNumberFormat="0" applyAlignment="0" applyProtection="0"/>
    <xf numFmtId="0" fontId="28" fillId="28" borderId="10"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29" fillId="0" borderId="0"/>
    <xf numFmtId="0" fontId="29" fillId="0" borderId="0"/>
    <xf numFmtId="0" fontId="30" fillId="0" borderId="0" applyNumberFormat="0" applyFill="0" applyBorder="0" applyAlignment="0" applyProtection="0"/>
    <xf numFmtId="0" fontId="30" fillId="0" borderId="0" applyNumberFormat="0" applyFill="0" applyBorder="0" applyAlignment="0" applyProtection="0"/>
    <xf numFmtId="0" fontId="31" fillId="0" borderId="11" applyNumberFormat="0" applyFill="0" applyAlignment="0" applyProtection="0"/>
    <xf numFmtId="0" fontId="31" fillId="0" borderId="11" applyNumberFormat="0" applyFill="0" applyAlignment="0" applyProtection="0"/>
    <xf numFmtId="0" fontId="25" fillId="0" borderId="7" applyNumberFormat="0" applyFill="0" applyAlignment="0" applyProtection="0"/>
    <xf numFmtId="0" fontId="3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9" fontId="33" fillId="0" borderId="0" applyFont="0" applyFill="0" applyBorder="0" applyAlignment="0" applyProtection="0"/>
    <xf numFmtId="0" fontId="34" fillId="0" borderId="0"/>
    <xf numFmtId="0" fontId="19" fillId="28" borderId="13" applyNumberFormat="0" applyAlignment="0" applyProtection="0"/>
    <xf numFmtId="0" fontId="19" fillId="28" borderId="13" applyNumberFormat="0" applyAlignment="0" applyProtection="0"/>
    <xf numFmtId="0" fontId="26" fillId="15" borderId="13" applyNumberFormat="0" applyAlignment="0" applyProtection="0"/>
    <xf numFmtId="0" fontId="26" fillId="15" borderId="13" applyNumberFormat="0" applyAlignment="0" applyProtection="0"/>
    <xf numFmtId="0" fontId="35" fillId="31" borderId="0" applyNumberFormat="0" applyBorder="0" applyAlignment="0" applyProtection="0"/>
    <xf numFmtId="0" fontId="11" fillId="30" borderId="15" applyNumberFormat="0" applyFont="0" applyAlignment="0" applyProtection="0"/>
    <xf numFmtId="0" fontId="11" fillId="30" borderId="15" applyNumberFormat="0" applyFont="0" applyAlignment="0" applyProtection="0"/>
    <xf numFmtId="0" fontId="11" fillId="30" borderId="15" applyNumberFormat="0" applyFont="0" applyAlignment="0" applyProtection="0"/>
    <xf numFmtId="0" fontId="28" fillId="28" borderId="12" applyNumberFormat="0" applyAlignment="0" applyProtection="0"/>
    <xf numFmtId="0" fontId="28" fillId="28" borderId="12" applyNumberFormat="0" applyAlignment="0" applyProtection="0"/>
    <xf numFmtId="0" fontId="31" fillId="0" borderId="14" applyNumberFormat="0" applyFill="0" applyAlignment="0" applyProtection="0"/>
    <xf numFmtId="0" fontId="31" fillId="0" borderId="14" applyNumberFormat="0" applyFill="0" applyAlignment="0" applyProtection="0"/>
    <xf numFmtId="0" fontId="11" fillId="30" borderId="15" applyNumberFormat="0" applyFont="0" applyAlignment="0" applyProtection="0"/>
    <xf numFmtId="0" fontId="11" fillId="30" borderId="15" applyNumberFormat="0" applyFont="0" applyAlignment="0" applyProtection="0"/>
    <xf numFmtId="0" fontId="11" fillId="30" borderId="15" applyNumberFormat="0" applyFont="0" applyAlignment="0" applyProtection="0"/>
    <xf numFmtId="0" fontId="11" fillId="30" borderId="15" applyNumberFormat="0" applyFont="0" applyAlignment="0" applyProtection="0"/>
    <xf numFmtId="0" fontId="11" fillId="30" borderId="15" applyNumberFormat="0" applyFont="0" applyAlignment="0" applyProtection="0"/>
    <xf numFmtId="0" fontId="29" fillId="0" borderId="0"/>
    <xf numFmtId="0" fontId="36" fillId="0" borderId="0"/>
    <xf numFmtId="0" fontId="36" fillId="0" borderId="0"/>
    <xf numFmtId="0" fontId="29" fillId="0" borderId="0"/>
    <xf numFmtId="169" fontId="37" fillId="0" borderId="0" applyAlignment="0"/>
    <xf numFmtId="170" fontId="37" fillId="0" borderId="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30" borderId="0" applyNumberFormat="0" applyBorder="0" applyAlignment="0" applyProtection="0"/>
    <xf numFmtId="0" fontId="16" fillId="15" borderId="0" applyNumberFormat="0" applyBorder="0" applyAlignment="0" applyProtection="0"/>
    <xf numFmtId="0" fontId="16" fillId="3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3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30"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9"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14" borderId="0" applyNumberFormat="0" applyBorder="0" applyAlignment="0" applyProtection="0"/>
    <xf numFmtId="0" fontId="17" fillId="27" borderId="0" applyNumberFormat="0" applyBorder="0" applyAlignment="0" applyProtection="0"/>
    <xf numFmtId="0" fontId="17" fillId="19"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34" borderId="0" applyNumberFormat="0" applyBorder="0" applyAlignment="0" applyProtection="0"/>
    <xf numFmtId="0" fontId="17" fillId="27" borderId="0" applyNumberFormat="0" applyBorder="0" applyAlignment="0" applyProtection="0"/>
    <xf numFmtId="0" fontId="17" fillId="19" borderId="0" applyNumberFormat="0" applyBorder="0" applyAlignment="0" applyProtection="0"/>
    <xf numFmtId="0" fontId="17" fillId="35"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28" fillId="28" borderId="19" applyNumberFormat="0" applyAlignment="0" applyProtection="0"/>
    <xf numFmtId="0" fontId="28" fillId="28" borderId="19" applyNumberFormat="0" applyAlignment="0" applyProtection="0"/>
    <xf numFmtId="0" fontId="18" fillId="13" borderId="0" applyNumberFormat="0" applyBorder="0" applyAlignment="0" applyProtection="0"/>
    <xf numFmtId="0" fontId="19" fillId="28" borderId="20" applyNumberFormat="0" applyAlignment="0" applyProtection="0"/>
    <xf numFmtId="0" fontId="19" fillId="28" borderId="20" applyNumberFormat="0" applyAlignment="0" applyProtection="0"/>
    <xf numFmtId="0" fontId="36" fillId="0" borderId="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9" fillId="28" borderId="20" applyNumberFormat="0" applyAlignment="0" applyProtection="0"/>
    <xf numFmtId="0" fontId="19" fillId="28" borderId="20" applyNumberFormat="0" applyAlignment="0" applyProtection="0"/>
    <xf numFmtId="0" fontId="19" fillId="28" borderId="20" applyNumberFormat="0" applyAlignment="0" applyProtection="0"/>
    <xf numFmtId="0" fontId="19" fillId="28" borderId="20" applyNumberFormat="0" applyAlignment="0" applyProtection="0"/>
    <xf numFmtId="0" fontId="38" fillId="36" borderId="20" applyNumberFormat="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4" fontId="15" fillId="0" borderId="0" applyFill="0" applyBorder="0" applyAlignment="0"/>
    <xf numFmtId="0" fontId="26" fillId="15" borderId="20" applyNumberFormat="0" applyAlignment="0" applyProtection="0"/>
    <xf numFmtId="0" fontId="26" fillId="15" borderId="20" applyNumberFormat="0" applyAlignment="0" applyProtection="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31" fillId="0" borderId="21" applyNumberFormat="0" applyFill="0" applyAlignment="0" applyProtection="0"/>
    <xf numFmtId="0" fontId="31" fillId="0" borderId="21" applyNumberFormat="0" applyFill="0" applyAlignment="0" applyProtection="0"/>
    <xf numFmtId="0" fontId="21" fillId="0" borderId="0" applyNumberFormat="0" applyFill="0" applyBorder="0" applyAlignment="0" applyProtection="0"/>
    <xf numFmtId="0" fontId="22" fillId="14"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39" fillId="0" borderId="18" applyNumberFormat="0" applyAlignment="0" applyProtection="0">
      <alignment horizontal="left" vertical="center"/>
    </xf>
    <xf numFmtId="0" fontId="39" fillId="0" borderId="22">
      <alignment horizontal="left" vertical="center"/>
    </xf>
    <xf numFmtId="0" fontId="39" fillId="0" borderId="22">
      <alignment horizontal="left" vertical="center"/>
    </xf>
    <xf numFmtId="0" fontId="39" fillId="0" borderId="22">
      <alignment horizontal="left" vertical="center"/>
    </xf>
    <xf numFmtId="0" fontId="39" fillId="0" borderId="22">
      <alignment horizontal="left" vertical="center"/>
    </xf>
    <xf numFmtId="0" fontId="40" fillId="0" borderId="23" applyNumberFormat="0" applyFill="0" applyAlignment="0" applyProtection="0"/>
    <xf numFmtId="0" fontId="41" fillId="0" borderId="24"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0" borderId="0" applyNumberFormat="0" applyFill="0" applyBorder="0" applyAlignment="0" applyProtection="0"/>
    <xf numFmtId="0" fontId="26" fillId="15" borderId="20" applyNumberFormat="0" applyAlignment="0" applyProtection="0"/>
    <xf numFmtId="0" fontId="26" fillId="15" borderId="20" applyNumberFormat="0" applyAlignment="0" applyProtection="0"/>
    <xf numFmtId="0" fontId="26" fillId="15" borderId="20" applyNumberFormat="0" applyAlignment="0" applyProtection="0"/>
    <xf numFmtId="0" fontId="26" fillId="15" borderId="20" applyNumberFormat="0" applyAlignment="0" applyProtection="0"/>
    <xf numFmtId="0" fontId="26" fillId="31" borderId="20" applyNumberFormat="0" applyAlignment="0" applyProtection="0"/>
    <xf numFmtId="165" fontId="11" fillId="0" borderId="0" applyFont="0" applyFill="0" applyBorder="0" applyAlignment="0" applyProtection="0"/>
    <xf numFmtId="166"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5"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32" fillId="0" borderId="25" applyNumberFormat="0" applyFill="0" applyAlignment="0" applyProtection="0"/>
    <xf numFmtId="0" fontId="35" fillId="31" borderId="0" applyNumberFormat="0" applyBorder="0" applyAlignment="0" applyProtection="0"/>
    <xf numFmtId="0" fontId="11" fillId="0" borderId="0"/>
    <xf numFmtId="0" fontId="11" fillId="0" borderId="0"/>
    <xf numFmtId="0" fontId="11" fillId="0" borderId="0"/>
    <xf numFmtId="0" fontId="11" fillId="0" borderId="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11" fillId="30" borderId="26" applyNumberFormat="0" applyFont="0" applyAlignment="0" applyProtection="0"/>
    <xf numFmtId="0" fontId="28" fillId="28" borderId="19" applyNumberFormat="0" applyAlignment="0" applyProtection="0"/>
    <xf numFmtId="0" fontId="28" fillId="28" borderId="19" applyNumberFormat="0" applyAlignment="0" applyProtection="0"/>
    <xf numFmtId="0" fontId="28" fillId="28" borderId="19" applyNumberFormat="0" applyAlignment="0" applyProtection="0"/>
    <xf numFmtId="0" fontId="28" fillId="28" borderId="19" applyNumberFormat="0" applyAlignment="0" applyProtection="0"/>
    <xf numFmtId="0" fontId="28" fillId="36" borderId="19" applyNumberFormat="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9" fontId="4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46" fillId="0" borderId="0" applyNumberFormat="0" applyFont="0" applyFill="0" applyBorder="0" applyAlignment="0" applyProtection="0">
      <alignment horizontal="left"/>
    </xf>
    <xf numFmtId="15" fontId="46" fillId="0" borderId="0" applyFont="0" applyFill="0" applyBorder="0" applyAlignment="0" applyProtection="0"/>
    <xf numFmtId="4" fontId="46" fillId="0" borderId="0" applyFont="0" applyFill="0" applyBorder="0" applyAlignment="0" applyProtection="0"/>
    <xf numFmtId="0" fontId="47" fillId="0" borderId="2">
      <alignment horizontal="center"/>
    </xf>
    <xf numFmtId="3" fontId="46" fillId="0" borderId="0" applyFont="0" applyFill="0" applyBorder="0" applyAlignment="0" applyProtection="0"/>
    <xf numFmtId="0" fontId="18" fillId="11" borderId="0" applyNumberFormat="0" applyBorder="0" applyAlignment="0" applyProtection="0"/>
    <xf numFmtId="0" fontId="18" fillId="11" borderId="0" applyNumberFormat="0" applyBorder="0" applyAlignment="0" applyProtection="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5" fillId="0" borderId="0"/>
    <xf numFmtId="0" fontId="33" fillId="0" borderId="0"/>
    <xf numFmtId="0" fontId="33" fillId="0" borderId="0"/>
    <xf numFmtId="0" fontId="36" fillId="0" borderId="0"/>
    <xf numFmtId="0" fontId="48" fillId="0" borderId="0"/>
    <xf numFmtId="49" fontId="15"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11" fillId="0" borderId="0" applyFill="0" applyBorder="0" applyAlignment="0"/>
    <xf numFmtId="0" fontId="49" fillId="0" borderId="0" applyNumberFormat="0" applyFill="0" applyBorder="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7"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32" fillId="0" borderId="0" applyNumberFormat="0" applyFill="0" applyBorder="0" applyAlignment="0" applyProtection="0"/>
    <xf numFmtId="0" fontId="20" fillId="29" borderId="4" applyNumberFormat="0" applyAlignment="0" applyProtection="0"/>
    <xf numFmtId="0" fontId="20" fillId="29" borderId="4" applyNumberFormat="0" applyAlignment="0" applyProtection="0"/>
    <xf numFmtId="0" fontId="50" fillId="0" borderId="0"/>
    <xf numFmtId="0" fontId="64" fillId="0" borderId="0"/>
    <xf numFmtId="0" fontId="75" fillId="0" borderId="0"/>
    <xf numFmtId="0" fontId="33" fillId="42"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7"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52" borderId="0" applyNumberFormat="0" applyBorder="0" applyAlignment="0" applyProtection="0"/>
    <xf numFmtId="0" fontId="33" fillId="55" borderId="0" applyNumberFormat="0" applyBorder="0" applyAlignment="0" applyProtection="0"/>
    <xf numFmtId="0" fontId="33" fillId="58" borderId="0" applyNumberFormat="0" applyBorder="0" applyAlignment="0" applyProtection="0"/>
    <xf numFmtId="0" fontId="74" fillId="44" borderId="0" applyNumberFormat="0" applyBorder="0" applyAlignment="0" applyProtection="0"/>
    <xf numFmtId="0" fontId="74" fillId="47" borderId="0" applyNumberFormat="0" applyBorder="0" applyAlignment="0" applyProtection="0"/>
    <xf numFmtId="0" fontId="74" fillId="50" borderId="0" applyNumberFormat="0" applyBorder="0" applyAlignment="0" applyProtection="0"/>
    <xf numFmtId="0" fontId="74" fillId="53" borderId="0" applyNumberFormat="0" applyBorder="0" applyAlignment="0" applyProtection="0"/>
    <xf numFmtId="0" fontId="74" fillId="56" borderId="0" applyNumberFormat="0" applyBorder="0" applyAlignment="0" applyProtection="0"/>
    <xf numFmtId="0" fontId="74" fillId="59" borderId="0" applyNumberFormat="0" applyBorder="0" applyAlignment="0" applyProtection="0"/>
    <xf numFmtId="0" fontId="69" fillId="40" borderId="33" applyNumberFormat="0" applyAlignment="0" applyProtection="0"/>
    <xf numFmtId="0" fontId="70" fillId="40" borderId="32" applyNumberFormat="0" applyAlignment="0" applyProtection="0"/>
    <xf numFmtId="0" fontId="68" fillId="39" borderId="32" applyNumberFormat="0" applyAlignment="0" applyProtection="0"/>
    <xf numFmtId="0" fontId="73" fillId="0" borderId="35" applyNumberFormat="0" applyFill="0" applyAlignment="0" applyProtection="0"/>
    <xf numFmtId="0" fontId="72"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67" fillId="38" borderId="0" applyNumberFormat="0" applyBorder="0" applyAlignment="0" applyProtection="0"/>
    <xf numFmtId="0" fontId="33" fillId="41" borderId="34" applyNumberFormat="0" applyFont="0" applyAlignment="0" applyProtection="0"/>
    <xf numFmtId="9" fontId="4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5" fillId="0" borderId="0"/>
    <xf numFmtId="0" fontId="66" fillId="0" borderId="31" applyNumberFormat="0" applyFill="0" applyAlignment="0" applyProtection="0"/>
    <xf numFmtId="0" fontId="65"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71" fillId="0" borderId="0" applyNumberFormat="0" applyFill="0" applyBorder="0" applyAlignment="0" applyProtection="0"/>
    <xf numFmtId="0" fontId="11" fillId="30" borderId="129" applyNumberFormat="0" applyFont="0" applyAlignment="0" applyProtection="0"/>
    <xf numFmtId="0" fontId="19" fillId="28" borderId="103" applyNumberFormat="0" applyAlignment="0" applyProtection="0"/>
    <xf numFmtId="0" fontId="11" fillId="30" borderId="106" applyNumberFormat="0" applyFont="0" applyAlignment="0" applyProtection="0"/>
    <xf numFmtId="0" fontId="31" fillId="0" borderId="83" applyNumberFormat="0" applyFill="0" applyAlignment="0" applyProtection="0"/>
    <xf numFmtId="0" fontId="28" fillId="28" borderId="69" applyNumberFormat="0" applyAlignment="0" applyProtection="0"/>
    <xf numFmtId="0" fontId="11" fillId="30" borderId="111" applyNumberFormat="0" applyFont="0" applyAlignment="0" applyProtection="0"/>
    <xf numFmtId="0" fontId="11" fillId="30" borderId="95" applyNumberFormat="0" applyFont="0" applyAlignment="0" applyProtection="0"/>
    <xf numFmtId="0" fontId="11" fillId="30" borderId="151" applyNumberFormat="0" applyFont="0" applyAlignment="0" applyProtection="0"/>
    <xf numFmtId="0" fontId="19" fillId="28" borderId="65" applyNumberFormat="0" applyAlignment="0" applyProtection="0"/>
    <xf numFmtId="0" fontId="19" fillId="28" borderId="65" applyNumberFormat="0" applyAlignment="0" applyProtection="0"/>
    <xf numFmtId="0" fontId="31" fillId="0" borderId="90" applyNumberFormat="0" applyFill="0" applyAlignment="0" applyProtection="0"/>
    <xf numFmtId="0" fontId="19" fillId="28" borderId="165" applyNumberFormat="0" applyAlignment="0" applyProtection="0"/>
    <xf numFmtId="0" fontId="11" fillId="30" borderId="190" applyNumberFormat="0" applyFont="0" applyAlignment="0" applyProtection="0"/>
    <xf numFmtId="0" fontId="31" fillId="0" borderId="83" applyNumberFormat="0" applyFill="0" applyAlignment="0" applyProtection="0"/>
    <xf numFmtId="0" fontId="31" fillId="0" borderId="83" applyNumberFormat="0" applyFill="0" applyAlignment="0" applyProtection="0"/>
    <xf numFmtId="0" fontId="11" fillId="30" borderId="151" applyNumberFormat="0" applyFont="0" applyAlignment="0" applyProtection="0"/>
    <xf numFmtId="0" fontId="11" fillId="30" borderId="139" applyNumberFormat="0" applyFont="0" applyAlignment="0" applyProtection="0"/>
    <xf numFmtId="0" fontId="11" fillId="30" borderId="151" applyNumberFormat="0" applyFont="0" applyAlignment="0" applyProtection="0"/>
    <xf numFmtId="0" fontId="26" fillId="15" borderId="87" applyNumberFormat="0" applyAlignment="0" applyProtection="0"/>
    <xf numFmtId="0" fontId="11" fillId="30" borderId="12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16" applyNumberFormat="0" applyFont="0" applyAlignment="0" applyProtection="0"/>
    <xf numFmtId="0" fontId="11" fillId="30" borderId="137" applyNumberFormat="0" applyFont="0" applyAlignment="0" applyProtection="0"/>
    <xf numFmtId="0" fontId="26" fillId="15" borderId="65" applyNumberFormat="0" applyAlignment="0" applyProtection="0"/>
    <xf numFmtId="0" fontId="11" fillId="30" borderId="129" applyNumberFormat="0" applyFont="0" applyAlignment="0" applyProtection="0"/>
    <xf numFmtId="0" fontId="11" fillId="30" borderId="129" applyNumberFormat="0" applyFont="0" applyAlignment="0" applyProtection="0"/>
    <xf numFmtId="0" fontId="26" fillId="15" borderId="53" applyNumberFormat="0" applyAlignment="0" applyProtection="0"/>
    <xf numFmtId="0" fontId="11" fillId="30" borderId="88"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11" fillId="30" borderId="198" applyNumberFormat="0" applyFont="0" applyAlignment="0" applyProtection="0"/>
    <xf numFmtId="0" fontId="19" fillId="28" borderId="103" applyNumberFormat="0" applyAlignment="0" applyProtection="0"/>
    <xf numFmtId="0" fontId="19" fillId="28" borderId="204" applyNumberFormat="0" applyAlignment="0" applyProtection="0"/>
    <xf numFmtId="0" fontId="28" fillId="28" borderId="160" applyNumberFormat="0" applyAlignment="0" applyProtection="0"/>
    <xf numFmtId="0" fontId="19" fillId="28" borderId="161" applyNumberFormat="0" applyAlignment="0" applyProtection="0"/>
    <xf numFmtId="0" fontId="26" fillId="15" borderId="134" applyNumberFormat="0" applyAlignment="0" applyProtection="0"/>
    <xf numFmtId="0" fontId="26" fillId="15" borderId="126" applyNumberFormat="0" applyAlignment="0" applyProtection="0"/>
    <xf numFmtId="0" fontId="11" fillId="30" borderId="190"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215" applyNumberFormat="0" applyFont="0" applyAlignment="0" applyProtection="0"/>
    <xf numFmtId="0" fontId="31" fillId="0" borderId="176" applyNumberFormat="0" applyFill="0" applyAlignment="0" applyProtection="0"/>
    <xf numFmtId="0" fontId="11" fillId="30" borderId="178"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29" applyNumberFormat="0" applyFont="0" applyAlignment="0" applyProtection="0"/>
    <xf numFmtId="0" fontId="11" fillId="30" borderId="106" applyNumberFormat="0" applyFont="0" applyAlignment="0" applyProtection="0"/>
    <xf numFmtId="0" fontId="11" fillId="30" borderId="215"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28" fillId="28" borderId="77" applyNumberFormat="0" applyAlignment="0" applyProtection="0"/>
    <xf numFmtId="0" fontId="11" fillId="30" borderId="95" applyNumberFormat="0" applyFont="0" applyAlignment="0" applyProtection="0"/>
    <xf numFmtId="0" fontId="11" fillId="30" borderId="151" applyNumberFormat="0" applyFont="0" applyAlignment="0" applyProtection="0"/>
    <xf numFmtId="0" fontId="11" fillId="0" borderId="0"/>
    <xf numFmtId="0" fontId="19" fillId="28" borderId="204" applyNumberFormat="0" applyAlignment="0" applyProtection="0"/>
    <xf numFmtId="0" fontId="19" fillId="28" borderId="204" applyNumberForma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26" fillId="15" borderId="195" applyNumberForma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26" fillId="15" borderId="87" applyNumberFormat="0" applyAlignment="0" applyProtection="0"/>
    <xf numFmtId="0" fontId="11" fillId="30" borderId="137" applyNumberFormat="0" applyFont="0" applyAlignment="0" applyProtection="0"/>
    <xf numFmtId="0" fontId="11" fillId="30" borderId="106"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28" fillId="28" borderId="89" applyNumberFormat="0" applyAlignment="0" applyProtection="0"/>
    <xf numFmtId="0" fontId="11" fillId="30" borderId="116" applyNumberFormat="0" applyFont="0" applyAlignment="0" applyProtection="0"/>
    <xf numFmtId="0" fontId="28" fillId="28" borderId="125" applyNumberFormat="0" applyAlignment="0" applyProtection="0"/>
    <xf numFmtId="0" fontId="28" fillId="28" borderId="194"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98" applyNumberFormat="0" applyFont="0" applyAlignment="0" applyProtection="0"/>
    <xf numFmtId="0" fontId="11" fillId="30" borderId="106" applyNumberFormat="0" applyFont="0" applyAlignment="0" applyProtection="0"/>
    <xf numFmtId="0" fontId="11" fillId="30" borderId="137"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31" fillId="0" borderId="90" applyNumberFormat="0" applyFill="0" applyAlignment="0" applyProtection="0"/>
    <xf numFmtId="0" fontId="11" fillId="30" borderId="137" applyNumberFormat="0" applyFont="0" applyAlignment="0" applyProtection="0"/>
    <xf numFmtId="0" fontId="11" fillId="30" borderId="116"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06" applyNumberFormat="0" applyFont="0" applyAlignment="0" applyProtection="0"/>
    <xf numFmtId="0" fontId="11" fillId="30" borderId="129"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70" applyNumberFormat="0" applyFont="0" applyAlignment="0" applyProtection="0"/>
    <xf numFmtId="0" fontId="28" fillId="28" borderId="142" applyNumberFormat="0" applyAlignment="0" applyProtection="0"/>
    <xf numFmtId="0" fontId="28" fillId="28" borderId="64" applyNumberFormat="0" applyAlignment="0" applyProtection="0"/>
    <xf numFmtId="0" fontId="28" fillId="28" borderId="52" applyNumberFormat="0" applyAlignment="0" applyProtection="0"/>
    <xf numFmtId="0" fontId="28" fillId="28" borderId="52" applyNumberFormat="0" applyAlignment="0" applyProtection="0"/>
    <xf numFmtId="0" fontId="19" fillId="28" borderId="65" applyNumberFormat="0" applyAlignment="0" applyProtection="0"/>
    <xf numFmtId="0" fontId="19" fillId="28" borderId="53" applyNumberFormat="0" applyAlignment="0" applyProtection="0"/>
    <xf numFmtId="0" fontId="19" fillId="28" borderId="53" applyNumberFormat="0" applyAlignment="0" applyProtection="0"/>
    <xf numFmtId="0" fontId="19" fillId="28" borderId="65" applyNumberFormat="0" applyAlignment="0" applyProtection="0"/>
    <xf numFmtId="0" fontId="28" fillId="28" borderId="36" applyNumberFormat="0" applyAlignment="0" applyProtection="0"/>
    <xf numFmtId="0" fontId="28" fillId="28" borderId="36" applyNumberFormat="0" applyAlignment="0" applyProtection="0"/>
    <xf numFmtId="0" fontId="19" fillId="28" borderId="37" applyNumberFormat="0" applyAlignment="0" applyProtection="0"/>
    <xf numFmtId="0" fontId="19" fillId="28" borderId="37" applyNumberFormat="0" applyAlignment="0" applyProtection="0"/>
    <xf numFmtId="0" fontId="19" fillId="28" borderId="53" applyNumberFormat="0" applyAlignment="0" applyProtection="0"/>
    <xf numFmtId="0" fontId="19" fillId="28" borderId="53" applyNumberFormat="0" applyAlignment="0" applyProtection="0"/>
    <xf numFmtId="0" fontId="19" fillId="28" borderId="53" applyNumberFormat="0" applyAlignment="0" applyProtection="0"/>
    <xf numFmtId="0" fontId="19" fillId="28" borderId="53" applyNumberFormat="0" applyAlignment="0" applyProtection="0"/>
    <xf numFmtId="0" fontId="19" fillId="28" borderId="37" applyNumberFormat="0" applyAlignment="0" applyProtection="0"/>
    <xf numFmtId="0" fontId="19" fillId="28" borderId="37" applyNumberFormat="0" applyAlignment="0" applyProtection="0"/>
    <xf numFmtId="0" fontId="19" fillId="28" borderId="37" applyNumberFormat="0" applyAlignment="0" applyProtection="0"/>
    <xf numFmtId="0" fontId="19" fillId="28" borderId="37" applyNumberFormat="0" applyAlignment="0" applyProtection="0"/>
    <xf numFmtId="0" fontId="26" fillId="15" borderId="65" applyNumberFormat="0" applyAlignment="0" applyProtection="0"/>
    <xf numFmtId="0" fontId="26" fillId="15" borderId="65" applyNumberFormat="0" applyAlignment="0" applyProtection="0"/>
    <xf numFmtId="0" fontId="26" fillId="15" borderId="53" applyNumberFormat="0" applyAlignment="0" applyProtection="0"/>
    <xf numFmtId="0" fontId="26" fillId="15" borderId="53" applyNumberFormat="0" applyAlignment="0" applyProtection="0"/>
    <xf numFmtId="0" fontId="26" fillId="15" borderId="37" applyNumberFormat="0" applyAlignment="0" applyProtection="0"/>
    <xf numFmtId="0" fontId="26" fillId="15" borderId="37" applyNumberFormat="0" applyAlignment="0" applyProtection="0"/>
    <xf numFmtId="0" fontId="31" fillId="0" borderId="66" applyNumberFormat="0" applyFill="0" applyAlignment="0" applyProtection="0"/>
    <xf numFmtId="0" fontId="31" fillId="0" borderId="66" applyNumberFormat="0" applyFill="0" applyAlignment="0" applyProtection="0"/>
    <xf numFmtId="0" fontId="31" fillId="0" borderId="54" applyNumberFormat="0" applyFill="0" applyAlignment="0" applyProtection="0"/>
    <xf numFmtId="0" fontId="31" fillId="0" borderId="54" applyNumberFormat="0" applyFill="0" applyAlignment="0" applyProtection="0"/>
    <xf numFmtId="0" fontId="39" fillId="0" borderId="67">
      <alignment horizontal="left" vertical="center"/>
    </xf>
    <xf numFmtId="0" fontId="39" fillId="0" borderId="67">
      <alignment horizontal="left" vertical="center"/>
    </xf>
    <xf numFmtId="0" fontId="19" fillId="28" borderId="87" applyNumberFormat="0" applyAlignment="0" applyProtection="0"/>
    <xf numFmtId="0" fontId="39" fillId="0" borderId="55">
      <alignment horizontal="left" vertical="center"/>
    </xf>
    <xf numFmtId="0" fontId="39" fillId="0" borderId="55">
      <alignment horizontal="left" vertical="center"/>
    </xf>
    <xf numFmtId="0" fontId="39" fillId="0" borderId="55">
      <alignment horizontal="left" vertical="center"/>
    </xf>
    <xf numFmtId="0" fontId="31" fillId="0" borderId="38" applyNumberFormat="0" applyFill="0" applyAlignment="0" applyProtection="0"/>
    <xf numFmtId="0" fontId="31" fillId="0" borderId="38" applyNumberFormat="0" applyFill="0" applyAlignment="0" applyProtection="0"/>
    <xf numFmtId="0" fontId="39" fillId="0" borderId="55">
      <alignment horizontal="left" vertical="center"/>
    </xf>
    <xf numFmtId="0" fontId="11" fillId="30" borderId="129" applyNumberFormat="0" applyFont="0" applyAlignment="0" applyProtection="0"/>
    <xf numFmtId="0" fontId="26" fillId="15" borderId="53" applyNumberFormat="0" applyAlignment="0" applyProtection="0"/>
    <xf numFmtId="0" fontId="26" fillId="15" borderId="53" applyNumberFormat="0" applyAlignment="0" applyProtection="0"/>
    <xf numFmtId="0" fontId="26" fillId="15" borderId="53" applyNumberFormat="0" applyAlignment="0" applyProtection="0"/>
    <xf numFmtId="0" fontId="39" fillId="0" borderId="39">
      <alignment horizontal="left" vertical="center"/>
    </xf>
    <xf numFmtId="0" fontId="39" fillId="0" borderId="39">
      <alignment horizontal="left" vertical="center"/>
    </xf>
    <xf numFmtId="0" fontId="39" fillId="0" borderId="39">
      <alignment horizontal="left" vertical="center"/>
    </xf>
    <xf numFmtId="0" fontId="39" fillId="0" borderId="39">
      <alignment horizontal="left" vertical="center"/>
    </xf>
    <xf numFmtId="0" fontId="26" fillId="15" borderId="87" applyNumberFormat="0" applyAlignment="0" applyProtection="0"/>
    <xf numFmtId="0" fontId="11" fillId="30" borderId="88" applyNumberFormat="0" applyFont="0" applyAlignment="0" applyProtection="0"/>
    <xf numFmtId="0" fontId="19" fillId="28" borderId="103" applyNumberFormat="0" applyAlignment="0" applyProtection="0"/>
    <xf numFmtId="0" fontId="19" fillId="28" borderId="92" applyNumberFormat="0" applyAlignment="0" applyProtection="0"/>
    <xf numFmtId="0" fontId="19" fillId="28" borderId="92" applyNumberFormat="0" applyAlignment="0" applyProtection="0"/>
    <xf numFmtId="0" fontId="26" fillId="15" borderId="37" applyNumberFormat="0" applyAlignment="0" applyProtection="0"/>
    <xf numFmtId="0" fontId="26" fillId="15" borderId="37" applyNumberFormat="0" applyAlignment="0" applyProtection="0"/>
    <xf numFmtId="0" fontId="26" fillId="15" borderId="37" applyNumberFormat="0" applyAlignment="0" applyProtection="0"/>
    <xf numFmtId="0" fontId="26" fillId="15" borderId="37" applyNumberFormat="0" applyAlignment="0" applyProtection="0"/>
    <xf numFmtId="0" fontId="26" fillId="15" borderId="134" applyNumberFormat="0" applyAlignment="0" applyProtection="0"/>
    <xf numFmtId="0" fontId="11" fillId="30" borderId="207" applyNumberFormat="0" applyFont="0" applyAlignment="0" applyProtection="0"/>
    <xf numFmtId="0" fontId="19" fillId="28" borderId="161" applyNumberFormat="0" applyAlignment="0" applyProtection="0"/>
    <xf numFmtId="0" fontId="39" fillId="0" borderId="105">
      <alignment horizontal="left" vertical="center"/>
    </xf>
    <xf numFmtId="0" fontId="39" fillId="0" borderId="105">
      <alignment horizontal="left" vertical="center"/>
    </xf>
    <xf numFmtId="0" fontId="31" fillId="0" borderId="135" applyNumberFormat="0" applyFill="0" applyAlignment="0" applyProtection="0"/>
    <xf numFmtId="0" fontId="11" fillId="30" borderId="190" applyNumberFormat="0" applyFont="0" applyAlignment="0" applyProtection="0"/>
    <xf numFmtId="0" fontId="26" fillId="15" borderId="92" applyNumberFormat="0" applyAlignment="0" applyProtection="0"/>
    <xf numFmtId="0" fontId="11" fillId="30" borderId="151" applyNumberFormat="0" applyFont="0" applyAlignment="0" applyProtection="0"/>
    <xf numFmtId="0" fontId="11" fillId="30" borderId="129"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11" fillId="30" borderId="40" applyNumberFormat="0" applyFont="0" applyAlignment="0" applyProtection="0"/>
    <xf numFmtId="0" fontId="28" fillId="28" borderId="36" applyNumberFormat="0" applyAlignment="0" applyProtection="0"/>
    <xf numFmtId="0" fontId="28" fillId="28" borderId="36" applyNumberFormat="0" applyAlignment="0" applyProtection="0"/>
    <xf numFmtId="0" fontId="28" fillId="28" borderId="36" applyNumberFormat="0" applyAlignment="0" applyProtection="0"/>
    <xf numFmtId="0" fontId="28" fillId="28" borderId="36" applyNumberForma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11" fillId="30" borderId="56" applyNumberFormat="0" applyFont="0" applyAlignment="0" applyProtection="0"/>
    <xf numFmtId="0" fontId="28" fillId="28" borderId="52" applyNumberFormat="0" applyAlignment="0" applyProtection="0"/>
    <xf numFmtId="0" fontId="28" fillId="28" borderId="52" applyNumberFormat="0" applyAlignment="0" applyProtection="0"/>
    <xf numFmtId="0" fontId="28" fillId="28" borderId="52" applyNumberFormat="0" applyAlignment="0" applyProtection="0"/>
    <xf numFmtId="0" fontId="28" fillId="28" borderId="52" applyNumberForma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28" fillId="28" borderId="64" applyNumberFormat="0" applyAlignment="0" applyProtection="0"/>
    <xf numFmtId="0" fontId="28" fillId="28" borderId="64" applyNumberFormat="0" applyAlignment="0" applyProtection="0"/>
    <xf numFmtId="0" fontId="28" fillId="28" borderId="64" applyNumberFormat="0" applyAlignment="0" applyProtection="0"/>
    <xf numFmtId="0" fontId="28" fillId="28" borderId="64" applyNumberFormat="0" applyAlignment="0" applyProtection="0"/>
    <xf numFmtId="0" fontId="11" fillId="30" borderId="198"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90" applyNumberFormat="0" applyFont="0" applyAlignment="0" applyProtection="0"/>
    <xf numFmtId="0" fontId="26" fillId="15" borderId="126" applyNumberFormat="0" applyAlignment="0" applyProtection="0"/>
    <xf numFmtId="0" fontId="11" fillId="30" borderId="129" applyNumberFormat="0" applyFont="0" applyAlignment="0" applyProtection="0"/>
    <xf numFmtId="0" fontId="11" fillId="30" borderId="95"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28" fillId="28" borderId="117" applyNumberFormat="0" applyAlignment="0" applyProtection="0"/>
    <xf numFmtId="0" fontId="19" fillId="28" borderId="118" applyNumberForma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28" fillId="28" borderId="102"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9" fillId="28" borderId="103" applyNumberForma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06" applyNumberFormat="0" applyFont="0" applyAlignment="0" applyProtection="0"/>
    <xf numFmtId="0" fontId="11" fillId="30" borderId="88" applyNumberFormat="0" applyFont="0" applyAlignment="0" applyProtection="0"/>
    <xf numFmtId="0" fontId="11" fillId="30" borderId="88" applyNumberFormat="0" applyFont="0" applyAlignment="0" applyProtection="0"/>
    <xf numFmtId="0" fontId="28" fillId="28" borderId="89" applyNumberForma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215" applyNumberFormat="0" applyFont="0" applyAlignment="0" applyProtection="0"/>
    <xf numFmtId="0" fontId="11" fillId="30" borderId="116" applyNumberFormat="0" applyFont="0" applyAlignment="0" applyProtection="0"/>
    <xf numFmtId="0" fontId="28" fillId="28" borderId="89" applyNumberFormat="0" applyAlignment="0" applyProtection="0"/>
    <xf numFmtId="0" fontId="31" fillId="0" borderId="90" applyNumberFormat="0" applyFill="0" applyAlignment="0" applyProtection="0"/>
    <xf numFmtId="0" fontId="11" fillId="30" borderId="129" applyNumberFormat="0" applyFont="0" applyAlignment="0" applyProtection="0"/>
    <xf numFmtId="0" fontId="11" fillId="30" borderId="116" applyNumberFormat="0" applyFont="0" applyAlignment="0" applyProtection="0"/>
    <xf numFmtId="0" fontId="19" fillId="28" borderId="78" applyNumberForma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28" fillId="28" borderId="133" applyNumberFormat="0" applyAlignment="0" applyProtection="0"/>
    <xf numFmtId="0" fontId="11" fillId="30" borderId="178" applyNumberFormat="0" applyFont="0" applyAlignment="0" applyProtection="0"/>
    <xf numFmtId="0" fontId="11" fillId="30" borderId="198" applyNumberFormat="0" applyFont="0" applyAlignment="0" applyProtection="0"/>
    <xf numFmtId="0" fontId="19" fillId="28" borderId="126" applyNumberFormat="0" applyAlignment="0" applyProtection="0"/>
    <xf numFmtId="0" fontId="11" fillId="30" borderId="129" applyNumberFormat="0" applyFont="0" applyAlignment="0" applyProtection="0"/>
    <xf numFmtId="0" fontId="31" fillId="0" borderId="141" applyNumberFormat="0" applyFill="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28" fillId="28" borderId="147"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28" fillId="28" borderId="123" applyNumberFormat="0" applyAlignment="0" applyProtection="0"/>
    <xf numFmtId="0" fontId="31" fillId="0" borderId="124" applyNumberFormat="0" applyFill="0" applyAlignment="0" applyProtection="0"/>
    <xf numFmtId="0" fontId="19" fillId="28" borderId="78" applyNumberFormat="0" applyAlignment="0" applyProtection="0"/>
    <xf numFmtId="0" fontId="19" fillId="28" borderId="78" applyNumberFormat="0" applyAlignment="0" applyProtection="0"/>
    <xf numFmtId="0" fontId="19" fillId="28" borderId="78" applyNumberFormat="0" applyAlignment="0" applyProtection="0"/>
    <xf numFmtId="0" fontId="19" fillId="28" borderId="78" applyNumberFormat="0" applyAlignment="0" applyProtection="0"/>
    <xf numFmtId="0" fontId="11" fillId="30" borderId="151"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39" fillId="0" borderId="222">
      <alignment horizontal="left" vertical="center"/>
    </xf>
    <xf numFmtId="0" fontId="11" fillId="30" borderId="190" applyNumberFormat="0" applyFont="0" applyAlignment="0" applyProtection="0"/>
    <xf numFmtId="0" fontId="19" fillId="28" borderId="148" applyNumberFormat="0" applyAlignment="0" applyProtection="0"/>
    <xf numFmtId="0" fontId="19" fillId="28" borderId="148" applyNumberFormat="0" applyAlignment="0" applyProtection="0"/>
    <xf numFmtId="0" fontId="28" fillId="28" borderId="186" applyNumberFormat="0" applyAlignment="0" applyProtection="0"/>
    <xf numFmtId="0" fontId="28" fillId="28" borderId="186" applyNumberFormat="0" applyAlignment="0" applyProtection="0"/>
    <xf numFmtId="0" fontId="19" fillId="28" borderId="187" applyNumberFormat="0" applyAlignment="0" applyProtection="0"/>
    <xf numFmtId="0" fontId="28" fillId="28" borderId="125" applyNumberFormat="0" applyAlignment="0" applyProtection="0"/>
    <xf numFmtId="0" fontId="28" fillId="28" borderId="91" applyNumberFormat="0" applyAlignment="0" applyProtection="0"/>
    <xf numFmtId="0" fontId="28" fillId="28" borderId="91" applyNumberFormat="0" applyAlignment="0" applyProtection="0"/>
    <xf numFmtId="0" fontId="19" fillId="28" borderId="103" applyNumberFormat="0" applyAlignment="0" applyProtection="0"/>
    <xf numFmtId="0" fontId="19" fillId="28" borderId="220" applyNumberFormat="0" applyAlignment="0" applyProtection="0"/>
    <xf numFmtId="0" fontId="19" fillId="28" borderId="134" applyNumberFormat="0" applyAlignment="0" applyProtection="0"/>
    <xf numFmtId="0" fontId="19" fillId="28" borderId="134" applyNumberFormat="0" applyAlignment="0" applyProtection="0"/>
    <xf numFmtId="0" fontId="19" fillId="28" borderId="134" applyNumberFormat="0" applyAlignment="0" applyProtection="0"/>
    <xf numFmtId="0" fontId="19" fillId="28" borderId="134" applyNumberFormat="0" applyAlignment="0" applyProtection="0"/>
    <xf numFmtId="0" fontId="31" fillId="0" borderId="205" applyNumberFormat="0" applyFill="0" applyAlignment="0" applyProtection="0"/>
    <xf numFmtId="0" fontId="39" fillId="0" borderId="189">
      <alignment horizontal="left" vertical="center"/>
    </xf>
    <xf numFmtId="0" fontId="26" fillId="15" borderId="78" applyNumberFormat="0" applyAlignment="0" applyProtection="0"/>
    <xf numFmtId="0" fontId="26" fillId="15" borderId="78" applyNumberFormat="0" applyAlignment="0" applyProtection="0"/>
    <xf numFmtId="0" fontId="39" fillId="0" borderId="189">
      <alignment horizontal="left" vertical="center"/>
    </xf>
    <xf numFmtId="0" fontId="39" fillId="0" borderId="199" applyNumberFormat="0" applyAlignment="0" applyProtection="0">
      <alignment horizontal="left" vertical="center"/>
    </xf>
    <xf numFmtId="0" fontId="19" fillId="28" borderId="113" applyNumberFormat="0" applyAlignment="0" applyProtection="0"/>
    <xf numFmtId="0" fontId="19" fillId="28" borderId="92" applyNumberFormat="0" applyAlignment="0" applyProtection="0"/>
    <xf numFmtId="0" fontId="19" fillId="28" borderId="92" applyNumberFormat="0" applyAlignment="0" applyProtection="0"/>
    <xf numFmtId="0" fontId="19" fillId="28" borderId="92" applyNumberFormat="0" applyAlignment="0" applyProtection="0"/>
    <xf numFmtId="0" fontId="19" fillId="28" borderId="92" applyNumberFormat="0" applyAlignment="0" applyProtection="0"/>
    <xf numFmtId="0" fontId="31" fillId="0" borderId="79" applyNumberFormat="0" applyFill="0" applyAlignment="0" applyProtection="0"/>
    <xf numFmtId="0" fontId="31" fillId="0" borderId="79" applyNumberFormat="0" applyFill="0" applyAlignment="0" applyProtection="0"/>
    <xf numFmtId="0" fontId="19" fillId="28" borderId="175" applyNumberFormat="0" applyAlignment="0" applyProtection="0"/>
    <xf numFmtId="0" fontId="26" fillId="15" borderId="103" applyNumberFormat="0" applyAlignment="0" applyProtection="0"/>
    <xf numFmtId="0" fontId="26" fillId="15" borderId="103" applyNumberFormat="0" applyAlignment="0" applyProtection="0"/>
    <xf numFmtId="0" fontId="39" fillId="0" borderId="74" applyNumberFormat="0" applyAlignment="0" applyProtection="0">
      <alignment horizontal="left" vertical="center"/>
    </xf>
    <xf numFmtId="0" fontId="39" fillId="0" borderId="80">
      <alignment horizontal="left" vertical="center"/>
    </xf>
    <xf numFmtId="0" fontId="39" fillId="0" borderId="80">
      <alignment horizontal="left" vertical="center"/>
    </xf>
    <xf numFmtId="0" fontId="39" fillId="0" borderId="80">
      <alignment horizontal="left" vertical="center"/>
    </xf>
    <xf numFmtId="0" fontId="39" fillId="0" borderId="80">
      <alignment horizontal="left" vertical="center"/>
    </xf>
    <xf numFmtId="0" fontId="11" fillId="30" borderId="207" applyNumberFormat="0" applyFont="0" applyAlignment="0" applyProtection="0"/>
    <xf numFmtId="0" fontId="31" fillId="0" borderId="104" applyNumberFormat="0" applyFill="0" applyAlignment="0" applyProtection="0"/>
    <xf numFmtId="0" fontId="31" fillId="0" borderId="104" applyNumberFormat="0" applyFill="0" applyAlignment="0" applyProtection="0"/>
    <xf numFmtId="0" fontId="26" fillId="15" borderId="78" applyNumberFormat="0" applyAlignment="0" applyProtection="0"/>
    <xf numFmtId="0" fontId="26" fillId="15" borderId="78" applyNumberFormat="0" applyAlignment="0" applyProtection="0"/>
    <xf numFmtId="0" fontId="26" fillId="15" borderId="78" applyNumberFormat="0" applyAlignment="0" applyProtection="0"/>
    <xf numFmtId="0" fontId="26" fillId="15" borderId="78" applyNumberFormat="0" applyAlignment="0" applyProtection="0"/>
    <xf numFmtId="0" fontId="39" fillId="0" borderId="105">
      <alignment horizontal="left" vertical="center"/>
    </xf>
    <xf numFmtId="0" fontId="39" fillId="0" borderId="105">
      <alignment horizontal="left" vertical="center"/>
    </xf>
    <xf numFmtId="0" fontId="11" fillId="30" borderId="190" applyNumberFormat="0" applyFont="0" applyAlignment="0" applyProtection="0"/>
    <xf numFmtId="0" fontId="39" fillId="0" borderId="136">
      <alignment horizontal="left" vertical="center"/>
    </xf>
    <xf numFmtId="0" fontId="39" fillId="0" borderId="136">
      <alignment horizontal="left" vertical="center"/>
    </xf>
    <xf numFmtId="0" fontId="26" fillId="15" borderId="103" applyNumberFormat="0" applyAlignment="0" applyProtection="0"/>
    <xf numFmtId="0" fontId="26" fillId="15" borderId="92" applyNumberFormat="0" applyAlignment="0" applyProtection="0"/>
    <xf numFmtId="0" fontId="26" fillId="15" borderId="103" applyNumberFormat="0" applyAlignment="0" applyProtection="0"/>
    <xf numFmtId="0" fontId="26" fillId="15" borderId="103" applyNumberFormat="0" applyAlignment="0" applyProtection="0"/>
    <xf numFmtId="0" fontId="31" fillId="0" borderId="127" applyNumberFormat="0" applyFill="0" applyAlignment="0" applyProtection="0"/>
    <xf numFmtId="0" fontId="11" fillId="30" borderId="190" applyNumberFormat="0" applyFont="0" applyAlignment="0" applyProtection="0"/>
    <xf numFmtId="0" fontId="11" fillId="30" borderId="190" applyNumberFormat="0" applyFont="0" applyAlignment="0" applyProtection="0"/>
    <xf numFmtId="0" fontId="39" fillId="0" borderId="128">
      <alignment horizontal="left" vertical="center"/>
    </xf>
    <xf numFmtId="0" fontId="28" fillId="28" borderId="186" applyNumberFormat="0" applyAlignment="0" applyProtection="0"/>
    <xf numFmtId="0" fontId="11" fillId="30" borderId="207" applyNumberFormat="0" applyFont="0" applyAlignment="0" applyProtection="0"/>
    <xf numFmtId="0" fontId="39" fillId="0" borderId="115">
      <alignment horizontal="left" vertical="center"/>
    </xf>
    <xf numFmtId="0" fontId="39" fillId="0" borderId="115">
      <alignment horizontal="left" vertical="center"/>
    </xf>
    <xf numFmtId="0" fontId="39" fillId="0" borderId="115">
      <alignment horizontal="left" vertical="center"/>
    </xf>
    <xf numFmtId="0" fontId="26" fillId="15" borderId="126" applyNumberFormat="0" applyAlignment="0" applyProtection="0"/>
    <xf numFmtId="0" fontId="26" fillId="15" borderId="126" applyNumberFormat="0" applyAlignment="0" applyProtection="0"/>
    <xf numFmtId="0" fontId="28" fillId="28" borderId="203" applyNumberFormat="0" applyAlignment="0" applyProtection="0"/>
    <xf numFmtId="0" fontId="26" fillId="15" borderId="161" applyNumberFormat="0" applyAlignment="0" applyProtection="0"/>
    <xf numFmtId="0" fontId="26" fillId="15" borderId="161" applyNumberFormat="0" applyAlignment="0" applyProtection="0"/>
    <xf numFmtId="0" fontId="26" fillId="15" borderId="113" applyNumberFormat="0" applyAlignment="0" applyProtection="0"/>
    <xf numFmtId="0" fontId="31" fillId="0" borderId="93" applyNumberFormat="0" applyFill="0" applyAlignment="0" applyProtection="0"/>
    <xf numFmtId="0" fontId="31" fillId="0" borderId="93" applyNumberFormat="0" applyFill="0" applyAlignment="0" applyProtection="0"/>
    <xf numFmtId="0" fontId="26" fillId="15" borderId="113" applyNumberFormat="0" applyAlignment="0" applyProtection="0"/>
    <xf numFmtId="0" fontId="28" fillId="28" borderId="219" applyNumberFormat="0" applyAlignment="0" applyProtection="0"/>
    <xf numFmtId="0" fontId="11" fillId="30" borderId="178" applyNumberFormat="0" applyFont="0" applyAlignment="0" applyProtection="0"/>
    <xf numFmtId="0" fontId="39" fillId="0" borderId="86" applyNumberFormat="0" applyAlignment="0" applyProtection="0">
      <alignment horizontal="left" vertical="center"/>
    </xf>
    <xf numFmtId="0" fontId="39" fillId="0" borderId="94">
      <alignment horizontal="left" vertical="center"/>
    </xf>
    <xf numFmtId="0" fontId="39" fillId="0" borderId="94">
      <alignment horizontal="left" vertical="center"/>
    </xf>
    <xf numFmtId="0" fontId="39" fillId="0" borderId="94">
      <alignment horizontal="left" vertical="center"/>
    </xf>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37" applyNumberFormat="0" applyFont="0" applyAlignment="0" applyProtection="0"/>
    <xf numFmtId="0" fontId="26" fillId="15" borderId="92" applyNumberFormat="0" applyAlignment="0" applyProtection="0"/>
    <xf numFmtId="0" fontId="26" fillId="15" borderId="92" applyNumberFormat="0" applyAlignment="0" applyProtection="0"/>
    <xf numFmtId="0" fontId="26" fillId="15" borderId="92" applyNumberFormat="0" applyAlignment="0" applyProtection="0"/>
    <xf numFmtId="0" fontId="26" fillId="15" borderId="92"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28" fillId="28" borderId="77" applyNumberFormat="0" applyAlignment="0" applyProtection="0"/>
    <xf numFmtId="0" fontId="28" fillId="28" borderId="77" applyNumberFormat="0" applyAlignment="0" applyProtection="0"/>
    <xf numFmtId="0" fontId="28" fillId="28" borderId="77" applyNumberFormat="0" applyAlignment="0" applyProtection="0"/>
    <xf numFmtId="0" fontId="28" fillId="28" borderId="77" applyNumberForma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28" fillId="28" borderId="91" applyNumberFormat="0" applyAlignment="0" applyProtection="0"/>
    <xf numFmtId="0" fontId="28" fillId="28" borderId="91" applyNumberFormat="0" applyAlignment="0" applyProtection="0"/>
    <xf numFmtId="0" fontId="28" fillId="28" borderId="69" applyNumberFormat="0" applyAlignment="0" applyProtection="0"/>
    <xf numFmtId="0" fontId="28" fillId="28" borderId="69" applyNumberFormat="0" applyAlignment="0" applyProtection="0"/>
    <xf numFmtId="0" fontId="28" fillId="28" borderId="69" applyNumberFormat="0" applyAlignment="0" applyProtection="0"/>
    <xf numFmtId="0" fontId="28" fillId="28" borderId="69" applyNumberForma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28" fillId="28" borderId="59" applyNumberFormat="0" applyAlignment="0" applyProtection="0"/>
    <xf numFmtId="0" fontId="28" fillId="28" borderId="59" applyNumberFormat="0" applyAlignment="0" applyProtection="0"/>
    <xf numFmtId="0" fontId="28" fillId="28" borderId="59" applyNumberFormat="0" applyAlignment="0" applyProtection="0"/>
    <xf numFmtId="0" fontId="28" fillId="28" borderId="59" applyNumberForma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28" fillId="28" borderId="47" applyNumberFormat="0" applyAlignment="0" applyProtection="0"/>
    <xf numFmtId="0" fontId="28" fillId="28" borderId="47" applyNumberFormat="0" applyAlignment="0" applyProtection="0"/>
    <xf numFmtId="0" fontId="28" fillId="28" borderId="47" applyNumberFormat="0" applyAlignment="0" applyProtection="0"/>
    <xf numFmtId="0" fontId="28" fillId="28" borderId="47" applyNumberForma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51"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26" fillId="15" borderId="48" applyNumberFormat="0" applyAlignment="0" applyProtection="0"/>
    <xf numFmtId="0" fontId="26" fillId="15" borderId="48" applyNumberFormat="0" applyAlignment="0" applyProtection="0"/>
    <xf numFmtId="0" fontId="26" fillId="15" borderId="48" applyNumberFormat="0" applyAlignment="0" applyProtection="0"/>
    <xf numFmtId="0" fontId="26" fillId="15" borderId="48" applyNumberFormat="0" applyAlignment="0" applyProtection="0"/>
    <xf numFmtId="0" fontId="11" fillId="30" borderId="116"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26" fillId="15" borderId="60" applyNumberFormat="0" applyAlignment="0" applyProtection="0"/>
    <xf numFmtId="0" fontId="39" fillId="0" borderId="50">
      <alignment horizontal="left" vertical="center"/>
    </xf>
    <xf numFmtId="0" fontId="39" fillId="0" borderId="50">
      <alignment horizontal="left" vertical="center"/>
    </xf>
    <xf numFmtId="0" fontId="39" fillId="0" borderId="50">
      <alignment horizontal="left" vertical="center"/>
    </xf>
    <xf numFmtId="0" fontId="39" fillId="0" borderId="50">
      <alignment horizontal="left" vertical="center"/>
    </xf>
    <xf numFmtId="0" fontId="26" fillId="15" borderId="60" applyNumberForma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39" fillId="0" borderId="62">
      <alignment horizontal="left" vertical="center"/>
    </xf>
    <xf numFmtId="0" fontId="31" fillId="0" borderId="49" applyNumberFormat="0" applyFill="0" applyAlignment="0" applyProtection="0"/>
    <xf numFmtId="0" fontId="31" fillId="0" borderId="49" applyNumberFormat="0" applyFill="0" applyAlignment="0" applyProtection="0"/>
    <xf numFmtId="0" fontId="39" fillId="0" borderId="62">
      <alignment horizontal="left" vertical="center"/>
    </xf>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64" applyNumberFormat="0" applyFont="0" applyAlignment="0" applyProtection="0"/>
    <xf numFmtId="0" fontId="26" fillId="15" borderId="70" applyNumberFormat="0" applyAlignment="0" applyProtection="0"/>
    <xf numFmtId="0" fontId="31" fillId="0" borderId="61" applyNumberFormat="0" applyFill="0" applyAlignment="0" applyProtection="0"/>
    <xf numFmtId="0" fontId="31" fillId="0" borderId="61" applyNumberFormat="0" applyFill="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39" fillId="0" borderId="72">
      <alignment horizontal="left" vertical="center"/>
    </xf>
    <xf numFmtId="0" fontId="39" fillId="0" borderId="72">
      <alignment horizontal="left" vertical="center"/>
    </xf>
    <xf numFmtId="0" fontId="39" fillId="0" borderId="72">
      <alignment horizontal="left" vertical="center"/>
    </xf>
    <xf numFmtId="0" fontId="39" fillId="0" borderId="72">
      <alignment horizontal="left" vertical="center"/>
    </xf>
    <xf numFmtId="0" fontId="26" fillId="15" borderId="48" applyNumberFormat="0" applyAlignment="0" applyProtection="0"/>
    <xf numFmtId="0" fontId="26" fillId="15" borderId="48" applyNumberFormat="0" applyAlignment="0" applyProtection="0"/>
    <xf numFmtId="0" fontId="31" fillId="0" borderId="71" applyNumberFormat="0" applyFill="0" applyAlignment="0" applyProtection="0"/>
    <xf numFmtId="0" fontId="31" fillId="0" borderId="71" applyNumberFormat="0" applyFill="0" applyAlignment="0" applyProtection="0"/>
    <xf numFmtId="0" fontId="26" fillId="15" borderId="60" applyNumberFormat="0" applyAlignment="0" applyProtection="0"/>
    <xf numFmtId="0" fontId="26" fillId="15" borderId="60" applyNumberFormat="0" applyAlignment="0" applyProtection="0"/>
    <xf numFmtId="0" fontId="26" fillId="15" borderId="70" applyNumberFormat="0" applyAlignment="0" applyProtection="0"/>
    <xf numFmtId="0" fontId="19" fillId="28" borderId="48" applyNumberFormat="0" applyAlignment="0" applyProtection="0"/>
    <xf numFmtId="0" fontId="19" fillId="28" borderId="48" applyNumberFormat="0" applyAlignment="0" applyProtection="0"/>
    <xf numFmtId="0" fontId="19" fillId="28" borderId="48" applyNumberFormat="0" applyAlignment="0" applyProtection="0"/>
    <xf numFmtId="0" fontId="19" fillId="28" borderId="48" applyNumberFormat="0" applyAlignment="0" applyProtection="0"/>
    <xf numFmtId="0" fontId="19" fillId="28" borderId="60" applyNumberFormat="0" applyAlignment="0" applyProtection="0"/>
    <xf numFmtId="0" fontId="19" fillId="28" borderId="60" applyNumberFormat="0" applyAlignment="0" applyProtection="0"/>
    <xf numFmtId="0" fontId="19" fillId="28" borderId="60" applyNumberFormat="0" applyAlignment="0" applyProtection="0"/>
    <xf numFmtId="0" fontId="19" fillId="28" borderId="70" applyNumberFormat="0" applyAlignment="0" applyProtection="0"/>
    <xf numFmtId="0" fontId="19" fillId="28" borderId="70" applyNumberFormat="0" applyAlignment="0" applyProtection="0"/>
    <xf numFmtId="0" fontId="19" fillId="28" borderId="70" applyNumberFormat="0" applyAlignment="0" applyProtection="0"/>
    <xf numFmtId="0" fontId="19" fillId="28" borderId="70" applyNumberFormat="0" applyAlignment="0" applyProtection="0"/>
    <xf numFmtId="0" fontId="19" fillId="28" borderId="48" applyNumberFormat="0" applyAlignment="0" applyProtection="0"/>
    <xf numFmtId="0" fontId="19" fillId="28" borderId="48" applyNumberFormat="0" applyAlignment="0" applyProtection="0"/>
    <xf numFmtId="0" fontId="28" fillId="28" borderId="47" applyNumberFormat="0" applyAlignment="0" applyProtection="0"/>
    <xf numFmtId="0" fontId="28" fillId="28" borderId="47" applyNumberFormat="0" applyAlignment="0" applyProtection="0"/>
    <xf numFmtId="0" fontId="19" fillId="28" borderId="60" applyNumberFormat="0" applyAlignment="0" applyProtection="0"/>
    <xf numFmtId="0" fontId="19" fillId="28" borderId="60" applyNumberFormat="0" applyAlignment="0" applyProtection="0"/>
    <xf numFmtId="0" fontId="28" fillId="28" borderId="59" applyNumberFormat="0" applyAlignment="0" applyProtection="0"/>
    <xf numFmtId="0" fontId="28" fillId="28" borderId="59" applyNumberFormat="0" applyAlignment="0" applyProtection="0"/>
    <xf numFmtId="0" fontId="19" fillId="28" borderId="70" applyNumberFormat="0" applyAlignment="0" applyProtection="0"/>
    <xf numFmtId="0" fontId="11" fillId="30" borderId="215" applyNumberFormat="0" applyFont="0" applyAlignment="0" applyProtection="0"/>
    <xf numFmtId="0" fontId="11" fillId="30" borderId="156" applyNumberFormat="0" applyFont="0" applyAlignment="0" applyProtection="0"/>
    <xf numFmtId="0" fontId="11" fillId="30" borderId="139" applyNumberFormat="0" applyFont="0" applyAlignment="0" applyProtection="0"/>
    <xf numFmtId="0" fontId="28" fillId="28" borderId="131" applyNumberFormat="0" applyAlignment="0" applyProtection="0"/>
    <xf numFmtId="0" fontId="28" fillId="28" borderId="107" applyNumberFormat="0" applyAlignment="0" applyProtection="0"/>
    <xf numFmtId="0" fontId="11" fillId="30" borderId="111" applyNumberFormat="0" applyFont="0" applyAlignment="0" applyProtection="0"/>
    <xf numFmtId="0" fontId="11" fillId="30" borderId="111" applyNumberFormat="0" applyFont="0" applyAlignment="0" applyProtection="0"/>
    <xf numFmtId="0" fontId="28" fillId="28" borderId="96" applyNumberForma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28" fillId="28" borderId="81" applyNumberForma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106" applyNumberFormat="0" applyFont="0" applyAlignment="0" applyProtection="0"/>
    <xf numFmtId="0" fontId="28" fillId="28" borderId="102" applyNumberFormat="0" applyAlignment="0" applyProtection="0"/>
    <xf numFmtId="0" fontId="11" fillId="30" borderId="106" applyNumberFormat="0" applyFont="0" applyAlignment="0" applyProtection="0"/>
    <xf numFmtId="0" fontId="28" fillId="28" borderId="91" applyNumberFormat="0" applyAlignment="0" applyProtection="0"/>
    <xf numFmtId="0" fontId="28" fillId="28" borderId="102" applyNumberFormat="0" applyAlignment="0" applyProtection="0"/>
    <xf numFmtId="0" fontId="11" fillId="30" borderId="129"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31" fillId="0" borderId="58" applyNumberFormat="0" applyFill="0" applyAlignment="0" applyProtection="0"/>
    <xf numFmtId="0" fontId="31" fillId="0" borderId="58" applyNumberFormat="0" applyFill="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26" fillId="15" borderId="57" applyNumberFormat="0" applyAlignment="0" applyProtection="0"/>
    <xf numFmtId="0" fontId="26" fillId="15" borderId="57" applyNumberFormat="0" applyAlignment="0" applyProtection="0"/>
    <xf numFmtId="0" fontId="19" fillId="28" borderId="153" applyNumberForma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95" applyNumberFormat="0" applyFont="0" applyAlignment="0" applyProtection="0"/>
    <xf numFmtId="0" fontId="26" fillId="15" borderId="87" applyNumberFormat="0" applyAlignment="0" applyProtection="0"/>
    <xf numFmtId="0" fontId="11" fillId="30" borderId="88" applyNumberFormat="0" applyFont="0" applyAlignment="0" applyProtection="0"/>
    <xf numFmtId="0" fontId="11" fillId="30" borderId="215" applyNumberFormat="0" applyFont="0" applyAlignment="0" applyProtection="0"/>
    <xf numFmtId="0" fontId="11" fillId="30" borderId="129"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6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29" applyNumberFormat="0" applyFont="0" applyAlignment="0" applyProtection="0"/>
    <xf numFmtId="0" fontId="28" fillId="28" borderId="125" applyNumberFormat="0" applyAlignment="0" applyProtection="0"/>
    <xf numFmtId="0" fontId="28" fillId="28" borderId="125"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26" fillId="15" borderId="60" applyNumberFormat="0" applyAlignment="0" applyProtection="0"/>
    <xf numFmtId="0" fontId="26" fillId="15" borderId="60" applyNumberFormat="0" applyAlignment="0" applyProtection="0"/>
    <xf numFmtId="0" fontId="28" fillId="28" borderId="147" applyNumberFormat="0" applyAlignment="0" applyProtection="0"/>
    <xf numFmtId="0" fontId="11" fillId="30" borderId="178" applyNumberFormat="0" applyFont="0" applyAlignment="0" applyProtection="0"/>
    <xf numFmtId="0" fontId="39" fillId="0" borderId="62">
      <alignment horizontal="left" vertical="center"/>
    </xf>
    <xf numFmtId="0" fontId="39" fillId="0" borderId="62">
      <alignment horizontal="left" vertical="center"/>
    </xf>
    <xf numFmtId="0" fontId="26" fillId="15" borderId="70" applyNumberFormat="0" applyAlignment="0" applyProtection="0"/>
    <xf numFmtId="0" fontId="19" fillId="28" borderId="60" applyNumberFormat="0" applyAlignment="0" applyProtection="0"/>
    <xf numFmtId="0" fontId="31" fillId="0" borderId="38" applyNumberFormat="0" applyFill="0" applyAlignment="0" applyProtection="0"/>
    <xf numFmtId="0" fontId="31" fillId="0" borderId="38" applyNumberFormat="0" applyFill="0" applyAlignment="0" applyProtection="0"/>
    <xf numFmtId="0" fontId="31" fillId="0" borderId="38" applyNumberFormat="0" applyFill="0" applyAlignment="0" applyProtection="0"/>
    <xf numFmtId="0" fontId="31" fillId="0" borderId="38" applyNumberFormat="0" applyFill="0" applyAlignment="0" applyProtection="0"/>
    <xf numFmtId="0" fontId="28" fillId="28" borderId="142"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28" fillId="28" borderId="81" applyNumberForma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164" applyNumberFormat="0" applyFont="0" applyAlignment="0" applyProtection="0"/>
    <xf numFmtId="0" fontId="11" fillId="30" borderId="129"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9" fillId="28" borderId="57" applyNumberFormat="0" applyAlignment="0" applyProtection="0"/>
    <xf numFmtId="0" fontId="19" fillId="28" borderId="57" applyNumberFormat="0" applyAlignment="0" applyProtection="0"/>
    <xf numFmtId="0" fontId="11" fillId="30" borderId="190" applyNumberFormat="0" applyFont="0" applyAlignment="0" applyProtection="0"/>
    <xf numFmtId="0" fontId="11" fillId="30" borderId="95" applyNumberFormat="0" applyFont="0" applyAlignment="0" applyProtection="0"/>
    <xf numFmtId="0" fontId="31" fillId="0" borderId="58" applyNumberFormat="0" applyFill="0" applyAlignment="0" applyProtection="0"/>
    <xf numFmtId="0" fontId="31" fillId="0" borderId="58" applyNumberFormat="0" applyFill="0" applyAlignment="0" applyProtection="0"/>
    <xf numFmtId="0" fontId="39" fillId="0" borderId="128">
      <alignment horizontal="left" vertical="center"/>
    </xf>
    <xf numFmtId="0" fontId="11" fillId="30" borderId="215"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0" borderId="0"/>
    <xf numFmtId="0" fontId="11" fillId="30" borderId="106" applyNumberFormat="0" applyFont="0" applyAlignment="0" applyProtection="0"/>
    <xf numFmtId="0" fontId="11" fillId="30" borderId="116" applyNumberFormat="0" applyFont="0" applyAlignment="0" applyProtection="0"/>
    <xf numFmtId="0" fontId="11" fillId="30" borderId="137" applyNumberFormat="0" applyFont="0" applyAlignment="0" applyProtection="0"/>
    <xf numFmtId="0" fontId="19" fillId="28" borderId="118" applyNumberFormat="0" applyAlignment="0" applyProtection="0"/>
    <xf numFmtId="0" fontId="39" fillId="0" borderId="145">
      <alignment horizontal="left" vertical="center"/>
    </xf>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11" fillId="30" borderId="68" applyNumberFormat="0" applyFont="0" applyAlignment="0" applyProtection="0"/>
    <xf numFmtId="0" fontId="39" fillId="0" borderId="94">
      <alignment horizontal="left" vertical="center"/>
    </xf>
    <xf numFmtId="0" fontId="26" fillId="15" borderId="103" applyNumberFormat="0" applyAlignment="0" applyProtection="0"/>
    <xf numFmtId="0" fontId="26" fillId="15" borderId="126" applyNumberFormat="0" applyAlignment="0" applyProtection="0"/>
    <xf numFmtId="0" fontId="31" fillId="0" borderId="162" applyNumberFormat="0" applyFill="0" applyAlignment="0" applyProtection="0"/>
    <xf numFmtId="0" fontId="31" fillId="0" borderId="90" applyNumberFormat="0" applyFill="0" applyAlignment="0" applyProtection="0"/>
    <xf numFmtId="0" fontId="28" fillId="28" borderId="89" applyNumberFormat="0" applyAlignment="0" applyProtection="0"/>
    <xf numFmtId="0" fontId="11" fillId="30" borderId="106" applyNumberFormat="0" applyFont="0" applyAlignment="0" applyProtection="0"/>
    <xf numFmtId="0" fontId="19" fillId="28" borderId="87" applyNumberFormat="0" applyAlignment="0" applyProtection="0"/>
    <xf numFmtId="0" fontId="19" fillId="28" borderId="87" applyNumberFormat="0" applyAlignment="0" applyProtection="0"/>
    <xf numFmtId="0" fontId="19" fillId="28" borderId="212" applyNumberFormat="0" applyAlignment="0" applyProtection="0"/>
    <xf numFmtId="0" fontId="39" fillId="0" borderId="120">
      <alignment horizontal="left" vertical="center"/>
    </xf>
    <xf numFmtId="0" fontId="11" fillId="30" borderId="88" applyNumberFormat="0" applyFont="0" applyAlignment="0" applyProtection="0"/>
    <xf numFmtId="0" fontId="11" fillId="30" borderId="88" applyNumberFormat="0" applyFont="0" applyAlignment="0" applyProtection="0"/>
    <xf numFmtId="0" fontId="11" fillId="30" borderId="106" applyNumberFormat="0" applyFont="0" applyAlignment="0" applyProtection="0"/>
    <xf numFmtId="0" fontId="26" fillId="15" borderId="65" applyNumberFormat="0" applyAlignment="0" applyProtection="0"/>
    <xf numFmtId="0" fontId="26" fillId="15" borderId="65" applyNumberFormat="0" applyAlignment="0" applyProtection="0"/>
    <xf numFmtId="0" fontId="26" fillId="15" borderId="65" applyNumberFormat="0" applyAlignment="0" applyProtection="0"/>
    <xf numFmtId="0" fontId="11" fillId="30" borderId="137" applyNumberFormat="0" applyFont="0" applyAlignment="0" applyProtection="0"/>
    <xf numFmtId="0" fontId="26" fillId="15" borderId="113" applyNumberFormat="0" applyAlignment="0" applyProtection="0"/>
    <xf numFmtId="0" fontId="39" fillId="0" borderId="67">
      <alignment horizontal="left" vertical="center"/>
    </xf>
    <xf numFmtId="0" fontId="39" fillId="0" borderId="67">
      <alignment horizontal="left" vertical="center"/>
    </xf>
    <xf numFmtId="0" fontId="19" fillId="28" borderId="161" applyNumberFormat="0" applyAlignment="0" applyProtection="0"/>
    <xf numFmtId="0" fontId="19" fillId="28" borderId="65" applyNumberFormat="0" applyAlignment="0" applyProtection="0"/>
    <xf numFmtId="0" fontId="19" fillId="28" borderId="65" applyNumberFormat="0" applyAlignment="0" applyProtection="0"/>
    <xf numFmtId="0" fontId="28" fillId="28" borderId="64" applyNumberFormat="0" applyAlignment="0" applyProtection="0"/>
    <xf numFmtId="0" fontId="31" fillId="0" borderId="49" applyNumberFormat="0" applyFill="0" applyAlignment="0" applyProtection="0"/>
    <xf numFmtId="0" fontId="31" fillId="0" borderId="49" applyNumberFormat="0" applyFill="0" applyAlignment="0" applyProtection="0"/>
    <xf numFmtId="0" fontId="31" fillId="0" borderId="49" applyNumberFormat="0" applyFill="0" applyAlignment="0" applyProtection="0"/>
    <xf numFmtId="0" fontId="31" fillId="0" borderId="49" applyNumberFormat="0" applyFill="0" applyAlignment="0" applyProtection="0"/>
    <xf numFmtId="0" fontId="11" fillId="30" borderId="116" applyNumberFormat="0" applyFont="0" applyAlignment="0" applyProtection="0"/>
    <xf numFmtId="0" fontId="11" fillId="30" borderId="106" applyNumberFormat="0" applyFont="0" applyAlignment="0" applyProtection="0"/>
    <xf numFmtId="0" fontId="11" fillId="30" borderId="116" applyNumberFormat="0" applyFont="0" applyAlignment="0" applyProtection="0"/>
    <xf numFmtId="0" fontId="11" fillId="30" borderId="106" applyNumberFormat="0" applyFont="0" applyAlignment="0" applyProtection="0"/>
    <xf numFmtId="0" fontId="28" fillId="28" borderId="142" applyNumberFormat="0" applyAlignment="0" applyProtection="0"/>
    <xf numFmtId="0" fontId="11" fillId="30" borderId="106" applyNumberFormat="0" applyFont="0" applyAlignment="0" applyProtection="0"/>
    <xf numFmtId="0" fontId="11" fillId="30" borderId="85" applyNumberFormat="0" applyFont="0" applyAlignment="0" applyProtection="0"/>
    <xf numFmtId="0" fontId="11" fillId="30" borderId="111" applyNumberFormat="0" applyFont="0" applyAlignment="0" applyProtection="0"/>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37" applyNumberFormat="0" applyFont="0" applyAlignment="0" applyProtection="0"/>
    <xf numFmtId="0" fontId="11" fillId="30" borderId="116" applyNumberFormat="0" applyFont="0" applyAlignment="0" applyProtection="0"/>
    <xf numFmtId="0" fontId="11" fillId="30" borderId="88" applyNumberFormat="0" applyFont="0" applyAlignment="0" applyProtection="0"/>
    <xf numFmtId="0" fontId="11" fillId="30" borderId="137"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11" fillId="30" borderId="129"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73"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26" fillId="15" borderId="57" applyNumberFormat="0" applyAlignment="0" applyProtection="0"/>
    <xf numFmtId="0" fontId="26" fillId="15" borderId="57" applyNumberForma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26" fillId="15" borderId="70" applyNumberFormat="0" applyAlignment="0" applyProtection="0"/>
    <xf numFmtId="0" fontId="26" fillId="15" borderId="70" applyNumberFormat="0" applyAlignment="0" applyProtection="0"/>
    <xf numFmtId="0" fontId="26" fillId="15" borderId="70" applyNumberFormat="0" applyAlignment="0" applyProtection="0"/>
    <xf numFmtId="0" fontId="19" fillId="28" borderId="57" applyNumberFormat="0" applyAlignment="0" applyProtection="0"/>
    <xf numFmtId="0" fontId="19" fillId="28" borderId="57" applyNumberFormat="0" applyAlignment="0" applyProtection="0"/>
    <xf numFmtId="0" fontId="19" fillId="28" borderId="70" applyNumberFormat="0" applyAlignment="0" applyProtection="0"/>
    <xf numFmtId="0" fontId="28" fillId="28" borderId="69" applyNumberFormat="0" applyAlignment="0" applyProtection="0"/>
    <xf numFmtId="0" fontId="31" fillId="0" borderId="54" applyNumberFormat="0" applyFill="0" applyAlignment="0" applyProtection="0"/>
    <xf numFmtId="0" fontId="31" fillId="0" borderId="54" applyNumberFormat="0" applyFill="0" applyAlignment="0" applyProtection="0"/>
    <xf numFmtId="0" fontId="31" fillId="0" borderId="54" applyNumberFormat="0" applyFill="0" applyAlignment="0" applyProtection="0"/>
    <xf numFmtId="0" fontId="31" fillId="0" borderId="54" applyNumberFormat="0" applyFill="0" applyAlignment="0" applyProtection="0"/>
    <xf numFmtId="0" fontId="26" fillId="15" borderId="195" applyNumberFormat="0" applyAlignment="0" applyProtection="0"/>
    <xf numFmtId="0" fontId="39" fillId="0" borderId="197">
      <alignment horizontal="left" vertical="center"/>
    </xf>
    <xf numFmtId="0" fontId="28" fillId="28" borderId="131"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28" fillId="28" borderId="96" applyNumberFormat="0" applyAlignment="0" applyProtection="0"/>
    <xf numFmtId="0" fontId="28" fillId="28" borderId="96" applyNumberFormat="0" applyAlignment="0" applyProtection="0"/>
    <xf numFmtId="0" fontId="28" fillId="28" borderId="96" applyNumberFormat="0" applyAlignment="0" applyProtection="0"/>
    <xf numFmtId="0" fontId="28" fillId="28" borderId="81" applyNumberFormat="0" applyAlignment="0" applyProtection="0"/>
    <xf numFmtId="0" fontId="28" fillId="28" borderId="81" applyNumberForma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106" applyNumberFormat="0" applyFont="0" applyAlignment="0" applyProtection="0"/>
    <xf numFmtId="0" fontId="28" fillId="28" borderId="102" applyNumberFormat="0" applyAlignment="0" applyProtection="0"/>
    <xf numFmtId="0" fontId="28" fillId="28" borderId="91" applyNumberForma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16" applyNumberFormat="0" applyFont="0" applyAlignment="0" applyProtection="0"/>
    <xf numFmtId="0" fontId="11" fillId="30" borderId="164" applyNumberFormat="0" applyFont="0" applyAlignment="0" applyProtection="0"/>
    <xf numFmtId="0" fontId="11" fillId="30" borderId="129" applyNumberFormat="0" applyFont="0" applyAlignment="0" applyProtection="0"/>
    <xf numFmtId="0" fontId="28" fillId="28" borderId="77" applyNumberFormat="0" applyAlignment="0" applyProtection="0"/>
    <xf numFmtId="0" fontId="11" fillId="30" borderId="151" applyNumberFormat="0" applyFont="0" applyAlignment="0" applyProtection="0"/>
    <xf numFmtId="0" fontId="19" fillId="28" borderId="78" applyNumberFormat="0" applyAlignment="0" applyProtection="0"/>
    <xf numFmtId="0" fontId="11" fillId="30" borderId="137" applyNumberFormat="0" applyFont="0" applyAlignment="0" applyProtection="0"/>
    <xf numFmtId="0" fontId="11" fillId="30" borderId="129"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9" fillId="28" borderId="161" applyNumberFormat="0" applyAlignment="0" applyProtection="0"/>
    <xf numFmtId="0" fontId="28" fillId="28" borderId="112" applyNumberFormat="0" applyAlignment="0" applyProtection="0"/>
    <xf numFmtId="0" fontId="28" fillId="28" borderId="112" applyNumberFormat="0" applyAlignment="0" applyProtection="0"/>
    <xf numFmtId="0" fontId="11" fillId="30" borderId="88"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26" fillId="15" borderId="187" applyNumberFormat="0" applyAlignment="0" applyProtection="0"/>
    <xf numFmtId="0" fontId="19" fillId="28" borderId="87" applyNumberFormat="0" applyAlignment="0" applyProtection="0"/>
    <xf numFmtId="0" fontId="19" fillId="28" borderId="103" applyNumberFormat="0" applyAlignment="0" applyProtection="0"/>
    <xf numFmtId="0" fontId="11" fillId="30" borderId="215" applyNumberFormat="0" applyFont="0" applyAlignment="0" applyProtection="0"/>
    <xf numFmtId="0" fontId="31" fillId="0" borderId="83" applyNumberFormat="0" applyFill="0" applyAlignment="0" applyProtection="0"/>
    <xf numFmtId="0" fontId="11" fillId="30" borderId="116" applyNumberFormat="0" applyFont="0" applyAlignment="0" applyProtection="0"/>
    <xf numFmtId="0" fontId="31" fillId="0" borderId="61" applyNumberFormat="0" applyFill="0" applyAlignment="0" applyProtection="0"/>
    <xf numFmtId="0" fontId="31" fillId="0" borderId="61" applyNumberFormat="0" applyFill="0" applyAlignment="0" applyProtection="0"/>
    <xf numFmtId="0" fontId="31" fillId="0" borderId="61" applyNumberFormat="0" applyFill="0" applyAlignment="0" applyProtection="0"/>
    <xf numFmtId="0" fontId="31" fillId="0" borderId="61" applyNumberFormat="0" applyFill="0" applyAlignment="0" applyProtection="0"/>
    <xf numFmtId="0" fontId="11" fillId="30" borderId="137" applyNumberFormat="0" applyFont="0" applyAlignment="0" applyProtection="0"/>
    <xf numFmtId="0" fontId="26" fillId="15" borderId="113" applyNumberFormat="0" applyAlignment="0" applyProtection="0"/>
    <xf numFmtId="0" fontId="11" fillId="30" borderId="137" applyNumberFormat="0" applyFont="0" applyAlignment="0" applyProtection="0"/>
    <xf numFmtId="0" fontId="39" fillId="0" borderId="163">
      <alignment horizontal="left" vertical="center"/>
    </xf>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95"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11" fillId="30" borderId="106" applyNumberFormat="0" applyFont="0" applyAlignment="0" applyProtection="0"/>
    <xf numFmtId="0" fontId="28" fillId="28" borderId="102" applyNumberForma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28" fillId="28" borderId="112" applyNumberForma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28" fillId="28" borderId="160" applyNumberFormat="0" applyAlignment="0" applyProtection="0"/>
    <xf numFmtId="0" fontId="28" fillId="28" borderId="160" applyNumberFormat="0" applyAlignment="0" applyProtection="0"/>
    <xf numFmtId="0" fontId="31" fillId="0" borderId="196" applyNumberFormat="0" applyFill="0" applyAlignment="0" applyProtection="0"/>
    <xf numFmtId="0" fontId="11" fillId="30" borderId="156" applyNumberFormat="0" applyFont="0" applyAlignment="0" applyProtection="0"/>
    <xf numFmtId="0" fontId="31" fillId="0" borderId="66" applyNumberFormat="0" applyFill="0" applyAlignment="0" applyProtection="0"/>
    <xf numFmtId="0" fontId="31" fillId="0" borderId="66" applyNumberFormat="0" applyFill="0" applyAlignment="0" applyProtection="0"/>
    <xf numFmtId="0" fontId="31" fillId="0" borderId="66" applyNumberFormat="0" applyFill="0" applyAlignment="0" applyProtection="0"/>
    <xf numFmtId="0" fontId="31" fillId="0" borderId="66" applyNumberFormat="0" applyFill="0" applyAlignment="0" applyProtection="0"/>
    <xf numFmtId="0" fontId="28" fillId="28" borderId="142"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28" fillId="28" borderId="107" applyNumberFormat="0" applyAlignment="0" applyProtection="0"/>
    <xf numFmtId="0" fontId="28" fillId="28" borderId="107" applyNumberFormat="0" applyAlignment="0" applyProtection="0"/>
    <xf numFmtId="0" fontId="28" fillId="28" borderId="107" applyNumberForma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129" applyNumberFormat="0" applyFont="0" applyAlignment="0" applyProtection="0"/>
    <xf numFmtId="0" fontId="11" fillId="30" borderId="164"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31" fillId="0" borderId="71" applyNumberFormat="0" applyFill="0" applyAlignment="0" applyProtection="0"/>
    <xf numFmtId="0" fontId="31" fillId="0" borderId="71" applyNumberFormat="0" applyFill="0" applyAlignment="0" applyProtection="0"/>
    <xf numFmtId="0" fontId="31" fillId="0" borderId="71" applyNumberFormat="0" applyFill="0" applyAlignment="0" applyProtection="0"/>
    <xf numFmtId="0" fontId="31" fillId="0" borderId="71" applyNumberFormat="0" applyFill="0" applyAlignment="0" applyProtection="0"/>
    <xf numFmtId="0" fontId="11" fillId="30" borderId="129"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85"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28" fillId="28" borderId="117" applyNumberFormat="0" applyAlignment="0" applyProtection="0"/>
    <xf numFmtId="0" fontId="28" fillId="28" borderId="117" applyNumberForma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26" fillId="15" borderId="82" applyNumberFormat="0" applyAlignment="0" applyProtection="0"/>
    <xf numFmtId="0" fontId="26" fillId="15" borderId="82" applyNumberFormat="0" applyAlignment="0" applyProtection="0"/>
    <xf numFmtId="0" fontId="26" fillId="15" borderId="82" applyNumberFormat="0" applyAlignment="0" applyProtection="0"/>
    <xf numFmtId="0" fontId="26" fillId="15" borderId="82" applyNumberForma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26" fillId="15" borderId="97" applyNumberFormat="0" applyAlignment="0" applyProtection="0"/>
    <xf numFmtId="0" fontId="26" fillId="15" borderId="97" applyNumberFormat="0" applyAlignment="0" applyProtection="0"/>
    <xf numFmtId="0" fontId="39" fillId="0" borderId="84">
      <alignment horizontal="left" vertical="center"/>
    </xf>
    <xf numFmtId="0" fontId="39" fillId="0" borderId="84">
      <alignment horizontal="left" vertical="center"/>
    </xf>
    <xf numFmtId="0" fontId="39" fillId="0" borderId="84">
      <alignment horizontal="left" vertical="center"/>
    </xf>
    <xf numFmtId="0" fontId="39" fillId="0" borderId="84">
      <alignment horizontal="left" vertical="center"/>
    </xf>
    <xf numFmtId="0" fontId="11" fillId="30" borderId="121" applyNumberFormat="0" applyFont="0" applyAlignment="0" applyProtection="0"/>
    <xf numFmtId="0" fontId="11" fillId="30" borderId="139" applyNumberFormat="0" applyFont="0" applyAlignment="0" applyProtection="0"/>
    <xf numFmtId="0" fontId="26" fillId="15" borderId="108" applyNumberFormat="0" applyAlignment="0" applyProtection="0"/>
    <xf numFmtId="0" fontId="39" fillId="0" borderId="99">
      <alignment horizontal="left" vertical="center"/>
    </xf>
    <xf numFmtId="0" fontId="11" fillId="30" borderId="156" applyNumberFormat="0" applyFont="0" applyAlignment="0" applyProtection="0"/>
    <xf numFmtId="0" fontId="31" fillId="0" borderId="83" applyNumberFormat="0" applyFill="0" applyAlignment="0" applyProtection="0"/>
    <xf numFmtId="0" fontId="31" fillId="0" borderId="83" applyNumberFormat="0" applyFill="0" applyAlignment="0" applyProtection="0"/>
    <xf numFmtId="0" fontId="11" fillId="30" borderId="156" applyNumberFormat="0" applyFont="0" applyAlignment="0" applyProtection="0"/>
    <xf numFmtId="0" fontId="11" fillId="30" borderId="156" applyNumberFormat="0" applyFont="0" applyAlignment="0" applyProtection="0"/>
    <xf numFmtId="0" fontId="39" fillId="0" borderId="110">
      <alignment horizontal="left" vertical="center"/>
    </xf>
    <xf numFmtId="0" fontId="31" fillId="0" borderId="98" applyNumberFormat="0" applyFill="0" applyAlignment="0" applyProtection="0"/>
    <xf numFmtId="0" fontId="31" fillId="0" borderId="98" applyNumberFormat="0" applyFill="0" applyAlignment="0" applyProtection="0"/>
    <xf numFmtId="0" fontId="39" fillId="0" borderId="110">
      <alignment horizontal="left" vertical="center"/>
    </xf>
    <xf numFmtId="0" fontId="39" fillId="0" borderId="101" applyNumberFormat="0" applyAlignment="0" applyProtection="0">
      <alignment horizontal="left" vertical="center"/>
    </xf>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31" fillId="0" borderId="109" applyNumberFormat="0" applyFill="0" applyAlignment="0" applyProtection="0"/>
    <xf numFmtId="0" fontId="31" fillId="0" borderId="109" applyNumberFormat="0" applyFill="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82" applyNumberFormat="0" applyAlignment="0" applyProtection="0"/>
    <xf numFmtId="0" fontId="26" fillId="15" borderId="82" applyNumberForma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97" applyNumberFormat="0" applyAlignment="0" applyProtection="0"/>
    <xf numFmtId="0" fontId="26" fillId="15" borderId="97" applyNumberForma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143" applyNumberFormat="0" applyAlignment="0" applyProtection="0"/>
    <xf numFmtId="0" fontId="26" fillId="15" borderId="143" applyNumberFormat="0" applyAlignment="0" applyProtection="0"/>
    <xf numFmtId="0" fontId="26" fillId="15" borderId="143" applyNumberFormat="0" applyAlignment="0" applyProtection="0"/>
    <xf numFmtId="0" fontId="26" fillId="15" borderId="143" applyNumberFormat="0" applyAlignment="0" applyProtection="0"/>
    <xf numFmtId="0" fontId="11" fillId="30" borderId="170" applyNumberFormat="0" applyFont="0" applyAlignment="0" applyProtection="0"/>
    <xf numFmtId="0" fontId="26" fillId="15" borderId="108" applyNumberFormat="0" applyAlignment="0" applyProtection="0"/>
    <xf numFmtId="0" fontId="26" fillId="15" borderId="108" applyNumberFormat="0" applyAlignment="0" applyProtection="0"/>
    <xf numFmtId="0" fontId="11" fillId="30" borderId="170" applyNumberFormat="0" applyFont="0" applyAlignment="0" applyProtection="0"/>
    <xf numFmtId="0" fontId="39" fillId="0" borderId="145">
      <alignment horizontal="left" vertical="center"/>
    </xf>
    <xf numFmtId="0" fontId="39" fillId="0" borderId="145">
      <alignment horizontal="left" vertical="center"/>
    </xf>
    <xf numFmtId="0" fontId="11" fillId="30" borderId="170" applyNumberFormat="0" applyFont="0" applyAlignment="0" applyProtection="0"/>
    <xf numFmtId="0" fontId="11" fillId="30" borderId="170" applyNumberFormat="0" applyFont="0" applyAlignment="0" applyProtection="0"/>
    <xf numFmtId="0" fontId="26" fillId="15" borderId="118" applyNumberFormat="0" applyAlignment="0" applyProtection="0"/>
    <xf numFmtId="0" fontId="26" fillId="15" borderId="118" applyNumberFormat="0" applyAlignment="0" applyProtection="0"/>
    <xf numFmtId="0" fontId="39" fillId="0" borderId="120">
      <alignment horizontal="left" vertical="center"/>
    </xf>
    <xf numFmtId="0" fontId="19" fillId="28" borderId="195" applyNumberFormat="0" applyAlignment="0" applyProtection="0"/>
    <xf numFmtId="0" fontId="31" fillId="0" borderId="119" applyNumberFormat="0" applyFill="0" applyAlignment="0" applyProtection="0"/>
    <xf numFmtId="0" fontId="19" fillId="28" borderId="212" applyNumberFormat="0" applyAlignment="0" applyProtection="0"/>
    <xf numFmtId="0" fontId="19" fillId="28" borderId="195" applyNumberFormat="0" applyAlignment="0" applyProtection="0"/>
    <xf numFmtId="0" fontId="31" fillId="0" borderId="132" applyNumberFormat="0" applyFill="0" applyAlignment="0" applyProtection="0"/>
    <xf numFmtId="0" fontId="31" fillId="0" borderId="132" applyNumberFormat="0" applyFill="0" applyAlignment="0" applyProtection="0"/>
    <xf numFmtId="0" fontId="26" fillId="15" borderId="153" applyNumberFormat="0" applyAlignment="0" applyProtection="0"/>
    <xf numFmtId="0" fontId="26" fillId="15" borderId="153" applyNumberFormat="0" applyAlignment="0" applyProtection="0"/>
    <xf numFmtId="0" fontId="39" fillId="0" borderId="169">
      <alignment horizontal="left" vertical="center"/>
    </xf>
    <xf numFmtId="0" fontId="39" fillId="0" borderId="169">
      <alignment horizontal="left" vertical="center"/>
    </xf>
    <xf numFmtId="0" fontId="39" fillId="0" borderId="169">
      <alignment horizontal="left" vertical="center"/>
    </xf>
    <xf numFmtId="0" fontId="39" fillId="0" borderId="169">
      <alignment horizontal="left" vertical="center"/>
    </xf>
    <xf numFmtId="0" fontId="39" fillId="0" borderId="146" applyNumberFormat="0" applyAlignment="0" applyProtection="0">
      <alignment horizontal="left" vertical="center"/>
    </xf>
    <xf numFmtId="0" fontId="19" fillId="28" borderId="82" applyNumberFormat="0" applyAlignment="0" applyProtection="0"/>
    <xf numFmtId="0" fontId="19" fillId="28" borderId="82" applyNumberFormat="0" applyAlignment="0" applyProtection="0"/>
    <xf numFmtId="0" fontId="19" fillId="28" borderId="82" applyNumberFormat="0" applyAlignment="0" applyProtection="0"/>
    <xf numFmtId="0" fontId="19" fillId="28" borderId="82" applyNumberFormat="0" applyAlignment="0" applyProtection="0"/>
    <xf numFmtId="0" fontId="19" fillId="28" borderId="108" applyNumberFormat="0" applyAlignment="0" applyProtection="0"/>
    <xf numFmtId="0" fontId="19" fillId="28" borderId="108" applyNumberFormat="0" applyAlignment="0" applyProtection="0"/>
    <xf numFmtId="0" fontId="19" fillId="28" borderId="108" applyNumberFormat="0" applyAlignment="0" applyProtection="0"/>
    <xf numFmtId="0" fontId="26" fillId="15" borderId="130" applyNumberFormat="0" applyAlignment="0" applyProtection="0"/>
    <xf numFmtId="0" fontId="26" fillId="15" borderId="130" applyNumberFormat="0" applyAlignment="0" applyProtection="0"/>
    <xf numFmtId="0" fontId="19" fillId="28" borderId="143" applyNumberFormat="0" applyAlignment="0" applyProtection="0"/>
    <xf numFmtId="0" fontId="19" fillId="28" borderId="143" applyNumberFormat="0" applyAlignment="0" applyProtection="0"/>
    <xf numFmtId="0" fontId="19" fillId="28" borderId="143" applyNumberFormat="0" applyAlignment="0" applyProtection="0"/>
    <xf numFmtId="0" fontId="19" fillId="28" borderId="143" applyNumberFormat="0" applyAlignment="0" applyProtection="0"/>
    <xf numFmtId="0" fontId="26" fillId="15" borderId="167" applyNumberFormat="0" applyAlignment="0" applyProtection="0"/>
    <xf numFmtId="0" fontId="26" fillId="15" borderId="167" applyNumberFormat="0" applyAlignment="0" applyProtection="0"/>
    <xf numFmtId="0" fontId="19" fillId="28" borderId="183" applyNumberFormat="0" applyAlignment="0" applyProtection="0"/>
    <xf numFmtId="0" fontId="19" fillId="28" borderId="183" applyNumberFormat="0" applyAlignment="0" applyProtection="0"/>
    <xf numFmtId="0" fontId="19" fillId="28" borderId="153" applyNumberFormat="0" applyAlignment="0" applyProtection="0"/>
    <xf numFmtId="0" fontId="19" fillId="28" borderId="143" applyNumberFormat="0" applyAlignment="0" applyProtection="0"/>
    <xf numFmtId="0" fontId="19" fillId="28" borderId="143" applyNumberFormat="0" applyAlignment="0" applyProtection="0"/>
    <xf numFmtId="0" fontId="19" fillId="28" borderId="153" applyNumberFormat="0" applyAlignment="0" applyProtection="0"/>
    <xf numFmtId="0" fontId="19" fillId="28" borderId="82" applyNumberFormat="0" applyAlignment="0" applyProtection="0"/>
    <xf numFmtId="0" fontId="19" fillId="28" borderId="82" applyNumberFormat="0" applyAlignment="0" applyProtection="0"/>
    <xf numFmtId="0" fontId="19" fillId="28" borderId="97" applyNumberFormat="0" applyAlignment="0" applyProtection="0"/>
    <xf numFmtId="0" fontId="28" fillId="28" borderId="81" applyNumberFormat="0" applyAlignment="0" applyProtection="0"/>
    <xf numFmtId="0" fontId="28" fillId="28" borderId="81" applyNumberFormat="0" applyAlignment="0" applyProtection="0"/>
    <xf numFmtId="0" fontId="28" fillId="28" borderId="96" applyNumberFormat="0" applyAlignment="0" applyProtection="0"/>
    <xf numFmtId="0" fontId="28" fillId="28" borderId="96" applyNumberFormat="0" applyAlignment="0" applyProtection="0"/>
    <xf numFmtId="0" fontId="19" fillId="28" borderId="108" applyNumberFormat="0" applyAlignment="0" applyProtection="0"/>
    <xf numFmtId="0" fontId="19" fillId="28" borderId="108" applyNumberFormat="0" applyAlignment="0" applyProtection="0"/>
    <xf numFmtId="0" fontId="28" fillId="28" borderId="107" applyNumberFormat="0" applyAlignment="0" applyProtection="0"/>
    <xf numFmtId="0" fontId="28" fillId="28" borderId="107" applyNumberFormat="0" applyAlignment="0" applyProtection="0"/>
    <xf numFmtId="0" fontId="11" fillId="30" borderId="215" applyNumberFormat="0" applyFont="0" applyAlignment="0" applyProtection="0"/>
    <xf numFmtId="0" fontId="26" fillId="15" borderId="191" applyNumberFormat="0" applyAlignment="0" applyProtection="0"/>
    <xf numFmtId="0" fontId="19" fillId="28" borderId="191" applyNumberFormat="0" applyAlignment="0" applyProtection="0"/>
    <xf numFmtId="0" fontId="28" fillId="28" borderId="194" applyNumberFormat="0" applyAlignment="0" applyProtection="0"/>
    <xf numFmtId="0" fontId="28" fillId="28" borderId="131"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56" applyNumberFormat="0" applyFont="0" applyAlignment="0" applyProtection="0"/>
    <xf numFmtId="0" fontId="11" fillId="30" borderId="198" applyNumberFormat="0" applyFont="0" applyAlignment="0" applyProtection="0"/>
    <xf numFmtId="0" fontId="28" fillId="28" borderId="152"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21"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98" applyNumberFormat="0" applyFont="0" applyAlignment="0" applyProtection="0"/>
    <xf numFmtId="0" fontId="11" fillId="30" borderId="111" applyNumberFormat="0" applyFont="0" applyAlignment="0" applyProtection="0"/>
    <xf numFmtId="0" fontId="11" fillId="30" borderId="198" applyNumberFormat="0" applyFont="0" applyAlignment="0" applyProtection="0"/>
    <xf numFmtId="0" fontId="11" fillId="30" borderId="139"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9" fillId="28" borderId="183" applyNumberFormat="0" applyAlignment="0" applyProtection="0"/>
    <xf numFmtId="0" fontId="26" fillId="15" borderId="118" applyNumberFormat="0" applyAlignment="0" applyProtection="0"/>
    <xf numFmtId="0" fontId="11" fillId="30" borderId="137" applyNumberFormat="0" applyFont="0" applyAlignment="0" applyProtection="0"/>
    <xf numFmtId="0" fontId="11" fillId="30" borderId="151" applyNumberFormat="0" applyFont="0" applyAlignment="0" applyProtection="0"/>
    <xf numFmtId="0" fontId="11" fillId="30" borderId="137" applyNumberFormat="0" applyFont="0" applyAlignment="0" applyProtection="0"/>
    <xf numFmtId="0" fontId="19" fillId="28" borderId="113"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156"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28" fillId="28" borderId="131" applyNumberForma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26" fillId="15" borderId="187" applyNumberFormat="0" applyAlignment="0" applyProtection="0"/>
    <xf numFmtId="0" fontId="11" fillId="30" borderId="178"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9" fillId="28" borderId="97" applyNumberFormat="0" applyAlignment="0" applyProtection="0"/>
    <xf numFmtId="0" fontId="19" fillId="28" borderId="97" applyNumberFormat="0" applyAlignment="0" applyProtection="0"/>
    <xf numFmtId="0" fontId="11" fillId="30" borderId="137" applyNumberFormat="0" applyFont="0" applyAlignment="0" applyProtection="0"/>
    <xf numFmtId="0" fontId="11" fillId="30" borderId="156" applyNumberFormat="0" applyFont="0" applyAlignment="0" applyProtection="0"/>
    <xf numFmtId="0" fontId="28" fillId="28" borderId="112" applyNumberFormat="0" applyAlignment="0" applyProtection="0"/>
    <xf numFmtId="0" fontId="11" fillId="30" borderId="215" applyNumberFormat="0" applyFont="0" applyAlignment="0" applyProtection="0"/>
    <xf numFmtId="0" fontId="28" fillId="28" borderId="102" applyNumberFormat="0" applyAlignment="0" applyProtection="0"/>
    <xf numFmtId="0" fontId="26" fillId="15" borderId="187" applyNumberFormat="0" applyAlignment="0" applyProtection="0"/>
    <xf numFmtId="0" fontId="11" fillId="30" borderId="190" applyNumberFormat="0" applyFont="0" applyAlignment="0" applyProtection="0"/>
    <xf numFmtId="0" fontId="11" fillId="30" borderId="178" applyNumberFormat="0" applyFont="0" applyAlignment="0" applyProtection="0"/>
    <xf numFmtId="0" fontId="26" fillId="15" borderId="148" applyNumberFormat="0" applyAlignment="0" applyProtection="0"/>
    <xf numFmtId="0" fontId="11" fillId="30" borderId="207"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28" fillId="28" borderId="182" applyNumberFormat="0" applyAlignment="0" applyProtection="0"/>
    <xf numFmtId="0" fontId="11" fillId="30" borderId="198" applyNumberFormat="0" applyFont="0" applyAlignment="0" applyProtection="0"/>
    <xf numFmtId="0" fontId="39" fillId="0" borderId="197">
      <alignment horizontal="left" vertical="center"/>
    </xf>
    <xf numFmtId="0" fontId="31" fillId="0" borderId="196" applyNumberFormat="0" applyFill="0" applyAlignment="0" applyProtection="0"/>
    <xf numFmtId="0" fontId="28" fillId="28" borderId="152" applyNumberForma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00"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26" fillId="15" borderId="97" applyNumberFormat="0" applyAlignment="0" applyProtection="0"/>
    <xf numFmtId="0" fontId="26" fillId="15" borderId="97" applyNumberFormat="0" applyAlignment="0" applyProtection="0"/>
    <xf numFmtId="0" fontId="11" fillId="30" borderId="121" applyNumberFormat="0" applyFont="0" applyAlignment="0" applyProtection="0"/>
    <xf numFmtId="0" fontId="11" fillId="30" borderId="121" applyNumberFormat="0" applyFont="0" applyAlignment="0" applyProtection="0"/>
    <xf numFmtId="0" fontId="39" fillId="0" borderId="99">
      <alignment horizontal="left" vertical="center"/>
    </xf>
    <xf numFmtId="0" fontId="39" fillId="0" borderId="99">
      <alignment horizontal="left" vertical="center"/>
    </xf>
    <xf numFmtId="0" fontId="39" fillId="0" borderId="99">
      <alignment horizontal="left" vertical="center"/>
    </xf>
    <xf numFmtId="0" fontId="26" fillId="15" borderId="108" applyNumberFormat="0" applyAlignment="0" applyProtection="0"/>
    <xf numFmtId="0" fontId="11" fillId="30" borderId="170" applyNumberFormat="0" applyFont="0" applyAlignment="0" applyProtection="0"/>
    <xf numFmtId="0" fontId="26" fillId="15" borderId="118" applyNumberFormat="0" applyAlignment="0" applyProtection="0"/>
    <xf numFmtId="0" fontId="26" fillId="15" borderId="118" applyNumberFormat="0" applyAlignment="0" applyProtection="0"/>
    <xf numFmtId="0" fontId="19" fillId="28" borderId="212" applyNumberFormat="0" applyAlignment="0" applyProtection="0"/>
    <xf numFmtId="0" fontId="19" fillId="28" borderId="97" applyNumberFormat="0" applyAlignment="0" applyProtection="0"/>
    <xf numFmtId="0" fontId="19" fillId="28" borderId="97" applyNumberFormat="0" applyAlignment="0" applyProtection="0"/>
    <xf numFmtId="0" fontId="19" fillId="28" borderId="97" applyNumberFormat="0" applyAlignment="0" applyProtection="0"/>
    <xf numFmtId="0" fontId="28" fillId="28" borderId="142" applyNumberFormat="0" applyAlignment="0" applyProtection="0"/>
    <xf numFmtId="0" fontId="19" fillId="28" borderId="118" applyNumberFormat="0" applyAlignment="0" applyProtection="0"/>
    <xf numFmtId="0" fontId="26" fillId="15" borderId="191" applyNumberFormat="0" applyAlignment="0" applyProtection="0"/>
    <xf numFmtId="0" fontId="31" fillId="0" borderId="79" applyNumberFormat="0" applyFill="0" applyAlignment="0" applyProtection="0"/>
    <xf numFmtId="0" fontId="31" fillId="0" borderId="79" applyNumberFormat="0" applyFill="0" applyAlignment="0" applyProtection="0"/>
    <xf numFmtId="0" fontId="31" fillId="0" borderId="79" applyNumberFormat="0" applyFill="0" applyAlignment="0" applyProtection="0"/>
    <xf numFmtId="0" fontId="31" fillId="0" borderId="79" applyNumberFormat="0" applyFill="0" applyAlignment="0" applyProtection="0"/>
    <xf numFmtId="0" fontId="19" fillId="28" borderId="212" applyNumberFormat="0" applyAlignment="0" applyProtection="0"/>
    <xf numFmtId="0" fontId="28" fillId="28" borderId="194" applyNumberFormat="0" applyAlignment="0" applyProtection="0"/>
    <xf numFmtId="0" fontId="26" fillId="15" borderId="191" applyNumberFormat="0" applyAlignment="0" applyProtection="0"/>
    <xf numFmtId="0" fontId="31" fillId="0" borderId="141" applyNumberFormat="0" applyFill="0" applyAlignment="0" applyProtection="0"/>
    <xf numFmtId="0" fontId="11" fillId="30" borderId="170" applyNumberFormat="0" applyFont="0" applyAlignment="0" applyProtection="0"/>
    <xf numFmtId="0" fontId="19" fillId="28" borderId="153" applyNumberFormat="0" applyAlignment="0" applyProtection="0"/>
    <xf numFmtId="0" fontId="11" fillId="30" borderId="156" applyNumberFormat="0" applyFont="0" applyAlignment="0" applyProtection="0"/>
    <xf numFmtId="0" fontId="28" fillId="28" borderId="131" applyNumberFormat="0" applyAlignment="0" applyProtection="0"/>
    <xf numFmtId="0" fontId="11" fillId="30" borderId="139" applyNumberFormat="0" applyFont="0" applyAlignment="0" applyProtection="0"/>
    <xf numFmtId="0" fontId="11" fillId="30" borderId="215"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78" applyNumberFormat="0" applyFont="0" applyAlignment="0" applyProtection="0"/>
    <xf numFmtId="0" fontId="11" fillId="30" borderId="198"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215" applyNumberFormat="0" applyFont="0" applyAlignment="0" applyProtection="0"/>
    <xf numFmtId="0" fontId="11" fillId="30" borderId="129" applyNumberFormat="0" applyFont="0" applyAlignment="0" applyProtection="0"/>
    <xf numFmtId="0" fontId="11" fillId="30" borderId="207" applyNumberFormat="0" applyFont="0" applyAlignment="0" applyProtection="0"/>
    <xf numFmtId="0" fontId="11" fillId="30" borderId="139" applyNumberFormat="0" applyFont="0" applyAlignment="0" applyProtection="0"/>
    <xf numFmtId="0" fontId="19" fillId="28" borderId="122" applyNumberFormat="0" applyAlignment="0" applyProtection="0"/>
    <xf numFmtId="0" fontId="26" fillId="15" borderId="122" applyNumberFormat="0" applyAlignment="0" applyProtection="0"/>
    <xf numFmtId="0" fontId="11" fillId="30" borderId="137" applyNumberFormat="0" applyFont="0" applyAlignment="0" applyProtection="0"/>
    <xf numFmtId="0" fontId="19" fillId="28" borderId="113"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21" applyNumberFormat="0" applyFont="0" applyAlignment="0" applyProtection="0"/>
    <xf numFmtId="0" fontId="11" fillId="30" borderId="151" applyNumberFormat="0" applyFont="0" applyAlignment="0" applyProtection="0"/>
    <xf numFmtId="0" fontId="11" fillId="30" borderId="137" applyNumberFormat="0" applyFont="0" applyAlignment="0" applyProtection="0"/>
    <xf numFmtId="0" fontId="31" fillId="0" borderId="124" applyNumberFormat="0" applyFill="0" applyAlignment="0" applyProtection="0"/>
    <xf numFmtId="0" fontId="28" fillId="28" borderId="123" applyNumberFormat="0" applyAlignment="0" applyProtection="0"/>
    <xf numFmtId="0" fontId="26" fillId="15" borderId="122" applyNumberFormat="0" applyAlignment="0" applyProtection="0"/>
    <xf numFmtId="0" fontId="19" fillId="28" borderId="122" applyNumberFormat="0" applyAlignment="0" applyProtection="0"/>
    <xf numFmtId="0" fontId="11" fillId="30" borderId="129" applyNumberFormat="0" applyFont="0" applyAlignment="0" applyProtection="0"/>
    <xf numFmtId="0" fontId="19" fillId="28" borderId="126" applyNumberFormat="0" applyAlignment="0" applyProtection="0"/>
    <xf numFmtId="0" fontId="11" fillId="30" borderId="198" applyNumberFormat="0" applyFont="0" applyAlignment="0" applyProtection="0"/>
    <xf numFmtId="0" fontId="28" fillId="28" borderId="147"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28" fillId="28" borderId="166" applyNumberFormat="0" applyAlignment="0" applyProtection="0"/>
    <xf numFmtId="0" fontId="11" fillId="30" borderId="178"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39" fillId="0" borderId="163">
      <alignment horizontal="left" vertical="center"/>
    </xf>
    <xf numFmtId="0" fontId="39" fillId="0" borderId="163">
      <alignment horizontal="left" vertical="center"/>
    </xf>
    <xf numFmtId="0" fontId="26" fillId="15" borderId="126" applyNumberFormat="0" applyAlignment="0" applyProtection="0"/>
    <xf numFmtId="0" fontId="11" fillId="30" borderId="207" applyNumberFormat="0" applyFont="0" applyAlignment="0" applyProtection="0"/>
    <xf numFmtId="0" fontId="39" fillId="0" borderId="128">
      <alignment horizontal="left" vertical="center"/>
    </xf>
    <xf numFmtId="0" fontId="39" fillId="0" borderId="128">
      <alignment horizontal="left" vertical="center"/>
    </xf>
    <xf numFmtId="0" fontId="11" fillId="30" borderId="151" applyNumberFormat="0" applyFont="0" applyAlignment="0" applyProtection="0"/>
    <xf numFmtId="0" fontId="11" fillId="30" borderId="151" applyNumberFormat="0" applyFont="0" applyAlignment="0" applyProtection="0"/>
    <xf numFmtId="0" fontId="28" fillId="28" borderId="131" applyNumberFormat="0" applyAlignment="0" applyProtection="0"/>
    <xf numFmtId="0" fontId="11" fillId="30" borderId="139"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1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56" applyNumberFormat="0" applyFont="0" applyAlignment="0" applyProtection="0"/>
    <xf numFmtId="0" fontId="26" fillId="15" borderId="108" applyNumberFormat="0" applyAlignment="0" applyProtection="0"/>
    <xf numFmtId="0" fontId="26" fillId="15" borderId="108" applyNumberFormat="0" applyAlignment="0" applyProtection="0"/>
    <xf numFmtId="0" fontId="11" fillId="30" borderId="156" applyNumberFormat="0" applyFont="0" applyAlignment="0" applyProtection="0"/>
    <xf numFmtId="0" fontId="11" fillId="30" borderId="156" applyNumberFormat="0" applyFont="0" applyAlignment="0" applyProtection="0"/>
    <xf numFmtId="0" fontId="39" fillId="0" borderId="110">
      <alignment horizontal="left" vertical="center"/>
    </xf>
    <xf numFmtId="0" fontId="39" fillId="0" borderId="110">
      <alignment horizontal="left" vertical="center"/>
    </xf>
    <xf numFmtId="0" fontId="31" fillId="0" borderId="144" applyNumberFormat="0" applyFill="0" applyAlignment="0" applyProtection="0"/>
    <xf numFmtId="0" fontId="39" fillId="0" borderId="185">
      <alignment horizontal="left" vertical="center"/>
    </xf>
    <xf numFmtId="0" fontId="39" fillId="0" borderId="120">
      <alignment horizontal="left" vertical="center"/>
    </xf>
    <xf numFmtId="0" fontId="26" fillId="15" borderId="118" applyNumberFormat="0" applyAlignment="0" applyProtection="0"/>
    <xf numFmtId="0" fontId="19" fillId="28" borderId="108" applyNumberFormat="0" applyAlignment="0" applyProtection="0"/>
    <xf numFmtId="0" fontId="28" fillId="28" borderId="142" applyNumberFormat="0" applyAlignment="0" applyProtection="0"/>
    <xf numFmtId="0" fontId="19" fillId="28" borderId="118" applyNumberFormat="0" applyAlignment="0" applyProtection="0"/>
    <xf numFmtId="0" fontId="19" fillId="28" borderId="118" applyNumberFormat="0" applyAlignment="0" applyProtection="0"/>
    <xf numFmtId="0" fontId="19" fillId="28" borderId="130" applyNumberFormat="0" applyAlignment="0" applyProtection="0"/>
    <xf numFmtId="0" fontId="19" fillId="28" borderId="130" applyNumberFormat="0" applyAlignment="0" applyProtection="0"/>
    <xf numFmtId="0" fontId="11" fillId="30" borderId="215" applyNumberFormat="0" applyFont="0" applyAlignment="0" applyProtection="0"/>
    <xf numFmtId="0" fontId="31" fillId="0" borderId="93" applyNumberFormat="0" applyFill="0" applyAlignment="0" applyProtection="0"/>
    <xf numFmtId="0" fontId="31" fillId="0" borderId="93" applyNumberFormat="0" applyFill="0" applyAlignment="0" applyProtection="0"/>
    <xf numFmtId="0" fontId="31" fillId="0" borderId="93" applyNumberFormat="0" applyFill="0" applyAlignment="0" applyProtection="0"/>
    <xf numFmtId="0" fontId="31" fillId="0" borderId="93" applyNumberFormat="0" applyFill="0" applyAlignment="0" applyProtection="0"/>
    <xf numFmtId="0" fontId="31" fillId="0" borderId="188" applyNumberFormat="0" applyFill="0" applyAlignment="0" applyProtection="0"/>
    <xf numFmtId="0" fontId="11" fillId="30" borderId="215" applyNumberFormat="0" applyFont="0" applyAlignment="0" applyProtection="0"/>
    <xf numFmtId="0" fontId="11" fillId="30" borderId="215" applyNumberFormat="0" applyFont="0" applyAlignment="0" applyProtection="0"/>
    <xf numFmtId="0" fontId="31" fillId="0" borderId="193" applyNumberFormat="0" applyFill="0" applyAlignment="0" applyProtection="0"/>
    <xf numFmtId="0" fontId="11" fillId="30" borderId="215" applyNumberFormat="0" applyFont="0" applyAlignment="0" applyProtection="0"/>
    <xf numFmtId="0" fontId="11" fillId="30" borderId="170" applyNumberFormat="0" applyFont="0" applyAlignment="0" applyProtection="0"/>
    <xf numFmtId="0" fontId="11" fillId="30" borderId="139" applyNumberFormat="0" applyFont="0" applyAlignment="0" applyProtection="0"/>
    <xf numFmtId="0" fontId="19" fillId="28" borderId="138" applyNumberFormat="0" applyAlignment="0" applyProtection="0"/>
    <xf numFmtId="0" fontId="11" fillId="30" borderId="198"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130" applyNumberFormat="0" applyAlignment="0" applyProtection="0"/>
    <xf numFmtId="0" fontId="31" fillId="0" borderId="132" applyNumberFormat="0" applyFill="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28" fillId="28" borderId="152"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9" fillId="28" borderId="183" applyNumberFormat="0" applyAlignment="0" applyProtection="0"/>
    <xf numFmtId="0" fontId="19" fillId="28" borderId="183" applyNumberFormat="0" applyAlignment="0" applyProtection="0"/>
    <xf numFmtId="0" fontId="28" fillId="28" borderId="133"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37" applyNumberFormat="0" applyFont="0" applyAlignment="0" applyProtection="0"/>
    <xf numFmtId="0" fontId="28" fillId="28" borderId="133" applyNumberFormat="0" applyAlignment="0" applyProtection="0"/>
    <xf numFmtId="0" fontId="11" fillId="30" borderId="137" applyNumberFormat="0" applyFont="0" applyAlignment="0" applyProtection="0"/>
    <xf numFmtId="0" fontId="11" fillId="30" borderId="121" applyNumberFormat="0" applyFont="0" applyAlignment="0" applyProtection="0"/>
    <xf numFmtId="0" fontId="28" fillId="28" borderId="133" applyNumberFormat="0" applyAlignment="0" applyProtection="0"/>
    <xf numFmtId="0" fontId="11" fillId="30" borderId="129" applyNumberFormat="0" applyFont="0" applyAlignment="0" applyProtection="0"/>
    <xf numFmtId="0" fontId="11" fillId="30" borderId="116" applyNumberFormat="0" applyFont="0" applyAlignment="0" applyProtection="0"/>
    <xf numFmtId="0" fontId="11" fillId="30" borderId="137" applyNumberFormat="0" applyFont="0" applyAlignment="0" applyProtection="0"/>
    <xf numFmtId="0" fontId="26" fillId="15" borderId="148" applyNumberFormat="0" applyAlignment="0" applyProtection="0"/>
    <xf numFmtId="0" fontId="11" fillId="30" borderId="190" applyNumberFormat="0" applyFont="0" applyAlignment="0" applyProtection="0"/>
    <xf numFmtId="0" fontId="28" fillId="28" borderId="112" applyNumberFormat="0" applyAlignment="0" applyProtection="0"/>
    <xf numFmtId="0" fontId="19" fillId="28" borderId="126" applyNumberFormat="0" applyAlignment="0" applyProtection="0"/>
    <xf numFmtId="0" fontId="11" fillId="30" borderId="129" applyNumberFormat="0" applyFont="0" applyAlignment="0" applyProtection="0"/>
    <xf numFmtId="0" fontId="11" fillId="30" borderId="164" applyNumberFormat="0" applyFont="0" applyAlignment="0" applyProtection="0"/>
    <xf numFmtId="0" fontId="19" fillId="28" borderId="118" applyNumberFormat="0" applyAlignment="0" applyProtection="0"/>
    <xf numFmtId="0" fontId="31" fillId="0" borderId="180" applyNumberFormat="0" applyFill="0" applyAlignment="0" applyProtection="0"/>
    <xf numFmtId="0" fontId="19" fillId="28" borderId="153" applyNumberFormat="0" applyAlignment="0" applyProtection="0"/>
    <xf numFmtId="0" fontId="11" fillId="30" borderId="215" applyNumberFormat="0" applyFont="0" applyAlignment="0" applyProtection="0"/>
    <xf numFmtId="0" fontId="28" fillId="28" borderId="192" applyNumberFormat="0" applyAlignment="0" applyProtection="0"/>
    <xf numFmtId="0" fontId="19" fillId="28" borderId="167" applyNumberFormat="0" applyAlignment="0" applyProtection="0"/>
    <xf numFmtId="0" fontId="39" fillId="0" borderId="120">
      <alignment horizontal="left" vertical="center"/>
    </xf>
    <xf numFmtId="0" fontId="26" fillId="15" borderId="143"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28" fillId="28" borderId="125" applyNumberForma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16"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39" fillId="0" borderId="115">
      <alignment horizontal="left" vertical="center"/>
    </xf>
    <xf numFmtId="0" fontId="11" fillId="30" borderId="207" applyNumberFormat="0" applyFont="0" applyAlignment="0" applyProtection="0"/>
    <xf numFmtId="0" fontId="31" fillId="0" borderId="114" applyNumberFormat="0" applyFill="0" applyAlignment="0" applyProtection="0"/>
    <xf numFmtId="0" fontId="31" fillId="0" borderId="114" applyNumberFormat="0" applyFill="0" applyAlignment="0" applyProtection="0"/>
    <xf numFmtId="0" fontId="26" fillId="15" borderId="175" applyNumberFormat="0" applyAlignment="0" applyProtection="0"/>
    <xf numFmtId="0" fontId="31" fillId="0" borderId="127" applyNumberFormat="0" applyFill="0" applyAlignment="0" applyProtection="0"/>
    <xf numFmtId="0" fontId="11" fillId="30" borderId="190" applyNumberFormat="0" applyFont="0" applyAlignment="0" applyProtection="0"/>
    <xf numFmtId="0" fontId="11" fillId="30" borderId="190" applyNumberFormat="0" applyFont="0" applyAlignment="0" applyProtection="0"/>
    <xf numFmtId="0" fontId="39" fillId="0" borderId="136">
      <alignment horizontal="left" vertical="center"/>
    </xf>
    <xf numFmtId="0" fontId="39" fillId="0" borderId="150">
      <alignment horizontal="left" vertical="center"/>
    </xf>
    <xf numFmtId="0" fontId="39" fillId="0" borderId="150">
      <alignment horizontal="left" vertical="center"/>
    </xf>
    <xf numFmtId="0" fontId="39" fillId="0" borderId="150">
      <alignment horizontal="left" vertical="center"/>
    </xf>
    <xf numFmtId="0" fontId="11" fillId="30" borderId="190" applyNumberFormat="0" applyFont="0" applyAlignment="0" applyProtection="0"/>
    <xf numFmtId="0" fontId="31" fillId="0" borderId="135" applyNumberFormat="0" applyFill="0" applyAlignment="0" applyProtection="0"/>
    <xf numFmtId="0" fontId="26" fillId="15" borderId="113" applyNumberFormat="0" applyAlignment="0" applyProtection="0"/>
    <xf numFmtId="0" fontId="26" fillId="15" borderId="113" applyNumberFormat="0" applyAlignment="0" applyProtection="0"/>
    <xf numFmtId="0" fontId="31" fillId="0" borderId="149" applyNumberFormat="0" applyFill="0" applyAlignment="0" applyProtection="0"/>
    <xf numFmtId="0" fontId="31" fillId="0" borderId="149" applyNumberFormat="0" applyFill="0" applyAlignment="0" applyProtection="0"/>
    <xf numFmtId="0" fontId="11" fillId="30" borderId="190" applyNumberFormat="0" applyFont="0" applyAlignment="0" applyProtection="0"/>
    <xf numFmtId="0" fontId="19" fillId="28" borderId="161" applyNumberFormat="0" applyAlignment="0" applyProtection="0"/>
    <xf numFmtId="0" fontId="19" fillId="28" borderId="161" applyNumberFormat="0" applyAlignment="0" applyProtection="0"/>
    <xf numFmtId="0" fontId="19" fillId="28" borderId="113" applyNumberFormat="0" applyAlignment="0" applyProtection="0"/>
    <xf numFmtId="0" fontId="26" fillId="15" borderId="220" applyNumberFormat="0" applyAlignment="0" applyProtection="0"/>
    <xf numFmtId="0" fontId="31" fillId="0" borderId="188" applyNumberFormat="0" applyFill="0" applyAlignment="0" applyProtection="0"/>
    <xf numFmtId="0" fontId="19" fillId="28" borderId="113" applyNumberFormat="0" applyAlignment="0" applyProtection="0"/>
    <xf numFmtId="0" fontId="19" fillId="28" borderId="113" applyNumberFormat="0" applyAlignment="0" applyProtection="0"/>
    <xf numFmtId="0" fontId="28" fillId="28" borderId="112" applyNumberFormat="0" applyAlignment="0" applyProtection="0"/>
    <xf numFmtId="0" fontId="28" fillId="28" borderId="125" applyNumberForma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31" fillId="0" borderId="98" applyNumberFormat="0" applyFill="0" applyAlignment="0" applyProtection="0"/>
    <xf numFmtId="0" fontId="31" fillId="0" borderId="98" applyNumberFormat="0" applyFill="0" applyAlignment="0" applyProtection="0"/>
    <xf numFmtId="0" fontId="31" fillId="0" borderId="98" applyNumberFormat="0" applyFill="0" applyAlignment="0" applyProtection="0"/>
    <xf numFmtId="0" fontId="31" fillId="0" borderId="98" applyNumberFormat="0" applyFill="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51"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98"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29"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11" fillId="30" borderId="178" applyNumberFormat="0" applyFont="0" applyAlignment="0" applyProtection="0"/>
    <xf numFmtId="0" fontId="39" fillId="0" borderId="136">
      <alignment horizontal="left" vertical="center"/>
    </xf>
    <xf numFmtId="0" fontId="11" fillId="30" borderId="137"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28" fillId="28" borderId="117" applyNumberFormat="0" applyAlignment="0" applyProtection="0"/>
    <xf numFmtId="0" fontId="28" fillId="28" borderId="117" applyNumberForma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21"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130" applyNumberFormat="0" applyAlignment="0" applyProtection="0"/>
    <xf numFmtId="0" fontId="31" fillId="0" borderId="119"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19" fillId="28" borderId="183" applyNumberFormat="0" applyAlignment="0" applyProtection="0"/>
    <xf numFmtId="0" fontId="11" fillId="30" borderId="215" applyNumberFormat="0" applyFont="0" applyAlignment="0" applyProtection="0"/>
    <xf numFmtId="0" fontId="28" fillId="28" borderId="192" applyNumberFormat="0" applyAlignment="0" applyProtection="0"/>
    <xf numFmtId="0" fontId="19" fillId="28" borderId="167" applyNumberFormat="0" applyAlignment="0" applyProtection="0"/>
    <xf numFmtId="0" fontId="28" fillId="28" borderId="192" applyNumberFormat="0" applyAlignment="0" applyProtection="0"/>
    <xf numFmtId="0" fontId="31" fillId="0" borderId="104" applyNumberFormat="0" applyFill="0" applyAlignment="0" applyProtection="0"/>
    <xf numFmtId="0" fontId="31" fillId="0" borderId="104" applyNumberFormat="0" applyFill="0" applyAlignment="0" applyProtection="0"/>
    <xf numFmtId="0" fontId="31" fillId="0" borderId="104" applyNumberFormat="0" applyFill="0" applyAlignment="0" applyProtection="0"/>
    <xf numFmtId="0" fontId="31" fillId="0" borderId="104" applyNumberFormat="0" applyFill="0" applyAlignment="0" applyProtection="0"/>
    <xf numFmtId="0" fontId="28" fillId="28" borderId="181" applyNumberFormat="0" applyAlignment="0" applyProtection="0"/>
    <xf numFmtId="0" fontId="11" fillId="30" borderId="215" applyNumberFormat="0" applyFont="0" applyAlignment="0" applyProtection="0"/>
    <xf numFmtId="0" fontId="28" fillId="28" borderId="117" applyNumberFormat="0" applyAlignment="0" applyProtection="0"/>
    <xf numFmtId="0" fontId="19" fillId="28" borderId="130" applyNumberFormat="0" applyAlignment="0" applyProtection="0"/>
    <xf numFmtId="0" fontId="28" fillId="28" borderId="131" applyNumberFormat="0" applyAlignment="0" applyProtection="0"/>
    <xf numFmtId="0" fontId="11" fillId="30" borderId="198" applyNumberFormat="0" applyFont="0" applyAlignment="0" applyProtection="0"/>
    <xf numFmtId="0" fontId="19" fillId="28" borderId="175"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39" fillId="0" borderId="197">
      <alignment horizontal="left" vertical="center"/>
    </xf>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56" applyNumberFormat="0" applyFont="0" applyAlignment="0" applyProtection="0"/>
    <xf numFmtId="0" fontId="31" fillId="0" borderId="132" applyNumberFormat="0" applyFill="0" applyAlignment="0" applyProtection="0"/>
    <xf numFmtId="0" fontId="31" fillId="0" borderId="132" applyNumberFormat="0" applyFill="0" applyAlignment="0" applyProtection="0"/>
    <xf numFmtId="0" fontId="28" fillId="28" borderId="131" applyNumberForma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26" fillId="15" borderId="130" applyNumberFormat="0" applyAlignment="0" applyProtection="0"/>
    <xf numFmtId="0" fontId="19" fillId="28" borderId="130" applyNumberFormat="0" applyAlignment="0" applyProtection="0"/>
    <xf numFmtId="0" fontId="28" fillId="28" borderId="211" applyNumberFormat="0" applyAlignment="0" applyProtection="0"/>
    <xf numFmtId="0" fontId="19" fillId="28" borderId="179" applyNumberFormat="0" applyAlignment="0" applyProtection="0"/>
    <xf numFmtId="0" fontId="11" fillId="30" borderId="156" applyNumberFormat="0" applyFont="0" applyAlignment="0" applyProtection="0"/>
    <xf numFmtId="0" fontId="11" fillId="30" borderId="151" applyNumberFormat="0" applyFont="0" applyAlignment="0" applyProtection="0"/>
    <xf numFmtId="0" fontId="11" fillId="30" borderId="207" applyNumberFormat="0" applyFont="0" applyAlignment="0" applyProtection="0"/>
    <xf numFmtId="0" fontId="26" fillId="15" borderId="187" applyNumberFormat="0" applyAlignment="0" applyProtection="0"/>
    <xf numFmtId="0" fontId="19" fillId="28" borderId="126" applyNumberFormat="0" applyAlignment="0" applyProtection="0"/>
    <xf numFmtId="0" fontId="19" fillId="28" borderId="126" applyNumberFormat="0" applyAlignment="0" applyProtection="0"/>
    <xf numFmtId="0" fontId="19" fillId="28" borderId="126" applyNumberFormat="0" applyAlignment="0" applyProtection="0"/>
    <xf numFmtId="0" fontId="19" fillId="28" borderId="220" applyNumberFormat="0" applyAlignment="0" applyProtection="0"/>
    <xf numFmtId="0" fontId="19" fillId="28" borderId="134" applyNumberFormat="0" applyAlignment="0" applyProtection="0"/>
    <xf numFmtId="0" fontId="19" fillId="28" borderId="134" applyNumberFormat="0" applyAlignment="0" applyProtection="0"/>
    <xf numFmtId="0" fontId="31" fillId="0" borderId="158" applyNumberFormat="0" applyFill="0" applyAlignment="0" applyProtection="0"/>
    <xf numFmtId="0" fontId="31" fillId="0" borderId="158" applyNumberFormat="0" applyFill="0" applyAlignment="0" applyProtection="0"/>
    <xf numFmtId="0" fontId="11" fillId="30" borderId="215" applyNumberFormat="0" applyFont="0" applyAlignment="0" applyProtection="0"/>
    <xf numFmtId="0" fontId="11" fillId="30" borderId="178" applyNumberFormat="0" applyFont="0" applyAlignment="0" applyProtection="0"/>
    <xf numFmtId="0" fontId="11" fillId="30" borderId="207" applyNumberFormat="0" applyFont="0" applyAlignment="0" applyProtection="0"/>
    <xf numFmtId="0" fontId="19" fillId="28" borderId="175" applyNumberFormat="0" applyAlignment="0" applyProtection="0"/>
    <xf numFmtId="0" fontId="28" fillId="28" borderId="174" applyNumberForma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28" fillId="28" borderId="182"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28" fillId="28" borderId="152" applyNumberFormat="0" applyAlignment="0" applyProtection="0"/>
    <xf numFmtId="0" fontId="11" fillId="30" borderId="164"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78" applyNumberFormat="0" applyFont="0" applyAlignment="0" applyProtection="0"/>
    <xf numFmtId="0" fontId="11" fillId="30" borderId="215" applyNumberFormat="0" applyFont="0" applyAlignment="0" applyProtection="0"/>
    <xf numFmtId="0" fontId="11" fillId="30" borderId="198" applyNumberFormat="0" applyFont="0" applyAlignment="0" applyProtection="0"/>
    <xf numFmtId="0" fontId="31" fillId="0" borderId="124" applyNumberFormat="0" applyFill="0" applyAlignment="0" applyProtection="0"/>
    <xf numFmtId="0" fontId="31" fillId="0" borderId="124" applyNumberFormat="0" applyFill="0" applyAlignment="0" applyProtection="0"/>
    <xf numFmtId="0" fontId="11" fillId="30" borderId="170" applyNumberFormat="0" applyFont="0" applyAlignment="0" applyProtection="0"/>
    <xf numFmtId="0" fontId="11" fillId="30" borderId="198" applyNumberFormat="0" applyFont="0" applyAlignment="0" applyProtection="0"/>
    <xf numFmtId="0" fontId="31" fillId="0" borderId="109" applyNumberFormat="0" applyFill="0" applyAlignment="0" applyProtection="0"/>
    <xf numFmtId="0" fontId="31" fillId="0" borderId="109" applyNumberFormat="0" applyFill="0" applyAlignment="0" applyProtection="0"/>
    <xf numFmtId="0" fontId="31" fillId="0" borderId="109" applyNumberFormat="0" applyFill="0" applyAlignment="0" applyProtection="0"/>
    <xf numFmtId="0" fontId="31" fillId="0" borderId="109" applyNumberFormat="0" applyFill="0" applyAlignment="0" applyProtection="0"/>
    <xf numFmtId="0" fontId="11" fillId="30" borderId="151"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78" applyNumberFormat="0" applyFont="0" applyAlignment="0" applyProtection="0"/>
    <xf numFmtId="0" fontId="31" fillId="0" borderId="158" applyNumberFormat="0" applyFill="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26" fillId="15" borderId="183" applyNumberFormat="0" applyAlignment="0" applyProtection="0"/>
    <xf numFmtId="0" fontId="26" fillId="15" borderId="183" applyNumberFormat="0" applyAlignment="0" applyProtection="0"/>
    <xf numFmtId="0" fontId="31" fillId="0" borderId="218" applyNumberFormat="0" applyFill="0" applyAlignment="0" applyProtection="0"/>
    <xf numFmtId="0" fontId="11" fillId="30" borderId="164" applyNumberFormat="0" applyFont="0" applyAlignment="0" applyProtection="0"/>
    <xf numFmtId="0" fontId="26" fillId="15" borderId="195" applyNumberFormat="0" applyAlignment="0" applyProtection="0"/>
    <xf numFmtId="0" fontId="31" fillId="0" borderId="162" applyNumberFormat="0" applyFill="0" applyAlignment="0" applyProtection="0"/>
    <xf numFmtId="0" fontId="11" fillId="30" borderId="190" applyNumberFormat="0" applyFont="0" applyAlignment="0" applyProtection="0"/>
    <xf numFmtId="0" fontId="11" fillId="30" borderId="178" applyNumberFormat="0" applyFont="0" applyAlignment="0" applyProtection="0"/>
    <xf numFmtId="0" fontId="28" fillId="28" borderId="174" applyNumberFormat="0" applyAlignment="0" applyProtection="0"/>
    <xf numFmtId="0" fontId="11" fillId="30" borderId="178"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156"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39" fillId="0" borderId="145">
      <alignment horizontal="left" vertical="center"/>
    </xf>
    <xf numFmtId="0" fontId="11" fillId="30" borderId="170" applyNumberFormat="0" applyFont="0" applyAlignment="0" applyProtection="0"/>
    <xf numFmtId="0" fontId="11" fillId="30" borderId="170" applyNumberFormat="0" applyFont="0" applyAlignment="0" applyProtection="0"/>
    <xf numFmtId="0" fontId="31" fillId="0" borderId="144" applyNumberFormat="0" applyFill="0" applyAlignment="0" applyProtection="0"/>
    <xf numFmtId="0" fontId="26" fillId="15" borderId="183" applyNumberFormat="0" applyAlignment="0" applyProtection="0"/>
    <xf numFmtId="0" fontId="26" fillId="15" borderId="183" applyNumberFormat="0" applyAlignment="0" applyProtection="0"/>
    <xf numFmtId="0" fontId="39" fillId="0" borderId="185">
      <alignment horizontal="left" vertical="center"/>
    </xf>
    <xf numFmtId="0" fontId="26" fillId="15" borderId="153" applyNumberFormat="0" applyAlignment="0" applyProtection="0"/>
    <xf numFmtId="0" fontId="26" fillId="15" borderId="153" applyNumberFormat="0" applyAlignment="0" applyProtection="0"/>
    <xf numFmtId="0" fontId="26" fillId="15" borderId="130" applyNumberFormat="0" applyAlignment="0" applyProtection="0"/>
    <xf numFmtId="0" fontId="26" fillId="15" borderId="130" applyNumberFormat="0" applyAlignment="0" applyProtection="0"/>
    <xf numFmtId="0" fontId="26" fillId="15" borderId="130" applyNumberFormat="0" applyAlignment="0" applyProtection="0"/>
    <xf numFmtId="0" fontId="31" fillId="0" borderId="154" applyNumberFormat="0" applyFill="0" applyAlignment="0" applyProtection="0"/>
    <xf numFmtId="0" fontId="19" fillId="28" borderId="130" applyNumberFormat="0" applyAlignment="0" applyProtection="0"/>
    <xf numFmtId="0" fontId="19" fillId="28" borderId="130" applyNumberFormat="0" applyAlignment="0" applyProtection="0"/>
    <xf numFmtId="0" fontId="19" fillId="28" borderId="130" applyNumberFormat="0" applyAlignment="0" applyProtection="0"/>
    <xf numFmtId="0" fontId="26" fillId="15" borderId="165" applyNumberFormat="0" applyAlignment="0" applyProtection="0"/>
    <xf numFmtId="0" fontId="31" fillId="0" borderId="114" applyNumberFormat="0" applyFill="0" applyAlignment="0" applyProtection="0"/>
    <xf numFmtId="0" fontId="31" fillId="0" borderId="114" applyNumberFormat="0" applyFill="0" applyAlignment="0" applyProtection="0"/>
    <xf numFmtId="0" fontId="31" fillId="0" borderId="114" applyNumberFormat="0" applyFill="0" applyAlignment="0" applyProtection="0"/>
    <xf numFmtId="0" fontId="31" fillId="0" borderId="114" applyNumberFormat="0" applyFill="0" applyAlignment="0" applyProtection="0"/>
    <xf numFmtId="0" fontId="28" fillId="28" borderId="140" applyNumberFormat="0" applyAlignment="0" applyProtection="0"/>
    <xf numFmtId="0" fontId="28" fillId="28" borderId="140" applyNumberFormat="0" applyAlignment="0" applyProtection="0"/>
    <xf numFmtId="0" fontId="11" fillId="30" borderId="139" applyNumberFormat="0" applyFont="0" applyAlignment="0" applyProtection="0"/>
    <xf numFmtId="0" fontId="26" fillId="15" borderId="138" applyNumberFormat="0" applyAlignment="0" applyProtection="0"/>
    <xf numFmtId="0" fontId="11" fillId="30" borderId="198" applyNumberFormat="0" applyFont="0" applyAlignment="0" applyProtection="0"/>
    <xf numFmtId="0" fontId="28" fillId="28" borderId="182"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28" fillId="28" borderId="140" applyNumberFormat="0" applyAlignment="0" applyProtection="0"/>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26" fillId="15" borderId="167" applyNumberFormat="0" applyAlignment="0" applyProtection="0"/>
    <xf numFmtId="0" fontId="19" fillId="28" borderId="138" applyNumberFormat="0" applyAlignment="0" applyProtection="0"/>
    <xf numFmtId="0" fontId="19" fillId="28" borderId="138" applyNumberFormat="0" applyAlignment="0" applyProtection="0"/>
    <xf numFmtId="0" fontId="19" fillId="28" borderId="153" applyNumberFormat="0" applyAlignment="0" applyProtection="0"/>
    <xf numFmtId="0" fontId="31" fillId="0" borderId="135" applyNumberFormat="0" applyFill="0" applyAlignment="0" applyProtection="0"/>
    <xf numFmtId="0" fontId="11" fillId="30" borderId="156" applyNumberFormat="0" applyFont="0" applyAlignment="0" applyProtection="0"/>
    <xf numFmtId="0" fontId="11" fillId="30" borderId="139" applyNumberFormat="0" applyFont="0" applyAlignment="0" applyProtection="0"/>
    <xf numFmtId="0" fontId="19" fillId="28" borderId="130" applyNumberFormat="0" applyAlignment="0" applyProtection="0"/>
    <xf numFmtId="0" fontId="11" fillId="30" borderId="164" applyNumberFormat="0" applyFont="0" applyAlignment="0" applyProtection="0"/>
    <xf numFmtId="0" fontId="11" fillId="30" borderId="215" applyNumberFormat="0" applyFont="0" applyAlignment="0" applyProtection="0"/>
    <xf numFmtId="0" fontId="11" fillId="30" borderId="190" applyNumberFormat="0" applyFont="0" applyAlignment="0" applyProtection="0"/>
    <xf numFmtId="0" fontId="11" fillId="30" borderId="207" applyNumberFormat="0" applyFont="0" applyAlignment="0" applyProtection="0"/>
    <xf numFmtId="0" fontId="11" fillId="30" borderId="178" applyNumberFormat="0" applyFont="0" applyAlignment="0" applyProtection="0"/>
    <xf numFmtId="0" fontId="31" fillId="0" borderId="132" applyNumberFormat="0" applyFill="0" applyAlignment="0" applyProtection="0"/>
    <xf numFmtId="0" fontId="11" fillId="30" borderId="215" applyNumberFormat="0" applyFont="0" applyAlignment="0" applyProtection="0"/>
    <xf numFmtId="0" fontId="19" fillId="28" borderId="148" applyNumberFormat="0" applyAlignment="0" applyProtection="0"/>
    <xf numFmtId="0" fontId="19" fillId="28" borderId="175"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28" fillId="28" borderId="123" applyNumberFormat="0" applyAlignment="0" applyProtection="0"/>
    <xf numFmtId="0" fontId="28" fillId="28" borderId="123" applyNumberForma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37"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26" fillId="15" borderId="161" applyNumberFormat="0" applyAlignment="0" applyProtection="0"/>
    <xf numFmtId="0" fontId="26" fillId="15" borderId="161"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39" fillId="0" borderId="163">
      <alignment horizontal="left" vertical="center"/>
    </xf>
    <xf numFmtId="0" fontId="11" fillId="30" borderId="207" applyNumberFormat="0" applyFont="0" applyAlignment="0" applyProtection="0"/>
    <xf numFmtId="0" fontId="11" fillId="30" borderId="207" applyNumberFormat="0" applyFont="0" applyAlignment="0" applyProtection="0"/>
    <xf numFmtId="0" fontId="26" fillId="15" borderId="122" applyNumberFormat="0" applyAlignment="0" applyProtection="0"/>
    <xf numFmtId="0" fontId="26" fillId="15" borderId="122"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28" fillId="28" borderId="186" applyNumberFormat="0" applyAlignment="0" applyProtection="0"/>
    <xf numFmtId="0" fontId="28" fillId="28" borderId="186" applyNumberFormat="0" applyAlignment="0" applyProtection="0"/>
    <xf numFmtId="0" fontId="28" fillId="28" borderId="186" applyNumberFormat="0" applyAlignment="0" applyProtection="0"/>
    <xf numFmtId="0" fontId="26" fillId="15" borderId="134" applyNumberFormat="0" applyAlignment="0" applyProtection="0"/>
    <xf numFmtId="0" fontId="26" fillId="15" borderId="134" applyNumberFormat="0" applyAlignment="0" applyProtection="0"/>
    <xf numFmtId="0" fontId="26" fillId="15" borderId="134" applyNumberFormat="0" applyAlignment="0" applyProtection="0"/>
    <xf numFmtId="0" fontId="26" fillId="15" borderId="134" applyNumberFormat="0" applyAlignment="0" applyProtection="0"/>
    <xf numFmtId="0" fontId="26" fillId="15" borderId="148" applyNumberFormat="0" applyAlignment="0" applyProtection="0"/>
    <xf numFmtId="0" fontId="19" fillId="28" borderId="122" applyNumberFormat="0" applyAlignment="0" applyProtection="0"/>
    <xf numFmtId="0" fontId="19" fillId="28" borderId="122" applyNumberFormat="0" applyAlignment="0" applyProtection="0"/>
    <xf numFmtId="0" fontId="28" fillId="28" borderId="133" applyNumberFormat="0" applyAlignment="0" applyProtection="0"/>
    <xf numFmtId="0" fontId="28" fillId="28" borderId="133" applyNumberFormat="0" applyAlignment="0" applyProtection="0"/>
    <xf numFmtId="0" fontId="28" fillId="28" borderId="174" applyNumberFormat="0" applyAlignment="0" applyProtection="0"/>
    <xf numFmtId="0" fontId="31" fillId="0" borderId="119" applyNumberFormat="0" applyFill="0" applyAlignment="0" applyProtection="0"/>
    <xf numFmtId="0" fontId="31" fillId="0" borderId="119" applyNumberFormat="0" applyFill="0" applyAlignment="0" applyProtection="0"/>
    <xf numFmtId="0" fontId="31" fillId="0" borderId="119" applyNumberFormat="0" applyFill="0" applyAlignment="0" applyProtection="0"/>
    <xf numFmtId="0" fontId="31" fillId="0" borderId="119" applyNumberFormat="0" applyFill="0" applyAlignment="0" applyProtection="0"/>
    <xf numFmtId="0" fontId="28" fillId="28" borderId="159" applyNumberFormat="0" applyAlignment="0" applyProtection="0"/>
    <xf numFmtId="0" fontId="28" fillId="28" borderId="174" applyNumberForma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9" fillId="28" borderId="157" applyNumberFormat="0" applyAlignment="0" applyProtection="0"/>
    <xf numFmtId="0" fontId="11" fillId="30" borderId="178" applyNumberFormat="0" applyFont="0" applyAlignment="0" applyProtection="0"/>
    <xf numFmtId="0" fontId="11" fillId="30" borderId="190" applyNumberFormat="0" applyFont="0" applyAlignment="0" applyProtection="0"/>
    <xf numFmtId="0" fontId="11" fillId="30" borderId="198" applyNumberFormat="0" applyFont="0" applyAlignment="0" applyProtection="0"/>
    <xf numFmtId="0" fontId="11" fillId="30" borderId="164" applyNumberFormat="0" applyFont="0" applyAlignment="0" applyProtection="0"/>
    <xf numFmtId="0" fontId="28" fillId="28" borderId="194"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90" applyNumberFormat="0" applyFont="0" applyAlignment="0" applyProtection="0"/>
    <xf numFmtId="0" fontId="19" fillId="28" borderId="148" applyNumberFormat="0" applyAlignment="0" applyProtection="0"/>
    <xf numFmtId="0" fontId="19" fillId="28" borderId="148" applyNumberFormat="0" applyAlignment="0" applyProtection="0"/>
    <xf numFmtId="0" fontId="11" fillId="30" borderId="164" applyNumberFormat="0" applyFont="0" applyAlignment="0" applyProtection="0"/>
    <xf numFmtId="0" fontId="11" fillId="30" borderId="198" applyNumberFormat="0" applyFont="0" applyAlignment="0" applyProtection="0"/>
    <xf numFmtId="0" fontId="11" fillId="30" borderId="164" applyNumberFormat="0" applyFont="0" applyAlignment="0" applyProtection="0"/>
    <xf numFmtId="0" fontId="11" fillId="30" borderId="198" applyNumberFormat="0" applyFont="0" applyAlignment="0" applyProtection="0"/>
    <xf numFmtId="0" fontId="11" fillId="30" borderId="164" applyNumberFormat="0" applyFont="0" applyAlignment="0" applyProtection="0"/>
    <xf numFmtId="0" fontId="28" fillId="28" borderId="152" applyNumberForma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28" fillId="28" borderId="131" applyNumberFormat="0" applyAlignment="0" applyProtection="0"/>
    <xf numFmtId="0" fontId="28" fillId="28" borderId="131" applyNumberFormat="0" applyAlignment="0" applyProtection="0"/>
    <xf numFmtId="0" fontId="11" fillId="30" borderId="139"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56" applyNumberFormat="0" applyFont="0" applyAlignment="0" applyProtection="0"/>
    <xf numFmtId="0" fontId="11" fillId="30" borderId="170" applyNumberFormat="0" applyFont="0" applyAlignment="0" applyProtection="0"/>
    <xf numFmtId="0" fontId="39" fillId="0" borderId="185">
      <alignment horizontal="left" vertical="center"/>
    </xf>
    <xf numFmtId="0" fontId="39" fillId="0" borderId="185">
      <alignment horizontal="left" vertical="center"/>
    </xf>
    <xf numFmtId="0" fontId="31" fillId="0" borderId="184" applyNumberFormat="0" applyFill="0" applyAlignment="0" applyProtection="0"/>
    <xf numFmtId="0" fontId="26" fillId="15" borderId="153" applyNumberFormat="0" applyAlignment="0" applyProtection="0"/>
    <xf numFmtId="0" fontId="26" fillId="15" borderId="143" applyNumberFormat="0" applyAlignment="0" applyProtection="0"/>
    <xf numFmtId="0" fontId="26" fillId="15" borderId="153" applyNumberFormat="0" applyAlignment="0" applyProtection="0"/>
    <xf numFmtId="0" fontId="26" fillId="15" borderId="130" applyNumberFormat="0" applyAlignment="0" applyProtection="0"/>
    <xf numFmtId="0" fontId="26" fillId="15" borderId="130" applyNumberFormat="0" applyAlignment="0" applyProtection="0"/>
    <xf numFmtId="0" fontId="39" fillId="0" borderId="155">
      <alignment horizontal="left" vertical="center"/>
    </xf>
    <xf numFmtId="0" fontId="39" fillId="0" borderId="155">
      <alignment horizontal="left" vertical="center"/>
    </xf>
    <xf numFmtId="0" fontId="39" fillId="0" borderId="155">
      <alignment horizontal="left" vertical="center"/>
    </xf>
    <xf numFmtId="0" fontId="39" fillId="0" borderId="155">
      <alignment horizontal="left" vertical="center"/>
    </xf>
    <xf numFmtId="0" fontId="31" fillId="0" borderId="154" applyNumberFormat="0" applyFill="0" applyAlignment="0" applyProtection="0"/>
    <xf numFmtId="0" fontId="26" fillId="15" borderId="167" applyNumberFormat="0" applyAlignment="0" applyProtection="0"/>
    <xf numFmtId="0" fontId="26" fillId="15" borderId="167" applyNumberFormat="0" applyAlignment="0" applyProtection="0"/>
    <xf numFmtId="0" fontId="26" fillId="15" borderId="167" applyNumberFormat="0" applyAlignment="0" applyProtection="0"/>
    <xf numFmtId="0" fontId="19" fillId="28" borderId="130" applyNumberFormat="0" applyAlignment="0" applyProtection="0"/>
    <xf numFmtId="0" fontId="19" fillId="28" borderId="130" applyNumberFormat="0" applyAlignment="0" applyProtection="0"/>
    <xf numFmtId="0" fontId="11" fillId="30" borderId="198"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8" fillId="28" borderId="166" applyNumberFormat="0" applyAlignment="0" applyProtection="0"/>
    <xf numFmtId="0" fontId="31" fillId="0" borderId="127" applyNumberFormat="0" applyFill="0" applyAlignment="0" applyProtection="0"/>
    <xf numFmtId="0" fontId="31" fillId="0" borderId="127" applyNumberFormat="0" applyFill="0" applyAlignment="0" applyProtection="0"/>
    <xf numFmtId="0" fontId="31" fillId="0" borderId="127" applyNumberFormat="0" applyFill="0" applyAlignment="0" applyProtection="0"/>
    <xf numFmtId="0" fontId="31" fillId="0" borderId="127" applyNumberFormat="0" applyFill="0" applyAlignment="0" applyProtection="0"/>
    <xf numFmtId="0" fontId="11" fillId="30" borderId="170"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56" applyNumberFormat="0" applyFont="0" applyAlignment="0" applyProtection="0"/>
    <xf numFmtId="0" fontId="26" fillId="15" borderId="138" applyNumberFormat="0" applyAlignment="0" applyProtection="0"/>
    <xf numFmtId="0" fontId="19" fillId="28" borderId="138" applyNumberFormat="0" applyAlignment="0" applyProtection="0"/>
    <xf numFmtId="0" fontId="11" fillId="30" borderId="164" applyNumberFormat="0" applyFont="0" applyAlignment="0" applyProtection="0"/>
    <xf numFmtId="0" fontId="31" fillId="0" borderId="141" applyNumberFormat="0" applyFill="0" applyAlignment="0" applyProtection="0"/>
    <xf numFmtId="0" fontId="31" fillId="0" borderId="141" applyNumberFormat="0" applyFill="0" applyAlignment="0" applyProtection="0"/>
    <xf numFmtId="0" fontId="19" fillId="28" borderId="157" applyNumberFormat="0" applyAlignment="0" applyProtection="0"/>
    <xf numFmtId="0" fontId="11" fillId="30" borderId="215" applyNumberFormat="0" applyFont="0" applyAlignment="0" applyProtection="0"/>
    <xf numFmtId="0" fontId="26" fillId="15" borderId="195" applyNumberFormat="0" applyAlignment="0" applyProtection="0"/>
    <xf numFmtId="0" fontId="39" fillId="0" borderId="197">
      <alignment horizontal="left" vertical="center"/>
    </xf>
    <xf numFmtId="0" fontId="28" fillId="28" borderId="140" applyNumberForma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11" fillId="30" borderId="139" applyNumberFormat="0" applyFont="0" applyAlignment="0" applyProtection="0"/>
    <xf numFmtId="0" fontId="26" fillId="15" borderId="138" applyNumberFormat="0" applyAlignment="0" applyProtection="0"/>
    <xf numFmtId="0" fontId="26" fillId="15" borderId="138" applyNumberForma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39" fillId="0" borderId="214">
      <alignment horizontal="left" vertical="center"/>
    </xf>
    <xf numFmtId="0" fontId="11" fillId="30" borderId="164" applyNumberFormat="0" applyFont="0" applyAlignment="0" applyProtection="0"/>
    <xf numFmtId="0" fontId="19" fillId="28" borderId="195" applyNumberFormat="0" applyAlignment="0" applyProtection="0"/>
    <xf numFmtId="0" fontId="11" fillId="30" borderId="164" applyNumberFormat="0" applyFont="0" applyAlignment="0" applyProtection="0"/>
    <xf numFmtId="0" fontId="11" fillId="30" borderId="198"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28" fillId="28" borderId="147" applyNumberForma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151" applyNumberFormat="0" applyFont="0" applyAlignment="0" applyProtection="0"/>
    <xf numFmtId="0" fontId="11" fillId="30" borderId="207"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26" fillId="15" borderId="161" applyNumberFormat="0" applyAlignment="0" applyProtection="0"/>
    <xf numFmtId="0" fontId="26" fillId="15" borderId="161" applyNumberFormat="0" applyAlignment="0" applyProtection="0"/>
    <xf numFmtId="0" fontId="26" fillId="15" borderId="175" applyNumberFormat="0" applyAlignment="0" applyProtection="0"/>
    <xf numFmtId="0" fontId="39" fillId="0" borderId="177">
      <alignment horizontal="left" vertical="center"/>
    </xf>
    <xf numFmtId="0" fontId="39" fillId="0" borderId="177">
      <alignment horizontal="left" vertical="center"/>
    </xf>
    <xf numFmtId="0" fontId="26" fillId="15" borderId="148" applyNumberFormat="0" applyAlignment="0" applyProtection="0"/>
    <xf numFmtId="0" fontId="26" fillId="15" borderId="148" applyNumberFormat="0" applyAlignment="0" applyProtection="0"/>
    <xf numFmtId="0" fontId="26" fillId="15" borderId="148" applyNumberForma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39" fillId="0" borderId="150">
      <alignment horizontal="left" vertical="center"/>
    </xf>
    <xf numFmtId="0" fontId="11" fillId="30" borderId="190" applyNumberFormat="0" applyFont="0" applyAlignment="0" applyProtection="0"/>
    <xf numFmtId="0" fontId="26" fillId="15" borderId="175" applyNumberFormat="0" applyAlignment="0" applyProtection="0"/>
    <xf numFmtId="0" fontId="26" fillId="15" borderId="175" applyNumberFormat="0" applyAlignment="0" applyProtection="0"/>
    <xf numFmtId="0" fontId="28" fillId="28" borderId="160" applyNumberFormat="0" applyAlignment="0" applyProtection="0"/>
    <xf numFmtId="0" fontId="19" fillId="28" borderId="148" applyNumberFormat="0" applyAlignment="0" applyProtection="0"/>
    <xf numFmtId="0" fontId="28" fillId="28" borderId="147" applyNumberFormat="0" applyAlignment="0" applyProtection="0"/>
    <xf numFmtId="0" fontId="28" fillId="28" borderId="147" applyNumberFormat="0" applyAlignment="0" applyProtection="0"/>
    <xf numFmtId="0" fontId="11" fillId="30" borderId="178" applyNumberFormat="0" applyFont="0" applyAlignment="0" applyProtection="0"/>
    <xf numFmtId="0" fontId="19" fillId="28" borderId="157" applyNumberFormat="0" applyAlignment="0" applyProtection="0"/>
    <xf numFmtId="0" fontId="31" fillId="0" borderId="132" applyNumberFormat="0" applyFill="0" applyAlignment="0" applyProtection="0"/>
    <xf numFmtId="0" fontId="31" fillId="0" borderId="132" applyNumberFormat="0" applyFill="0" applyAlignment="0" applyProtection="0"/>
    <xf numFmtId="0" fontId="31" fillId="0" borderId="132" applyNumberFormat="0" applyFill="0" applyAlignment="0" applyProtection="0"/>
    <xf numFmtId="0" fontId="31" fillId="0" borderId="132" applyNumberFormat="0" applyFill="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39" fillId="0" borderId="189">
      <alignment horizontal="left" vertical="center"/>
    </xf>
    <xf numFmtId="0" fontId="39" fillId="0" borderId="189">
      <alignment horizontal="left" vertical="center"/>
    </xf>
    <xf numFmtId="0" fontId="19" fillId="28" borderId="175" applyNumberFormat="0" applyAlignment="0" applyProtection="0"/>
    <xf numFmtId="0" fontId="28" fillId="28" borderId="174" applyNumberFormat="0" applyAlignment="0" applyProtection="0"/>
    <xf numFmtId="0" fontId="31" fillId="0" borderId="188" applyNumberFormat="0" applyFill="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9" fillId="28" borderId="179" applyNumberFormat="0" applyAlignment="0" applyProtection="0"/>
    <xf numFmtId="0" fontId="11" fillId="30" borderId="215" applyNumberFormat="0" applyFont="0" applyAlignment="0" applyProtection="0"/>
    <xf numFmtId="0" fontId="11" fillId="30" borderId="198" applyNumberFormat="0" applyFont="0" applyAlignment="0" applyProtection="0"/>
    <xf numFmtId="0" fontId="28" fillId="28" borderId="160" applyNumberFormat="0" applyAlignment="0" applyProtection="0"/>
    <xf numFmtId="0" fontId="28" fillId="28" borderId="160" applyNumberForma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11" fillId="30" borderId="164" applyNumberFormat="0" applyFont="0" applyAlignment="0" applyProtection="0"/>
    <xf numFmtId="0" fontId="31" fillId="0" borderId="135" applyNumberFormat="0" applyFill="0" applyAlignment="0" applyProtection="0"/>
    <xf numFmtId="0" fontId="31" fillId="0" borderId="135" applyNumberFormat="0" applyFill="0" applyAlignment="0" applyProtection="0"/>
    <xf numFmtId="0" fontId="31" fillId="0" borderId="135" applyNumberFormat="0" applyFill="0" applyAlignment="0" applyProtection="0"/>
    <xf numFmtId="0" fontId="19" fillId="28" borderId="167" applyNumberFormat="0" applyAlignment="0" applyProtection="0"/>
    <xf numFmtId="0" fontId="19" fillId="28" borderId="167" applyNumberFormat="0" applyAlignment="0" applyProtection="0"/>
    <xf numFmtId="0" fontId="28" fillId="28" borderId="152" applyNumberFormat="0" applyAlignment="0" applyProtection="0"/>
    <xf numFmtId="0" fontId="26" fillId="15" borderId="191" applyNumberFormat="0" applyAlignment="0" applyProtection="0"/>
    <xf numFmtId="0" fontId="28" fillId="28" borderId="211" applyNumberForma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39" fillId="0" borderId="214">
      <alignment horizontal="left" vertical="center"/>
    </xf>
    <xf numFmtId="0" fontId="19" fillId="28" borderId="191" applyNumberFormat="0" applyAlignment="0" applyProtection="0"/>
    <xf numFmtId="0" fontId="31" fillId="0" borderId="193" applyNumberFormat="0" applyFill="0" applyAlignment="0" applyProtection="0"/>
    <xf numFmtId="0" fontId="26" fillId="15" borderId="212" applyNumberFormat="0" applyAlignment="0" applyProtection="0"/>
    <xf numFmtId="0" fontId="26" fillId="15" borderId="212" applyNumberFormat="0" applyAlignment="0" applyProtection="0"/>
    <xf numFmtId="0" fontId="31" fillId="0" borderId="213" applyNumberFormat="0" applyFill="0" applyAlignment="0" applyProtection="0"/>
    <xf numFmtId="0" fontId="26" fillId="15" borderId="165" applyNumberFormat="0" applyAlignment="0" applyProtection="0"/>
    <xf numFmtId="0" fontId="19" fillId="28" borderId="165" applyNumberFormat="0" applyAlignment="0" applyProtection="0"/>
    <xf numFmtId="0" fontId="11" fillId="30" borderId="170"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178"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26" fillId="15" borderId="175" applyNumberFormat="0" applyAlignment="0" applyProtection="0"/>
    <xf numFmtId="0" fontId="26" fillId="15" borderId="175" applyNumberFormat="0" applyAlignment="0" applyProtection="0"/>
    <xf numFmtId="0" fontId="11" fillId="30" borderId="190" applyNumberFormat="0" applyFont="0" applyAlignment="0" applyProtection="0"/>
    <xf numFmtId="0" fontId="11" fillId="30" borderId="190" applyNumberFormat="0" applyFont="0" applyAlignment="0" applyProtection="0"/>
    <xf numFmtId="0" fontId="39" fillId="0" borderId="177">
      <alignment horizontal="left" vertical="center"/>
    </xf>
    <xf numFmtId="0" fontId="39" fillId="0" borderId="177">
      <alignment horizontal="left" vertical="center"/>
    </xf>
    <xf numFmtId="0" fontId="11" fillId="30" borderId="190" applyNumberFormat="0" applyFont="0" applyAlignment="0" applyProtection="0"/>
    <xf numFmtId="0" fontId="31" fillId="0" borderId="176" applyNumberFormat="0" applyFill="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9" fillId="28" borderId="175" applyNumberFormat="0" applyAlignment="0" applyProtection="0"/>
    <xf numFmtId="0" fontId="39" fillId="0" borderId="222">
      <alignment horizontal="left" vertical="center"/>
    </xf>
    <xf numFmtId="0" fontId="26" fillId="15" borderId="204" applyNumberFormat="0" applyAlignment="0" applyProtection="0"/>
    <xf numFmtId="0" fontId="28" fillId="28" borderId="159" applyNumberFormat="0" applyAlignment="0" applyProtection="0"/>
    <xf numFmtId="0" fontId="28" fillId="28" borderId="174" applyNumberFormat="0" applyAlignment="0" applyProtection="0"/>
    <xf numFmtId="0" fontId="11" fillId="30" borderId="178" applyNumberFormat="0" applyFont="0" applyAlignment="0" applyProtection="0"/>
    <xf numFmtId="0" fontId="26" fillId="15" borderId="157" applyNumberFormat="0" applyAlignment="0" applyProtection="0"/>
    <xf numFmtId="0" fontId="26" fillId="15" borderId="157" applyNumberFormat="0" applyAlignment="0" applyProtection="0"/>
    <xf numFmtId="0" fontId="31" fillId="0" borderId="144" applyNumberFormat="0" applyFill="0" applyAlignment="0" applyProtection="0"/>
    <xf numFmtId="0" fontId="31" fillId="0" borderId="144" applyNumberFormat="0" applyFill="0" applyAlignment="0" applyProtection="0"/>
    <xf numFmtId="0" fontId="31" fillId="0" borderId="144" applyNumberFormat="0" applyFill="0" applyAlignment="0" applyProtection="0"/>
    <xf numFmtId="0" fontId="31" fillId="0" borderId="144" applyNumberFormat="0" applyFill="0" applyAlignment="0" applyProtection="0"/>
    <xf numFmtId="0" fontId="31" fillId="0" borderId="158" applyNumberFormat="0" applyFill="0" applyAlignment="0" applyProtection="0"/>
    <xf numFmtId="0" fontId="11" fillId="30" borderId="178" applyNumberFormat="0" applyFont="0" applyAlignment="0" applyProtection="0"/>
    <xf numFmtId="0" fontId="11" fillId="30" borderId="178" applyNumberFormat="0" applyFont="0" applyAlignment="0" applyProtection="0"/>
    <xf numFmtId="0" fontId="26" fillId="15" borderId="157" applyNumberFormat="0" applyAlignment="0" applyProtection="0"/>
    <xf numFmtId="0" fontId="26" fillId="15" borderId="157"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190"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9" fillId="28" borderId="157" applyNumberFormat="0" applyAlignment="0" applyProtection="0"/>
    <xf numFmtId="0" fontId="11" fillId="30" borderId="19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28" fillId="28" borderId="182"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28" fillId="28" borderId="166" applyNumberFormat="0" applyAlignment="0" applyProtection="0"/>
    <xf numFmtId="0" fontId="28" fillId="28" borderId="166" applyNumberForma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11" fillId="30" borderId="170" applyNumberFormat="0" applyFont="0" applyAlignment="0" applyProtection="0"/>
    <xf numFmtId="0" fontId="26" fillId="15" borderId="212" applyNumberFormat="0" applyAlignment="0" applyProtection="0"/>
    <xf numFmtId="0" fontId="31" fillId="0" borderId="184" applyNumberFormat="0" applyFill="0" applyAlignment="0" applyProtection="0"/>
    <xf numFmtId="0" fontId="19" fillId="28" borderId="195" applyNumberFormat="0" applyAlignment="0" applyProtection="0"/>
    <xf numFmtId="0" fontId="26" fillId="15" borderId="183" applyNumberFormat="0" applyAlignment="0" applyProtection="0"/>
    <xf numFmtId="0" fontId="26" fillId="15" borderId="183" applyNumberFormat="0" applyAlignment="0" applyProtection="0"/>
    <xf numFmtId="0" fontId="28" fillId="28" borderId="209"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31" fillId="0" borderId="149" applyNumberFormat="0" applyFill="0" applyAlignment="0" applyProtection="0"/>
    <xf numFmtId="0" fontId="31" fillId="0" borderId="149" applyNumberFormat="0" applyFill="0" applyAlignment="0" applyProtection="0"/>
    <xf numFmtId="0" fontId="31" fillId="0" borderId="149" applyNumberFormat="0" applyFill="0" applyAlignment="0" applyProtection="0"/>
    <xf numFmtId="0" fontId="31" fillId="0" borderId="149" applyNumberFormat="0" applyFill="0" applyAlignment="0" applyProtection="0"/>
    <xf numFmtId="0" fontId="19" fillId="28" borderId="167" applyNumberFormat="0" applyAlignment="0" applyProtection="0"/>
    <xf numFmtId="0" fontId="19" fillId="28" borderId="167" applyNumberFormat="0" applyAlignment="0" applyProtection="0"/>
    <xf numFmtId="0" fontId="28" fillId="28" borderId="166" applyNumberFormat="0" applyAlignment="0" applyProtection="0"/>
    <xf numFmtId="0" fontId="28" fillId="28" borderId="166" applyNumberFormat="0" applyAlignment="0" applyProtection="0"/>
    <xf numFmtId="0" fontId="11" fillId="30" borderId="215" applyNumberFormat="0" applyFont="0" applyAlignment="0" applyProtection="0"/>
    <xf numFmtId="0" fontId="31" fillId="0" borderId="180" applyNumberFormat="0" applyFill="0" applyAlignment="0" applyProtection="0"/>
    <xf numFmtId="0" fontId="28" fillId="28" borderId="181" applyNumberFormat="0" applyAlignment="0" applyProtection="0"/>
    <xf numFmtId="0" fontId="26" fillId="15" borderId="179" applyNumberFormat="0" applyAlignment="0" applyProtection="0"/>
    <xf numFmtId="0" fontId="31" fillId="0" borderId="213" applyNumberFormat="0" applyFill="0" applyAlignment="0" applyProtection="0"/>
    <xf numFmtId="0" fontId="26" fillId="15" borderId="179" applyNumberFormat="0" applyAlignment="0" applyProtection="0"/>
    <xf numFmtId="0" fontId="26" fillId="15" borderId="212" applyNumberFormat="0" applyAlignment="0" applyProtection="0"/>
    <xf numFmtId="0" fontId="31" fillId="0" borderId="193" applyNumberFormat="0" applyFill="0" applyAlignment="0" applyProtection="0"/>
    <xf numFmtId="0" fontId="19" fillId="28" borderId="195" applyNumberFormat="0" applyAlignment="0" applyProtection="0"/>
    <xf numFmtId="0" fontId="28" fillId="28" borderId="194" applyNumberFormat="0" applyAlignment="0" applyProtection="0"/>
    <xf numFmtId="0" fontId="39" fillId="0" borderId="222">
      <alignment horizontal="left" vertical="center"/>
    </xf>
    <xf numFmtId="0" fontId="39" fillId="0" borderId="222">
      <alignment horizontal="left" vertical="center"/>
    </xf>
    <xf numFmtId="0" fontId="19" fillId="28" borderId="204" applyNumberFormat="0" applyAlignment="0" applyProtection="0"/>
    <xf numFmtId="0" fontId="28" fillId="28" borderId="203" applyNumberFormat="0" applyAlignment="0" applyProtection="0"/>
    <xf numFmtId="0" fontId="19" fillId="28" borderId="187" applyNumberFormat="0" applyAlignment="0" applyProtection="0"/>
    <xf numFmtId="0" fontId="11" fillId="30" borderId="215" applyNumberFormat="0" applyFont="0" applyAlignment="0" applyProtection="0"/>
    <xf numFmtId="0" fontId="11" fillId="30" borderId="207" applyNumberFormat="0" applyFont="0" applyAlignment="0" applyProtection="0"/>
    <xf numFmtId="0" fontId="11" fillId="30" borderId="215" applyNumberFormat="0" applyFont="0" applyAlignment="0" applyProtection="0"/>
    <xf numFmtId="0" fontId="31" fillId="0" borderId="154" applyNumberFormat="0" applyFill="0" applyAlignment="0" applyProtection="0"/>
    <xf numFmtId="0" fontId="31" fillId="0" borderId="154" applyNumberFormat="0" applyFill="0" applyAlignment="0" applyProtection="0"/>
    <xf numFmtId="0" fontId="31" fillId="0" borderId="154" applyNumberFormat="0" applyFill="0" applyAlignment="0" applyProtection="0"/>
    <xf numFmtId="0" fontId="31" fillId="0" borderId="154" applyNumberFormat="0" applyFill="0" applyAlignment="0" applyProtection="0"/>
    <xf numFmtId="0" fontId="19" fillId="28" borderId="220" applyNumberFormat="0" applyAlignment="0" applyProtection="0"/>
    <xf numFmtId="0" fontId="19" fillId="28" borderId="204"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26" fillId="15" borderId="212" applyNumberFormat="0" applyAlignment="0" applyProtection="0"/>
    <xf numFmtId="0" fontId="26" fillId="15" borderId="212" applyNumberFormat="0" applyAlignment="0" applyProtection="0"/>
    <xf numFmtId="0" fontId="26" fillId="15" borderId="195" applyNumberFormat="0" applyAlignment="0" applyProtection="0"/>
    <xf numFmtId="0" fontId="26" fillId="15" borderId="195" applyNumberFormat="0" applyAlignment="0" applyProtection="0"/>
    <xf numFmtId="0" fontId="39" fillId="0" borderId="214">
      <alignment horizontal="left" vertical="center"/>
    </xf>
    <xf numFmtId="0" fontId="39" fillId="0" borderId="214">
      <alignment horizontal="left" vertical="center"/>
    </xf>
    <xf numFmtId="0" fontId="19" fillId="28" borderId="212" applyNumberFormat="0" applyAlignment="0" applyProtection="0"/>
    <xf numFmtId="0" fontId="19" fillId="28" borderId="212" applyNumberFormat="0" applyAlignment="0" applyProtection="0"/>
    <xf numFmtId="0" fontId="19" fillId="28" borderId="195" applyNumberFormat="0" applyAlignment="0" applyProtection="0"/>
    <xf numFmtId="0" fontId="26" fillId="15" borderId="165" applyNumberFormat="0" applyAlignment="0" applyProtection="0"/>
    <xf numFmtId="0" fontId="26" fillId="15" borderId="165" applyNumberFormat="0" applyAlignment="0" applyProtection="0"/>
    <xf numFmtId="0" fontId="28" fillId="28" borderId="211" applyNumberFormat="0" applyAlignment="0" applyProtection="0"/>
    <xf numFmtId="0" fontId="28" fillId="28" borderId="211" applyNumberFormat="0" applyAlignment="0" applyProtection="0"/>
    <xf numFmtId="0" fontId="28" fillId="28" borderId="182" applyNumberFormat="0" applyAlignment="0" applyProtection="0"/>
    <xf numFmtId="0" fontId="28" fillId="28" borderId="182" applyNumberFormat="0" applyAlignment="0" applyProtection="0"/>
    <xf numFmtId="0" fontId="31" fillId="0" borderId="210" applyNumberFormat="0" applyFill="0" applyAlignment="0" applyProtection="0"/>
    <xf numFmtId="0" fontId="31" fillId="0" borderId="210" applyNumberFormat="0" applyFill="0" applyAlignment="0" applyProtection="0"/>
    <xf numFmtId="0" fontId="28" fillId="28" borderId="209" applyNumberFormat="0" applyAlignment="0" applyProtection="0"/>
    <xf numFmtId="0" fontId="19" fillId="28" borderId="165" applyNumberFormat="0" applyAlignment="0" applyProtection="0"/>
    <xf numFmtId="0" fontId="19" fillId="28" borderId="165"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26" fillId="15" borderId="179" applyNumberFormat="0" applyAlignment="0" applyProtection="0"/>
    <xf numFmtId="0" fontId="19" fillId="28" borderId="179" applyNumberFormat="0" applyAlignment="0" applyProtection="0"/>
    <xf numFmtId="0" fontId="31" fillId="0" borderId="180" applyNumberFormat="0" applyFill="0" applyAlignment="0" applyProtection="0"/>
    <xf numFmtId="0" fontId="31" fillId="0" borderId="180" applyNumberFormat="0" applyFill="0" applyAlignment="0" applyProtection="0"/>
    <xf numFmtId="0" fontId="28" fillId="28" borderId="211" applyNumberFormat="0" applyAlignment="0" applyProtection="0"/>
    <xf numFmtId="0" fontId="28" fillId="28" borderId="211" applyNumberFormat="0" applyAlignment="0" applyProtection="0"/>
    <xf numFmtId="0" fontId="28" fillId="28" borderId="194"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26" fillId="15" borderId="179" applyNumberFormat="0" applyAlignment="0" applyProtection="0"/>
    <xf numFmtId="0" fontId="19" fillId="28" borderId="179"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31" fillId="0" borderId="193" applyNumberFormat="0" applyFill="0" applyAlignment="0" applyProtection="0"/>
    <xf numFmtId="0" fontId="28" fillId="28" borderId="192" applyNumberForma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198" applyNumberFormat="0" applyFont="0" applyAlignment="0" applyProtection="0"/>
    <xf numFmtId="0" fontId="31" fillId="0" borderId="162" applyNumberFormat="0" applyFill="0" applyAlignment="0" applyProtection="0"/>
    <xf numFmtId="0" fontId="31" fillId="0" borderId="162" applyNumberFormat="0" applyFill="0" applyAlignment="0" applyProtection="0"/>
    <xf numFmtId="0" fontId="31" fillId="0" borderId="162" applyNumberFormat="0" applyFill="0" applyAlignment="0" applyProtection="0"/>
    <xf numFmtId="0" fontId="31" fillId="0" borderId="162" applyNumberFormat="0" applyFill="0" applyAlignment="0" applyProtection="0"/>
    <xf numFmtId="0" fontId="11" fillId="30" borderId="215" applyNumberFormat="0" applyFont="0" applyAlignment="0" applyProtection="0"/>
    <xf numFmtId="0" fontId="26" fillId="15" borderId="173" applyNumberFormat="0" applyAlignment="0" applyProtection="0"/>
    <xf numFmtId="0" fontId="26" fillId="15" borderId="173" applyNumberFormat="0" applyAlignment="0" applyProtection="0"/>
    <xf numFmtId="0" fontId="19" fillId="28" borderId="173" applyNumberFormat="0" applyAlignment="0" applyProtection="0"/>
    <xf numFmtId="0" fontId="19" fillId="28" borderId="173" applyNumberFormat="0" applyAlignment="0" applyProtection="0"/>
    <xf numFmtId="0" fontId="11" fillId="30" borderId="198" applyNumberFormat="0" applyFont="0" applyAlignment="0" applyProtection="0"/>
    <xf numFmtId="0" fontId="11" fillId="30" borderId="198" applyNumberFormat="0" applyFont="0" applyAlignment="0" applyProtection="0"/>
    <xf numFmtId="0" fontId="11" fillId="30" borderId="198" applyNumberFormat="0" applyFont="0" applyAlignment="0" applyProtection="0"/>
    <xf numFmtId="0" fontId="28" fillId="28" borderId="219" applyNumberFormat="0" applyAlignment="0" applyProtection="0"/>
    <xf numFmtId="0" fontId="28" fillId="28" borderId="219" applyNumberFormat="0" applyAlignment="0" applyProtection="0"/>
    <xf numFmtId="0" fontId="28" fillId="28" borderId="219"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26" fillId="15" borderId="173" applyNumberFormat="0" applyAlignment="0" applyProtection="0"/>
    <xf numFmtId="0" fontId="26" fillId="15" borderId="173" applyNumberForma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1" fillId="30" borderId="190" applyNumberFormat="0" applyFont="0" applyAlignment="0" applyProtection="0"/>
    <xf numFmtId="0" fontId="19" fillId="28" borderId="173" applyNumberFormat="0" applyAlignment="0" applyProtection="0"/>
    <xf numFmtId="0" fontId="19" fillId="28" borderId="173" applyNumberFormat="0" applyAlignment="0" applyProtection="0"/>
    <xf numFmtId="0" fontId="26" fillId="15" borderId="220" applyNumberFormat="0" applyAlignment="0" applyProtection="0"/>
    <xf numFmtId="0" fontId="26" fillId="15" borderId="220" applyNumberFormat="0" applyAlignment="0" applyProtection="0"/>
    <xf numFmtId="0" fontId="31" fillId="0" borderId="221" applyNumberFormat="0" applyFill="0" applyAlignment="0" applyProtection="0"/>
    <xf numFmtId="0" fontId="31" fillId="0" borderId="221" applyNumberFormat="0" applyFill="0" applyAlignment="0" applyProtection="0"/>
    <xf numFmtId="0" fontId="26" fillId="15" borderId="204" applyNumberFormat="0" applyAlignment="0" applyProtection="0"/>
    <xf numFmtId="0" fontId="26" fillId="15" borderId="187" applyNumberFormat="0" applyAlignment="0" applyProtection="0"/>
    <xf numFmtId="0" fontId="26" fillId="15" borderId="187" applyNumberFormat="0" applyAlignment="0" applyProtection="0"/>
    <xf numFmtId="0" fontId="31" fillId="0" borderId="168"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19" fillId="28" borderId="187" applyNumberFormat="0" applyAlignment="0" applyProtection="0"/>
    <xf numFmtId="0" fontId="19" fillId="28" borderId="187" applyNumberFormat="0" applyAlignment="0" applyProtection="0"/>
    <xf numFmtId="0" fontId="19" fillId="28" borderId="187" applyNumberFormat="0" applyAlignment="0" applyProtection="0"/>
    <xf numFmtId="0" fontId="19" fillId="28" borderId="187" applyNumberFormat="0" applyAlignment="0" applyProtection="0"/>
    <xf numFmtId="0" fontId="19" fillId="28" borderId="220" applyNumberFormat="0" applyAlignment="0" applyProtection="0"/>
    <xf numFmtId="0" fontId="19" fillId="28" borderId="204" applyNumberFormat="0" applyAlignment="0" applyProtection="0"/>
    <xf numFmtId="0" fontId="28" fillId="28" borderId="203" applyNumberFormat="0" applyAlignment="0" applyProtection="0"/>
    <xf numFmtId="0" fontId="11" fillId="30" borderId="198" applyNumberFormat="0" applyFont="0" applyAlignment="0" applyProtection="0"/>
    <xf numFmtId="0" fontId="11" fillId="30" borderId="190" applyNumberFormat="0" applyFont="0" applyAlignment="0" applyProtection="0"/>
    <xf numFmtId="0" fontId="11" fillId="30" borderId="198"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9" fillId="28" borderId="191" applyNumberFormat="0" applyAlignment="0" applyProtection="0"/>
    <xf numFmtId="0" fontId="19" fillId="28" borderId="191" applyNumberFormat="0" applyAlignment="0" applyProtection="0"/>
    <xf numFmtId="0" fontId="31" fillId="0" borderId="176" applyNumberFormat="0" applyFill="0" applyAlignment="0" applyProtection="0"/>
    <xf numFmtId="0" fontId="31" fillId="0" borderId="176" applyNumberFormat="0" applyFill="0" applyAlignment="0" applyProtection="0"/>
    <xf numFmtId="0" fontId="31" fillId="0" borderId="176" applyNumberFormat="0" applyFill="0" applyAlignment="0" applyProtection="0"/>
    <xf numFmtId="0" fontId="31" fillId="0" borderId="176" applyNumberFormat="0" applyFill="0" applyAlignment="0" applyProtection="0"/>
    <xf numFmtId="0" fontId="11" fillId="30" borderId="198" applyNumberFormat="0" applyFont="0" applyAlignment="0" applyProtection="0"/>
    <xf numFmtId="0" fontId="31" fillId="0" borderId="218" applyNumberFormat="0" applyFill="0" applyAlignment="0" applyProtection="0"/>
    <xf numFmtId="0" fontId="31" fillId="0" borderId="218" applyNumberFormat="0" applyFill="0" applyAlignment="0" applyProtection="0"/>
    <xf numFmtId="0" fontId="28" fillId="28" borderId="201" applyNumberFormat="0" applyAlignment="0" applyProtection="0"/>
    <xf numFmtId="0" fontId="19" fillId="28" borderId="200" applyNumberFormat="0" applyAlignment="0" applyProtection="0"/>
    <xf numFmtId="0" fontId="31" fillId="0" borderId="202" applyNumberFormat="0" applyFill="0" applyAlignment="0" applyProtection="0"/>
    <xf numFmtId="0" fontId="31" fillId="0" borderId="202" applyNumberFormat="0" applyFill="0" applyAlignment="0" applyProtection="0"/>
    <xf numFmtId="0" fontId="19" fillId="28" borderId="208" applyNumberFormat="0" applyAlignment="0" applyProtection="0"/>
    <xf numFmtId="0" fontId="28" fillId="28" borderId="201" applyNumberFormat="0" applyAlignment="0" applyProtection="0"/>
    <xf numFmtId="0" fontId="28" fillId="28" borderId="201"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26" fillId="15" borderId="204" applyNumberFormat="0" applyAlignment="0" applyProtection="0"/>
    <xf numFmtId="0" fontId="26" fillId="15" borderId="204" applyNumberFormat="0" applyAlignment="0" applyProtection="0"/>
    <xf numFmtId="0" fontId="28" fillId="28" borderId="203" applyNumberFormat="0" applyAlignment="0" applyProtection="0"/>
    <xf numFmtId="0" fontId="28" fillId="28" borderId="203" applyNumberFormat="0" applyAlignment="0" applyProtection="0"/>
    <xf numFmtId="0" fontId="28" fillId="28" borderId="203" applyNumberForma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11" fillId="30" borderId="207" applyNumberFormat="0" applyFont="0" applyAlignment="0" applyProtection="0"/>
    <xf numFmtId="0" fontId="26" fillId="15" borderId="204" applyNumberFormat="0" applyAlignment="0" applyProtection="0"/>
    <xf numFmtId="0" fontId="26" fillId="15" borderId="204" applyNumberFormat="0" applyAlignment="0" applyProtection="0"/>
    <xf numFmtId="0" fontId="39" fillId="0" borderId="206">
      <alignment horizontal="left" vertical="center"/>
    </xf>
    <xf numFmtId="0" fontId="39" fillId="0" borderId="206">
      <alignment horizontal="left" vertical="center"/>
    </xf>
    <xf numFmtId="0" fontId="39" fillId="0" borderId="206">
      <alignment horizontal="left" vertical="center"/>
    </xf>
    <xf numFmtId="0" fontId="39" fillId="0" borderId="206">
      <alignment horizontal="left" vertical="center"/>
    </xf>
    <xf numFmtId="0" fontId="26" fillId="15" borderId="220" applyNumberFormat="0" applyAlignment="0" applyProtection="0"/>
    <xf numFmtId="0" fontId="31" fillId="0" borderId="205" applyNumberFormat="0" applyFill="0" applyAlignment="0" applyProtection="0"/>
    <xf numFmtId="0" fontId="31" fillId="0" borderId="184" applyNumberFormat="0" applyFill="0" applyAlignment="0" applyProtection="0"/>
    <xf numFmtId="0" fontId="31" fillId="0" borderId="184" applyNumberFormat="0" applyFill="0" applyAlignment="0" applyProtection="0"/>
    <xf numFmtId="0" fontId="31" fillId="0" borderId="184" applyNumberFormat="0" applyFill="0" applyAlignment="0" applyProtection="0"/>
    <xf numFmtId="0" fontId="31" fillId="0" borderId="184" applyNumberFormat="0" applyFill="0" applyAlignment="0" applyProtection="0"/>
    <xf numFmtId="0" fontId="28" fillId="28" borderId="217" applyNumberFormat="0" applyAlignment="0" applyProtection="0"/>
    <xf numFmtId="0" fontId="26" fillId="15" borderId="216" applyNumberFormat="0" applyAlignment="0" applyProtection="0"/>
    <xf numFmtId="0" fontId="19" fillId="28" borderId="216" applyNumberFormat="0" applyAlignment="0" applyProtection="0"/>
    <xf numFmtId="0" fontId="31" fillId="0" borderId="202" applyNumberFormat="0" applyFill="0" applyAlignment="0" applyProtection="0"/>
    <xf numFmtId="0" fontId="31" fillId="0" borderId="202" applyNumberFormat="0" applyFill="0" applyAlignment="0" applyProtection="0"/>
    <xf numFmtId="0" fontId="28" fillId="28" borderId="201" applyNumberFormat="0" applyAlignment="0" applyProtection="0"/>
    <xf numFmtId="0" fontId="26" fillId="15" borderId="200" applyNumberFormat="0" applyAlignment="0" applyProtection="0"/>
    <xf numFmtId="0" fontId="26" fillId="15" borderId="200" applyNumberFormat="0" applyAlignment="0" applyProtection="0"/>
    <xf numFmtId="0" fontId="19" fillId="28" borderId="200" applyNumberFormat="0" applyAlignment="0" applyProtection="0"/>
    <xf numFmtId="0" fontId="31" fillId="0" borderId="188" applyNumberFormat="0" applyFill="0" applyAlignment="0" applyProtection="0"/>
    <xf numFmtId="0" fontId="31" fillId="0" borderId="188" applyNumberFormat="0" applyFill="0" applyAlignment="0" applyProtection="0"/>
    <xf numFmtId="0" fontId="31" fillId="0" borderId="188" applyNumberFormat="0" applyFill="0" applyAlignment="0" applyProtection="0"/>
    <xf numFmtId="0" fontId="26" fillId="15" borderId="200" applyNumberFormat="0" applyAlignment="0" applyProtection="0"/>
    <xf numFmtId="0" fontId="26" fillId="15" borderId="200" applyNumberFormat="0" applyAlignment="0" applyProtection="0"/>
    <xf numFmtId="0" fontId="26" fillId="15" borderId="220" applyNumberFormat="0" applyAlignment="0" applyProtection="0"/>
    <xf numFmtId="0" fontId="26" fillId="15" borderId="220" applyNumberFormat="0" applyAlignment="0" applyProtection="0"/>
    <xf numFmtId="0" fontId="19" fillId="28" borderId="200" applyNumberFormat="0" applyAlignment="0" applyProtection="0"/>
    <xf numFmtId="0" fontId="19" fillId="28" borderId="200" applyNumberFormat="0" applyAlignment="0" applyProtection="0"/>
    <xf numFmtId="0" fontId="19" fillId="28" borderId="220" applyNumberFormat="0" applyAlignment="0" applyProtection="0"/>
    <xf numFmtId="0" fontId="19" fillId="28" borderId="220" applyNumberFormat="0" applyAlignment="0" applyProtection="0"/>
    <xf numFmtId="0" fontId="28" fillId="28" borderId="219" applyNumberFormat="0" applyAlignment="0" applyProtection="0"/>
    <xf numFmtId="0" fontId="28" fillId="28" borderId="219" applyNumberFormat="0" applyAlignment="0" applyProtection="0"/>
    <xf numFmtId="0" fontId="31" fillId="0" borderId="196" applyNumberFormat="0" applyFill="0" applyAlignment="0" applyProtection="0"/>
    <xf numFmtId="0" fontId="31" fillId="0" borderId="196" applyNumberFormat="0" applyFill="0" applyAlignment="0" applyProtection="0"/>
    <xf numFmtId="0" fontId="31" fillId="0" borderId="196" applyNumberFormat="0" applyFill="0" applyAlignment="0" applyProtection="0"/>
    <xf numFmtId="0" fontId="31" fillId="0" borderId="196" applyNumberFormat="0" applyFill="0" applyAlignment="0" applyProtection="0"/>
    <xf numFmtId="0" fontId="31" fillId="0" borderId="218" applyNumberFormat="0" applyFill="0" applyAlignment="0" applyProtection="0"/>
    <xf numFmtId="0" fontId="28" fillId="28" borderId="217" applyNumberFormat="0" applyAlignment="0" applyProtection="0"/>
    <xf numFmtId="0" fontId="26" fillId="15" borderId="216" applyNumberFormat="0" applyAlignment="0" applyProtection="0"/>
    <xf numFmtId="0" fontId="19" fillId="28" borderId="216" applyNumberFormat="0" applyAlignment="0" applyProtection="0"/>
    <xf numFmtId="0" fontId="26" fillId="15" borderId="208" applyNumberFormat="0" applyAlignment="0" applyProtection="0"/>
    <xf numFmtId="0" fontId="26" fillId="15" borderId="208" applyNumberFormat="0" applyAlignment="0" applyProtection="0"/>
    <xf numFmtId="0" fontId="19" fillId="28" borderId="208" applyNumberFormat="0" applyAlignment="0" applyProtection="0"/>
    <xf numFmtId="0" fontId="19" fillId="28" borderId="208" applyNumberFormat="0" applyAlignment="0" applyProtection="0"/>
    <xf numFmtId="0" fontId="31" fillId="0" borderId="210" applyNumberFormat="0" applyFill="0" applyAlignment="0" applyProtection="0"/>
    <xf numFmtId="0" fontId="31" fillId="0" borderId="210" applyNumberFormat="0" applyFill="0" applyAlignment="0" applyProtection="0"/>
    <xf numFmtId="0" fontId="19" fillId="28" borderId="216" applyNumberFormat="0" applyAlignment="0" applyProtection="0"/>
    <xf numFmtId="0" fontId="28" fillId="28" borderId="209" applyNumberFormat="0" applyAlignment="0" applyProtection="0"/>
    <xf numFmtId="0" fontId="28" fillId="28" borderId="209" applyNumberFormat="0" applyAlignment="0" applyProtection="0"/>
    <xf numFmtId="0" fontId="26" fillId="15" borderId="208" applyNumberFormat="0" applyAlignment="0" applyProtection="0"/>
    <xf numFmtId="0" fontId="26" fillId="15" borderId="208" applyNumberFormat="0" applyAlignment="0" applyProtection="0"/>
    <xf numFmtId="0" fontId="19" fillId="28" borderId="208" applyNumberFormat="0" applyAlignment="0" applyProtection="0"/>
    <xf numFmtId="0" fontId="31" fillId="0" borderId="205" applyNumberFormat="0" applyFill="0" applyAlignment="0" applyProtection="0"/>
    <xf numFmtId="0" fontId="31" fillId="0" borderId="205" applyNumberFormat="0" applyFill="0" applyAlignment="0" applyProtection="0"/>
    <xf numFmtId="0" fontId="31" fillId="0" borderId="205" applyNumberFormat="0" applyFill="0" applyAlignment="0" applyProtection="0"/>
    <xf numFmtId="0" fontId="31" fillId="0" borderId="205" applyNumberFormat="0" applyFill="0" applyAlignment="0" applyProtection="0"/>
    <xf numFmtId="0" fontId="28" fillId="28" borderId="217" applyNumberFormat="0" applyAlignment="0" applyProtection="0"/>
    <xf numFmtId="0" fontId="28" fillId="28" borderId="217" applyNumberFormat="0" applyAlignment="0" applyProtection="0"/>
    <xf numFmtId="0" fontId="26" fillId="15" borderId="216" applyNumberFormat="0" applyAlignment="0" applyProtection="0"/>
    <xf numFmtId="0" fontId="26" fillId="15" borderId="216" applyNumberFormat="0" applyAlignment="0" applyProtection="0"/>
    <xf numFmtId="0" fontId="19" fillId="28" borderId="216" applyNumberFormat="0" applyAlignment="0" applyProtection="0"/>
    <xf numFmtId="0" fontId="31" fillId="0" borderId="213" applyNumberFormat="0" applyFill="0" applyAlignment="0" applyProtection="0"/>
    <xf numFmtId="0" fontId="31" fillId="0" borderId="213" applyNumberFormat="0" applyFill="0" applyAlignment="0" applyProtection="0"/>
    <xf numFmtId="0" fontId="31" fillId="0" borderId="213" applyNumberFormat="0" applyFill="0" applyAlignment="0" applyProtection="0"/>
    <xf numFmtId="0" fontId="31" fillId="0" borderId="213" applyNumberFormat="0" applyFill="0" applyAlignment="0" applyProtection="0"/>
    <xf numFmtId="0" fontId="31" fillId="0" borderId="221" applyNumberFormat="0" applyFill="0" applyAlignment="0" applyProtection="0"/>
    <xf numFmtId="0" fontId="31" fillId="0" borderId="221" applyNumberFormat="0" applyFill="0" applyAlignment="0" applyProtection="0"/>
    <xf numFmtId="0" fontId="31" fillId="0" borderId="221" applyNumberFormat="0" applyFill="0" applyAlignment="0" applyProtection="0"/>
    <xf numFmtId="0" fontId="31" fillId="0" borderId="221" applyNumberFormat="0" applyFill="0" applyAlignment="0" applyProtection="0"/>
    <xf numFmtId="0" fontId="86" fillId="0" borderId="0"/>
    <xf numFmtId="0" fontId="11" fillId="0" borderId="0"/>
    <xf numFmtId="0" fontId="33" fillId="0" borderId="0"/>
    <xf numFmtId="0" fontId="10" fillId="0" borderId="0" applyNumberFormat="0" applyFill="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9"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7" borderId="0" applyNumberFormat="0" applyBorder="0" applyAlignment="0" applyProtection="0"/>
    <xf numFmtId="0" fontId="18" fillId="11" borderId="0" applyNumberFormat="0" applyBorder="0" applyAlignment="0" applyProtection="0"/>
    <xf numFmtId="0" fontId="19" fillId="28" borderId="225" applyNumberFormat="0" applyAlignment="0" applyProtection="0"/>
    <xf numFmtId="0" fontId="19" fillId="28" borderId="225" applyNumberFormat="0" applyAlignment="0" applyProtection="0"/>
    <xf numFmtId="0" fontId="20" fillId="29" borderId="4" applyNumberFormat="0" applyAlignment="0" applyProtection="0"/>
    <xf numFmtId="0" fontId="21" fillId="0" borderId="0" applyNumberFormat="0" applyFill="0" applyBorder="0" applyAlignment="0" applyProtection="0"/>
    <xf numFmtId="0" fontId="22" fillId="12" borderId="0" applyNumberFormat="0" applyBorder="0" applyAlignment="0" applyProtection="0"/>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6" fillId="15" borderId="225" applyNumberFormat="0" applyAlignment="0" applyProtection="0"/>
    <xf numFmtId="0" fontId="26" fillId="15" borderId="225" applyNumberFormat="0" applyAlignment="0" applyProtection="0"/>
    <xf numFmtId="0" fontId="27" fillId="0" borderId="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30" fillId="0" borderId="0" applyNumberFormat="0" applyFill="0" applyBorder="0" applyAlignment="0" applyProtection="0"/>
    <xf numFmtId="0" fontId="31" fillId="0" borderId="228" applyNumberFormat="0" applyFill="0" applyAlignment="0" applyProtection="0"/>
    <xf numFmtId="0" fontId="31" fillId="0" borderId="228" applyNumberFormat="0" applyFill="0" applyAlignment="0" applyProtection="0"/>
    <xf numFmtId="0" fontId="32" fillId="0" borderId="0" applyNumberFormat="0" applyFill="0" applyBorder="0" applyAlignment="0" applyProtection="0"/>
    <xf numFmtId="9" fontId="33" fillId="0" borderId="0" applyFont="0" applyFill="0" applyBorder="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0" borderId="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39" fillId="0" borderId="229">
      <alignment horizontal="left" vertical="center"/>
    </xf>
    <xf numFmtId="0" fontId="19" fillId="28"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9" fillId="28" borderId="225" applyNumberFormat="0" applyAlignment="0" applyProtection="0"/>
    <xf numFmtId="0" fontId="39" fillId="0" borderId="229">
      <alignment horizontal="left" vertical="center"/>
    </xf>
    <xf numFmtId="0" fontId="39" fillId="0" borderId="229">
      <alignment horizontal="left" vertical="center"/>
    </xf>
    <xf numFmtId="0" fontId="31" fillId="0" borderId="228" applyNumberFormat="0" applyFill="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199" applyNumberFormat="0" applyAlignment="0" applyProtection="0">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28" fillId="28" borderId="227" applyNumberForma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39" fillId="0" borderId="199" applyNumberFormat="0" applyAlignment="0" applyProtection="0">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39" fillId="0" borderId="229">
      <alignment horizontal="left" vertical="center"/>
    </xf>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9" fillId="0" borderId="229">
      <alignment horizontal="left" vertical="center"/>
    </xf>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1" fillId="0" borderId="228" applyNumberFormat="0" applyFill="0" applyAlignment="0" applyProtection="0"/>
    <xf numFmtId="0" fontId="31" fillId="0" borderId="228" applyNumberFormat="0" applyFill="0" applyAlignment="0" applyProtection="0"/>
    <xf numFmtId="0" fontId="39" fillId="0" borderId="229">
      <alignment horizontal="left" vertical="center"/>
    </xf>
    <xf numFmtId="0" fontId="39" fillId="0" borderId="199" applyNumberFormat="0" applyAlignment="0" applyProtection="0">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19" fillId="28"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199" applyNumberFormat="0" applyAlignment="0" applyProtection="0">
      <alignment horizontal="left" vertical="center"/>
    </xf>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28" fillId="28" borderId="227"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39" fillId="0" borderId="229">
      <alignment horizontal="left" vertical="center"/>
    </xf>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19" fillId="28"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28" fillId="28" borderId="227" applyNumberFormat="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28" fillId="28" borderId="227" applyNumberFormat="0" applyAlignment="0" applyProtection="0"/>
    <xf numFmtId="0" fontId="26" fillId="15"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1" fillId="0" borderId="228" applyNumberFormat="0" applyFill="0" applyAlignment="0" applyProtection="0"/>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19" fillId="28" borderId="225" applyNumberFormat="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9" fillId="28" borderId="225" applyNumberFormat="0" applyAlignment="0" applyProtection="0"/>
    <xf numFmtId="0" fontId="39" fillId="0" borderId="229">
      <alignment horizontal="left" vertical="center"/>
    </xf>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9" fillId="28" borderId="225"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28" fillId="28" borderId="227" applyNumberFormat="0" applyAlignment="0" applyProtection="0"/>
    <xf numFmtId="0" fontId="19" fillId="28"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28" fillId="28" borderId="227"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26" fillId="15"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26" fillId="15" borderId="225" applyNumberForma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1" fillId="30" borderId="226" applyNumberFormat="0" applyFont="0" applyAlignment="0" applyProtection="0"/>
    <xf numFmtId="0" fontId="26" fillId="15" borderId="225" applyNumberFormat="0" applyAlignment="0" applyProtection="0"/>
    <xf numFmtId="0" fontId="39" fillId="0" borderId="229">
      <alignment horizontal="left" vertical="center"/>
    </xf>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19" fillId="28" borderId="225" applyNumberFormat="0" applyAlignment="0" applyProtection="0"/>
    <xf numFmtId="0" fontId="28" fillId="28" borderId="227" applyNumberForma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6" fillId="15"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19" fillId="28" borderId="225" applyNumberFormat="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26" fillId="15"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9" fillId="0" borderId="229">
      <alignment horizontal="left" vertical="center"/>
    </xf>
    <xf numFmtId="0" fontId="39" fillId="0" borderId="229">
      <alignment horizontal="left" vertical="center"/>
    </xf>
    <xf numFmtId="0" fontId="11" fillId="30" borderId="226" applyNumberFormat="0" applyFont="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39" fillId="0" borderId="229">
      <alignment horizontal="left" vertical="center"/>
    </xf>
    <xf numFmtId="0" fontId="26" fillId="15"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31" fillId="0" borderId="228" applyNumberFormat="0" applyFill="0" applyAlignment="0" applyProtection="0"/>
    <xf numFmtId="0" fontId="28" fillId="28" borderId="227" applyNumberFormat="0" applyAlignment="0" applyProtection="0"/>
    <xf numFmtId="0" fontId="26" fillId="15" borderId="225" applyNumberFormat="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19" fillId="28" borderId="225" applyNumberFormat="0" applyAlignment="0" applyProtection="0"/>
    <xf numFmtId="0" fontId="28" fillId="28" borderId="227" applyNumberFormat="0" applyAlignment="0" applyProtection="0"/>
    <xf numFmtId="0" fontId="39" fillId="0" borderId="229">
      <alignment horizontal="left" vertical="center"/>
    </xf>
    <xf numFmtId="0" fontId="39" fillId="0" borderId="229">
      <alignment horizontal="left" vertical="center"/>
    </xf>
    <xf numFmtId="0" fontId="19" fillId="28" borderId="225" applyNumberFormat="0" applyAlignment="0" applyProtection="0"/>
    <xf numFmtId="0" fontId="28" fillId="28" borderId="227"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30" borderId="226" applyNumberFormat="0" applyFon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28" fillId="28" borderId="227" applyNumberFormat="0" applyAlignment="0" applyProtection="0"/>
    <xf numFmtId="0" fontId="28" fillId="28" borderId="227" applyNumberFormat="0" applyAlignment="0" applyProtection="0"/>
    <xf numFmtId="0" fontId="28" fillId="28" borderId="227" applyNumberForma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11" fillId="30" borderId="226" applyNumberFormat="0" applyFont="0" applyAlignment="0" applyProtection="0"/>
    <xf numFmtId="0" fontId="26" fillId="15" borderId="225" applyNumberFormat="0" applyAlignment="0" applyProtection="0"/>
    <xf numFmtId="0" fontId="26" fillId="15" borderId="225" applyNumberFormat="0" applyAlignment="0" applyProtection="0"/>
    <xf numFmtId="0" fontId="39" fillId="0" borderId="229">
      <alignment horizontal="left" vertical="center"/>
    </xf>
    <xf numFmtId="0" fontId="39" fillId="0" borderId="229">
      <alignment horizontal="left" vertical="center"/>
    </xf>
    <xf numFmtId="0" fontId="39" fillId="0" borderId="229">
      <alignment horizontal="left" vertical="center"/>
    </xf>
    <xf numFmtId="0" fontId="39" fillId="0" borderId="229">
      <alignment horizontal="left" vertical="center"/>
    </xf>
    <xf numFmtId="0" fontId="26" fillId="15"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6" fillId="15" borderId="225" applyNumberFormat="0" applyAlignment="0" applyProtection="0"/>
    <xf numFmtId="0" fontId="19" fillId="28" borderId="225"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19" fillId="28" borderId="225" applyNumberFormat="0" applyAlignment="0" applyProtection="0"/>
    <xf numFmtId="0" fontId="28" fillId="28" borderId="227" applyNumberFormat="0" applyAlignment="0" applyProtection="0"/>
    <xf numFmtId="0" fontId="28" fillId="28" borderId="227"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28" fillId="28" borderId="227" applyNumberFormat="0" applyAlignment="0" applyProtection="0"/>
    <xf numFmtId="0" fontId="28" fillId="28" borderId="227" applyNumberFormat="0" applyAlignment="0" applyProtection="0"/>
    <xf numFmtId="0" fontId="26" fillId="15" borderId="225" applyNumberFormat="0" applyAlignment="0" applyProtection="0"/>
    <xf numFmtId="0" fontId="26" fillId="15" borderId="225" applyNumberFormat="0" applyAlignment="0" applyProtection="0"/>
    <xf numFmtId="0" fontId="19" fillId="28" borderId="225" applyNumberFormat="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31" fillId="0" borderId="228" applyNumberFormat="0" applyFill="0" applyAlignment="0" applyProtection="0"/>
    <xf numFmtId="0" fontId="11" fillId="0" borderId="0"/>
    <xf numFmtId="0" fontId="28" fillId="28" borderId="231" applyNumberFormat="0" applyAlignment="0" applyProtection="0"/>
    <xf numFmtId="0" fontId="28" fillId="28" borderId="231" applyNumberFormat="0" applyAlignment="0" applyProtection="0"/>
    <xf numFmtId="0" fontId="19" fillId="28" borderId="232" applyNumberFormat="0" applyAlignment="0" applyProtection="0"/>
    <xf numFmtId="0" fontId="19" fillId="28" borderId="232" applyNumberFormat="0" applyAlignment="0" applyProtection="0"/>
    <xf numFmtId="0" fontId="19" fillId="28" borderId="232" applyNumberFormat="0" applyAlignment="0" applyProtection="0"/>
    <xf numFmtId="0" fontId="19" fillId="28" borderId="232" applyNumberFormat="0" applyAlignment="0" applyProtection="0"/>
    <xf numFmtId="0" fontId="19" fillId="28" borderId="232" applyNumberFormat="0" applyAlignment="0" applyProtection="0"/>
    <xf numFmtId="0" fontId="19" fillId="28" borderId="232" applyNumberFormat="0" applyAlignment="0" applyProtection="0"/>
    <xf numFmtId="0" fontId="26" fillId="15" borderId="232" applyNumberFormat="0" applyAlignment="0" applyProtection="0"/>
    <xf numFmtId="0" fontId="26" fillId="15" borderId="232" applyNumberFormat="0" applyAlignment="0" applyProtection="0"/>
    <xf numFmtId="0" fontId="31" fillId="0" borderId="233" applyNumberFormat="0" applyFill="0" applyAlignment="0" applyProtection="0"/>
    <xf numFmtId="0" fontId="31" fillId="0" borderId="233" applyNumberFormat="0" applyFill="0" applyAlignment="0" applyProtection="0"/>
    <xf numFmtId="0" fontId="39" fillId="0" borderId="230">
      <alignment horizontal="left" vertical="center"/>
    </xf>
    <xf numFmtId="0" fontId="39" fillId="0" borderId="230">
      <alignment horizontal="left" vertical="center"/>
    </xf>
    <xf numFmtId="0" fontId="39" fillId="0" borderId="230">
      <alignment horizontal="left" vertical="center"/>
    </xf>
    <xf numFmtId="0" fontId="39" fillId="0" borderId="230">
      <alignment horizontal="left" vertical="center"/>
    </xf>
    <xf numFmtId="0" fontId="26" fillId="15" borderId="232" applyNumberFormat="0" applyAlignment="0" applyProtection="0"/>
    <xf numFmtId="0" fontId="26" fillId="15" borderId="232" applyNumberFormat="0" applyAlignment="0" applyProtection="0"/>
    <xf numFmtId="0" fontId="26" fillId="15" borderId="232" applyNumberFormat="0" applyAlignment="0" applyProtection="0"/>
    <xf numFmtId="0" fontId="26" fillId="15" borderId="232" applyNumberForma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11" fillId="30" borderId="234" applyNumberFormat="0" applyFont="0" applyAlignment="0" applyProtection="0"/>
    <xf numFmtId="0" fontId="28" fillId="28" borderId="231" applyNumberFormat="0" applyAlignment="0" applyProtection="0"/>
    <xf numFmtId="0" fontId="28" fillId="28" borderId="231" applyNumberFormat="0" applyAlignment="0" applyProtection="0"/>
    <xf numFmtId="0" fontId="28" fillId="28" borderId="231" applyNumberFormat="0" applyAlignment="0" applyProtection="0"/>
    <xf numFmtId="0" fontId="28" fillId="28" borderId="231" applyNumberFormat="0" applyAlignment="0" applyProtection="0"/>
    <xf numFmtId="0" fontId="31" fillId="0" borderId="233" applyNumberFormat="0" applyFill="0" applyAlignment="0" applyProtection="0"/>
    <xf numFmtId="0" fontId="31" fillId="0" borderId="233" applyNumberFormat="0" applyFill="0" applyAlignment="0" applyProtection="0"/>
    <xf numFmtId="0" fontId="31" fillId="0" borderId="233" applyNumberFormat="0" applyFill="0" applyAlignment="0" applyProtection="0"/>
    <xf numFmtId="0" fontId="31" fillId="0" borderId="233" applyNumberFormat="0" applyFill="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39" fillId="0" borderId="235" applyNumberFormat="0" applyAlignment="0" applyProtection="0">
      <alignment horizontal="left" vertical="center"/>
    </xf>
    <xf numFmtId="0" fontId="39" fillId="0" borderId="235" applyNumberFormat="0" applyAlignment="0" applyProtection="0">
      <alignment horizontal="left" vertical="center"/>
    </xf>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39" fillId="0" borderId="235" applyNumberFormat="0" applyAlignment="0" applyProtection="0">
      <alignment horizontal="left" vertical="center"/>
    </xf>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39" fillId="0" borderId="235" applyNumberFormat="0" applyAlignment="0" applyProtection="0">
      <alignment horizontal="left" vertical="center"/>
    </xf>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39" fillId="0" borderId="235" applyNumberFormat="0" applyAlignment="0" applyProtection="0">
      <alignment horizontal="left" vertical="center"/>
    </xf>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30" borderId="215" applyNumberFormat="0" applyFont="0" applyAlignment="0" applyProtection="0"/>
    <xf numFmtId="0" fontId="11" fillId="0" borderId="0"/>
    <xf numFmtId="0" fontId="36" fillId="0" borderId="0"/>
    <xf numFmtId="172" fontId="33" fillId="0" borderId="0" applyFont="0" applyFill="0" applyBorder="0" applyAlignment="0" applyProtection="0"/>
    <xf numFmtId="172" fontId="3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35" fillId="31" borderId="0" applyNumberFormat="0" applyBorder="0" applyAlignment="0" applyProtection="0"/>
    <xf numFmtId="0" fontId="85" fillId="0" borderId="0"/>
    <xf numFmtId="0" fontId="85" fillId="0" borderId="0"/>
    <xf numFmtId="0" fontId="11" fillId="0" borderId="0"/>
    <xf numFmtId="0" fontId="33" fillId="0" borderId="0"/>
    <xf numFmtId="0" fontId="11" fillId="0" borderId="0"/>
    <xf numFmtId="0" fontId="33" fillId="41" borderId="34" applyNumberFormat="0" applyFont="0" applyAlignment="0" applyProtection="0"/>
    <xf numFmtId="0" fontId="33" fillId="41" borderId="34" applyNumberFormat="0" applyFon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5" fillId="0" borderId="7" applyNumberFormat="0" applyFill="0" applyAlignment="0" applyProtection="0"/>
    <xf numFmtId="0" fontId="30"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172" fontId="33" fillId="0" borderId="0" applyFont="0" applyFill="0" applyBorder="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18" applyNumberFormat="0" applyAlignment="0" applyProtection="0">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19" fillId="28"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39" fillId="0" borderId="238">
      <alignment horizontal="left" vertical="center"/>
    </xf>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26" fillId="15" borderId="240" applyNumberForma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11" fillId="30" borderId="242" applyNumberFormat="0" applyFon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28" fillId="28" borderId="239" applyNumberFormat="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31" fillId="0" borderId="241" applyNumberFormat="0" applyFill="0" applyAlignment="0" applyProtection="0"/>
    <xf numFmtId="0" fontId="11" fillId="30" borderId="242" applyNumberFormat="0" applyFont="0" applyAlignment="0" applyProtection="0"/>
    <xf numFmtId="0" fontId="31" fillId="0" borderId="241" applyNumberFormat="0" applyFill="0" applyAlignment="0" applyProtection="0"/>
    <xf numFmtId="172" fontId="11" fillId="0" borderId="0" applyFont="0" applyFill="0" applyBorder="0" applyAlignment="0" applyProtection="0"/>
    <xf numFmtId="0" fontId="33" fillId="0" borderId="0"/>
    <xf numFmtId="9" fontId="33" fillId="0" borderId="0" applyFont="0" applyFill="0" applyBorder="0" applyAlignment="0" applyProtection="0"/>
    <xf numFmtId="0" fontId="33" fillId="0" borderId="0"/>
    <xf numFmtId="0" fontId="33" fillId="42"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7"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52" borderId="0" applyNumberFormat="0" applyBorder="0" applyAlignment="0" applyProtection="0"/>
    <xf numFmtId="0" fontId="33" fillId="55" borderId="0" applyNumberFormat="0" applyBorder="0" applyAlignment="0" applyProtection="0"/>
    <xf numFmtId="0" fontId="33" fillId="58" borderId="0" applyNumberFormat="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64" fontId="11" fillId="0" borderId="0" applyFont="0" applyFill="0" applyBorder="0" applyAlignment="0" applyProtection="0"/>
    <xf numFmtId="0" fontId="33" fillId="0" borderId="0"/>
    <xf numFmtId="0" fontId="33" fillId="0" borderId="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46" fillId="0" borderId="0" applyNumberFormat="0" applyFont="0" applyFill="0" applyBorder="0" applyAlignment="0" applyProtection="0">
      <alignment horizontal="left"/>
    </xf>
    <xf numFmtId="15" fontId="46" fillId="0" borderId="0" applyFont="0" applyFill="0" applyBorder="0" applyAlignment="0" applyProtection="0"/>
    <xf numFmtId="4" fontId="46" fillId="0" borderId="0" applyFont="0" applyFill="0" applyBorder="0" applyAlignment="0" applyProtection="0"/>
    <xf numFmtId="0" fontId="47" fillId="0" borderId="2">
      <alignment horizontal="center"/>
    </xf>
    <xf numFmtId="0" fontId="47" fillId="0" borderId="2">
      <alignment horizontal="center"/>
    </xf>
    <xf numFmtId="3" fontId="46" fillId="0" borderId="0" applyFont="0" applyFill="0" applyBorder="0" applyAlignment="0" applyProtection="0"/>
    <xf numFmtId="0" fontId="46" fillId="60" borderId="0" applyNumberFormat="0" applyFont="0" applyBorder="0" applyAlignment="0" applyProtection="0"/>
    <xf numFmtId="0" fontId="46" fillId="60" borderId="0" applyNumberFormat="0" applyFon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8" fillId="32" borderId="0"/>
    <xf numFmtId="0" fontId="19" fillId="28" borderId="248" applyNumberFormat="0" applyAlignment="0" applyProtection="0"/>
    <xf numFmtId="0" fontId="19" fillId="28" borderId="248" applyNumberFormat="0" applyAlignment="0" applyProtection="0"/>
    <xf numFmtId="0" fontId="26" fillId="15" borderId="248" applyNumberFormat="0" applyAlignment="0" applyProtection="0"/>
    <xf numFmtId="0" fontId="26" fillId="15" borderId="248" applyNumberForma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28" fillId="28" borderId="250" applyNumberFormat="0" applyAlignment="0" applyProtection="0"/>
    <xf numFmtId="0" fontId="28" fillId="28" borderId="250" applyNumberFormat="0" applyAlignment="0" applyProtection="0"/>
    <xf numFmtId="0" fontId="31" fillId="0" borderId="251" applyNumberFormat="0" applyFill="0" applyAlignment="0" applyProtection="0"/>
    <xf numFmtId="0" fontId="31" fillId="0" borderId="251" applyNumberFormat="0" applyFill="0" applyAlignment="0" applyProtection="0"/>
    <xf numFmtId="0" fontId="19" fillId="28" borderId="248" applyNumberFormat="0" applyAlignment="0" applyProtection="0"/>
    <xf numFmtId="0" fontId="19" fillId="28" borderId="248" applyNumberFormat="0" applyAlignment="0" applyProtection="0"/>
    <xf numFmtId="0" fontId="26" fillId="15" borderId="248" applyNumberFormat="0" applyAlignment="0" applyProtection="0"/>
    <xf numFmtId="0" fontId="26" fillId="15" borderId="248" applyNumberForma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28" fillId="28" borderId="250" applyNumberFormat="0" applyAlignment="0" applyProtection="0"/>
    <xf numFmtId="0" fontId="28" fillId="28" borderId="250" applyNumberFormat="0" applyAlignment="0" applyProtection="0"/>
    <xf numFmtId="0" fontId="31" fillId="0" borderId="251" applyNumberFormat="0" applyFill="0" applyAlignment="0" applyProtection="0"/>
    <xf numFmtId="0" fontId="31" fillId="0" borderId="251" applyNumberFormat="0" applyFill="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49"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39" fillId="0" borderId="257">
      <alignment horizontal="left" vertical="center"/>
    </xf>
    <xf numFmtId="0" fontId="19" fillId="28"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9" fillId="28" borderId="255" applyNumberFormat="0" applyAlignment="0" applyProtection="0"/>
    <xf numFmtId="0" fontId="39" fillId="0" borderId="257">
      <alignment horizontal="left" vertical="center"/>
    </xf>
    <xf numFmtId="0" fontId="39" fillId="0" borderId="257">
      <alignment horizontal="left" vertical="center"/>
    </xf>
    <xf numFmtId="0" fontId="31" fillId="0" borderId="256" applyNumberFormat="0" applyFill="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3" applyNumberFormat="0" applyAlignment="0" applyProtection="0">
      <alignment horizontal="left" vertical="center"/>
    </xf>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3" applyNumberFormat="0" applyAlignment="0" applyProtection="0">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28" fillId="28" borderId="254" applyNumberForma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39" fillId="0" borderId="253" applyNumberFormat="0" applyAlignment="0" applyProtection="0">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39" fillId="0" borderId="257">
      <alignment horizontal="left" vertical="center"/>
    </xf>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9" fillId="0" borderId="257">
      <alignment horizontal="left" vertical="center"/>
    </xf>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39" fillId="0" borderId="253" applyNumberFormat="0" applyAlignment="0" applyProtection="0">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19" fillId="28"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3" applyNumberFormat="0" applyAlignment="0" applyProtection="0">
      <alignment horizontal="left" vertical="center"/>
    </xf>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28" fillId="28" borderId="254"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39" fillId="0" borderId="257">
      <alignment horizontal="left" vertical="center"/>
    </xf>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19" fillId="28"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28" fillId="28" borderId="254" applyNumberFormat="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28" fillId="28" borderId="254" applyNumberFormat="0" applyAlignment="0" applyProtection="0"/>
    <xf numFmtId="0" fontId="26" fillId="15"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1" fillId="0" borderId="256" applyNumberFormat="0" applyFill="0" applyAlignment="0" applyProtection="0"/>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19" fillId="28" borderId="255"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9" fillId="28" borderId="255" applyNumberFormat="0" applyAlignment="0" applyProtection="0"/>
    <xf numFmtId="0" fontId="39" fillId="0" borderId="257">
      <alignment horizontal="left" vertical="center"/>
    </xf>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9" fillId="28" borderId="255"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28" fillId="28" borderId="254" applyNumberFormat="0" applyAlignment="0" applyProtection="0"/>
    <xf numFmtId="0" fontId="19" fillId="28"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28" fillId="28" borderId="254"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26" fillId="15"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26" fillId="15" borderId="255" applyNumberForma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1" fillId="30" borderId="258" applyNumberFormat="0" applyFont="0" applyAlignment="0" applyProtection="0"/>
    <xf numFmtId="0" fontId="26" fillId="15" borderId="255" applyNumberFormat="0" applyAlignment="0" applyProtection="0"/>
    <xf numFmtId="0" fontId="39" fillId="0" borderId="257">
      <alignment horizontal="left" vertical="center"/>
    </xf>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19" fillId="28" borderId="255" applyNumberFormat="0" applyAlignment="0" applyProtection="0"/>
    <xf numFmtId="0" fontId="28" fillId="28" borderId="254" applyNumberForma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6" fillId="15"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19" fillId="28" borderId="255" applyNumberFormat="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26" fillId="15"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9" fillId="0" borderId="257">
      <alignment horizontal="left" vertical="center"/>
    </xf>
    <xf numFmtId="0" fontId="39" fillId="0" borderId="257">
      <alignment horizontal="left" vertical="center"/>
    </xf>
    <xf numFmtId="0" fontId="11" fillId="30" borderId="258" applyNumberFormat="0" applyFont="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39" fillId="0" borderId="257">
      <alignment horizontal="left" vertical="center"/>
    </xf>
    <xf numFmtId="0" fontId="26" fillId="15"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31" fillId="0" borderId="256" applyNumberFormat="0" applyFill="0" applyAlignment="0" applyProtection="0"/>
    <xf numFmtId="0" fontId="28" fillId="28" borderId="254" applyNumberFormat="0" applyAlignment="0" applyProtection="0"/>
    <xf numFmtId="0" fontId="26" fillId="15" borderId="255" applyNumberFormat="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19" fillId="28" borderId="255" applyNumberFormat="0" applyAlignment="0" applyProtection="0"/>
    <xf numFmtId="0" fontId="28" fillId="28" borderId="254" applyNumberFormat="0" applyAlignment="0" applyProtection="0"/>
    <xf numFmtId="0" fontId="39" fillId="0" borderId="257">
      <alignment horizontal="left" vertical="center"/>
    </xf>
    <xf numFmtId="0" fontId="39" fillId="0" borderId="257">
      <alignment horizontal="left" vertical="center"/>
    </xf>
    <xf numFmtId="0" fontId="19" fillId="28" borderId="255" applyNumberFormat="0" applyAlignment="0" applyProtection="0"/>
    <xf numFmtId="0" fontId="28" fillId="28" borderId="254"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6" fillId="15" borderId="255" applyNumberFormat="0" applyAlignment="0" applyProtection="0"/>
    <xf numFmtId="0" fontId="26" fillId="15" borderId="255" applyNumberFormat="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6" fillId="15"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19" fillId="28" borderId="255" applyNumberFormat="0" applyAlignment="0" applyProtection="0"/>
    <xf numFmtId="0" fontId="28" fillId="28" borderId="254" applyNumberFormat="0" applyAlignment="0" applyProtection="0"/>
    <xf numFmtId="0" fontId="28" fillId="28" borderId="254"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26" fillId="15" borderId="255" applyNumberFormat="0" applyAlignment="0" applyProtection="0"/>
    <xf numFmtId="0" fontId="26" fillId="15" borderId="255" applyNumberFormat="0" applyAlignment="0" applyProtection="0"/>
    <xf numFmtId="0" fontId="19" fillId="28"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9" fillId="0" borderId="253" applyNumberFormat="0" applyAlignment="0" applyProtection="0">
      <alignment horizontal="left" vertical="center"/>
    </xf>
    <xf numFmtId="0" fontId="39" fillId="0" borderId="253" applyNumberFormat="0" applyAlignment="0" applyProtection="0">
      <alignment horizontal="left" vertical="center"/>
    </xf>
    <xf numFmtId="0" fontId="39" fillId="0" borderId="253" applyNumberFormat="0" applyAlignment="0" applyProtection="0">
      <alignment horizontal="left" vertical="center"/>
    </xf>
    <xf numFmtId="0" fontId="39" fillId="0" borderId="253" applyNumberFormat="0" applyAlignment="0" applyProtection="0">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39" fillId="0" borderId="257">
      <alignment horizontal="left" vertical="center"/>
    </xf>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11" fillId="30" borderId="258" applyNumberFormat="0" applyFon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11" fillId="30" borderId="258" applyNumberFormat="0" applyFont="0" applyAlignment="0" applyProtection="0"/>
    <xf numFmtId="0" fontId="31" fillId="0" borderId="256" applyNumberFormat="0" applyFill="0" applyAlignment="0" applyProtection="0"/>
    <xf numFmtId="0" fontId="11" fillId="0" borderId="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4" fillId="66" borderId="0" applyNumberFormat="0" applyBorder="0" applyAlignment="0" applyProtection="0"/>
    <xf numFmtId="0" fontId="74" fillId="67" borderId="0" applyNumberFormat="0" applyBorder="0" applyAlignment="0" applyProtection="0"/>
    <xf numFmtId="0" fontId="74" fillId="68" borderId="0" applyNumberFormat="0" applyBorder="0" applyAlignment="0" applyProtection="0"/>
    <xf numFmtId="0" fontId="17" fillId="22" borderId="0" applyNumberFormat="0" applyBorder="0" applyAlignment="0" applyProtection="0"/>
    <xf numFmtId="0" fontId="74" fillId="69" borderId="0" applyNumberFormat="0" applyBorder="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28" fillId="28" borderId="254" applyNumberFormat="0" applyAlignment="0" applyProtection="0"/>
    <xf numFmtId="0" fontId="95" fillId="62" borderId="0" applyNumberFormat="0" applyBorder="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19" fillId="28" borderId="255" applyNumberFormat="0" applyAlignment="0" applyProtection="0"/>
    <xf numFmtId="0" fontId="96" fillId="0" borderId="0" applyNumberFormat="0" applyFill="0" applyBorder="0" applyAlignment="0" applyProtection="0"/>
    <xf numFmtId="173" fontId="97" fillId="0" borderId="0" applyFill="0" applyBorder="0" applyAlignment="0"/>
    <xf numFmtId="0" fontId="60" fillId="63" borderId="247" applyNumberFormat="0" applyAlignment="0" applyProtection="0"/>
    <xf numFmtId="0" fontId="20" fillId="29" borderId="4" applyNumberFormat="0" applyAlignment="0" applyProtection="0"/>
    <xf numFmtId="165" fontId="11" fillId="0" borderId="0" applyFont="0" applyFill="0" applyBorder="0" applyAlignment="0" applyProtection="0"/>
    <xf numFmtId="0" fontId="98" fillId="0" borderId="0" applyNumberFormat="0" applyAlignment="0">
      <alignment horizontal="left"/>
    </xf>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99"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26" fillId="15" borderId="255" applyNumberFormat="0" applyAlignment="0" applyProtection="0"/>
    <xf numFmtId="0" fontId="100" fillId="0" borderId="0" applyNumberFormat="0" applyAlignment="0">
      <alignment horizontal="left"/>
    </xf>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31" fillId="0" borderId="256" applyNumberFormat="0" applyFill="0" applyAlignment="0" applyProtection="0"/>
    <xf numFmtId="0" fontId="21" fillId="0" borderId="0" applyNumberFormat="0" applyFill="0" applyBorder="0" applyAlignment="0" applyProtection="0"/>
    <xf numFmtId="174" fontId="11" fillId="0" borderId="0" applyFont="0" applyFill="0" applyBorder="0" applyAlignment="0" applyProtection="0"/>
    <xf numFmtId="0" fontId="94" fillId="61" borderId="0" applyNumberFormat="0" applyBorder="0" applyAlignment="0" applyProtection="0"/>
    <xf numFmtId="38" fontId="89" fillId="9" borderId="0" applyNumberFormat="0" applyBorder="0" applyAlignment="0" applyProtection="0"/>
    <xf numFmtId="0" fontId="92" fillId="0" borderId="245" applyNumberFormat="0" applyFill="0" applyAlignment="0" applyProtection="0"/>
    <xf numFmtId="0" fontId="93" fillId="0" borderId="246" applyNumberFormat="0" applyFill="0" applyAlignment="0" applyProtection="0"/>
    <xf numFmtId="0" fontId="66" fillId="0" borderId="0" applyNumberFormat="0" applyFill="0" applyBorder="0" applyAlignment="0" applyProtection="0"/>
    <xf numFmtId="10" fontId="89" fillId="70" borderId="252" applyNumberFormat="0" applyBorder="0" applyAlignment="0" applyProtection="0"/>
    <xf numFmtId="165" fontId="11" fillId="0" borderId="0" applyFont="0" applyFill="0" applyBorder="0" applyAlignment="0" applyProtection="0"/>
    <xf numFmtId="175" fontId="85"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11" fillId="0" borderId="0" applyFont="0" applyFill="0" applyBorder="0" applyAlignment="0" applyProtection="0"/>
    <xf numFmtId="17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75" fontId="33" fillId="0" borderId="0" applyFont="0" applyFill="0" applyBorder="0" applyAlignment="0" applyProtection="0"/>
    <xf numFmtId="175" fontId="33" fillId="0" borderId="0" applyFont="0" applyFill="0" applyBorder="0" applyAlignment="0" applyProtection="0"/>
    <xf numFmtId="0" fontId="35" fillId="31" borderId="0" applyNumberFormat="0" applyBorder="0" applyAlignment="0" applyProtection="0"/>
    <xf numFmtId="0" fontId="67" fillId="38" borderId="0" applyNumberFormat="0" applyBorder="0" applyAlignment="0" applyProtection="0"/>
    <xf numFmtId="176" fontId="97" fillId="0" borderId="0"/>
    <xf numFmtId="0" fontId="101" fillId="0" borderId="0"/>
    <xf numFmtId="0" fontId="45" fillId="0" borderId="0"/>
    <xf numFmtId="0" fontId="101" fillId="0" borderId="0"/>
    <xf numFmtId="0" fontId="85" fillId="0" borderId="0"/>
    <xf numFmtId="0" fontId="10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2" fillId="0" borderId="0"/>
    <xf numFmtId="0" fontId="33" fillId="0" borderId="0"/>
    <xf numFmtId="0" fontId="33" fillId="0" borderId="0"/>
    <xf numFmtId="0" fontId="33" fillId="0" borderId="0"/>
    <xf numFmtId="0" fontId="33" fillId="0" borderId="0"/>
    <xf numFmtId="0" fontId="11" fillId="30" borderId="258"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10"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8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177" fontId="103" fillId="0" borderId="0" applyNumberFormat="0" applyFill="0" applyBorder="0" applyAlignment="0" applyProtection="0">
      <alignment horizontal="left"/>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0" fontId="104" fillId="0" borderId="0" applyBorder="0">
      <alignment horizontal="right"/>
    </xf>
    <xf numFmtId="0" fontId="105" fillId="0" borderId="0" applyNumberFormat="0" applyFill="0" applyBorder="0" applyAlignment="0" applyProtection="0"/>
    <xf numFmtId="0" fontId="32" fillId="0" borderId="0" applyNumberFormat="0" applyFill="0" applyBorder="0" applyAlignment="0" applyProtection="0"/>
    <xf numFmtId="166" fontId="11" fillId="0" borderId="0" applyFont="0" applyFill="0" applyBorder="0" applyAlignment="0" applyProtection="0"/>
    <xf numFmtId="0" fontId="33" fillId="0" borderId="0"/>
    <xf numFmtId="0" fontId="11" fillId="0" borderId="0"/>
    <xf numFmtId="0" fontId="107" fillId="0" borderId="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0" fontId="33" fillId="41" borderId="34" applyNumberFormat="0" applyFon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46" fillId="0" borderId="0" applyNumberFormat="0" applyFont="0" applyFill="0" applyBorder="0" applyAlignment="0" applyProtection="0">
      <alignment horizontal="left"/>
    </xf>
    <xf numFmtId="15" fontId="46" fillId="0" borderId="0" applyFont="0" applyFill="0" applyBorder="0" applyAlignment="0" applyProtection="0"/>
    <xf numFmtId="4" fontId="46" fillId="0" borderId="0" applyFont="0" applyFill="0" applyBorder="0" applyAlignment="0" applyProtection="0"/>
    <xf numFmtId="0" fontId="47" fillId="0" borderId="2">
      <alignment horizontal="center"/>
    </xf>
    <xf numFmtId="3" fontId="46" fillId="0" borderId="0" applyFont="0" applyFill="0" applyBorder="0" applyAlignment="0" applyProtection="0"/>
    <xf numFmtId="0" fontId="46" fillId="60" borderId="0" applyNumberFormat="0" applyFon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0" fontId="11" fillId="0" borderId="0"/>
  </cellStyleXfs>
  <cellXfs count="614">
    <xf numFmtId="0" fontId="0" fillId="0" borderId="0" xfId="0"/>
    <xf numFmtId="0" fontId="0" fillId="33" borderId="0" xfId="0" applyFont="1" applyFill="1"/>
    <xf numFmtId="0" fontId="74" fillId="33" borderId="0" xfId="20530" applyFont="1" applyFill="1" applyAlignment="1"/>
    <xf numFmtId="0" fontId="74" fillId="33" borderId="0" xfId="20530" applyFont="1" applyFill="1"/>
    <xf numFmtId="0" fontId="33" fillId="33" borderId="0" xfId="20530" applyFont="1" applyFill="1"/>
    <xf numFmtId="0" fontId="33" fillId="0" borderId="0" xfId="20530" applyFont="1"/>
    <xf numFmtId="0" fontId="77" fillId="33" borderId="0" xfId="20530" applyFont="1" applyFill="1" applyAlignment="1">
      <alignment horizontal="left" vertical="top" wrapText="1"/>
    </xf>
    <xf numFmtId="0" fontId="76" fillId="33" borderId="0" xfId="20530" applyFont="1" applyFill="1" applyAlignment="1">
      <alignment vertical="top" wrapText="1"/>
    </xf>
    <xf numFmtId="0" fontId="78" fillId="33" borderId="0" xfId="20530" applyFont="1" applyFill="1"/>
    <xf numFmtId="0" fontId="79" fillId="33" borderId="0" xfId="20530" applyFont="1" applyFill="1" applyAlignment="1"/>
    <xf numFmtId="0" fontId="82" fillId="33" borderId="0" xfId="20530" applyFont="1" applyFill="1" applyAlignment="1">
      <alignment vertical="top"/>
    </xf>
    <xf numFmtId="0" fontId="78" fillId="33" borderId="0" xfId="20530" applyFont="1" applyFill="1" applyAlignment="1"/>
    <xf numFmtId="0" fontId="33" fillId="33" borderId="0" xfId="20530" applyFont="1" applyFill="1" applyAlignment="1"/>
    <xf numFmtId="0" fontId="33" fillId="0" borderId="0" xfId="20530" applyFont="1" applyAlignment="1"/>
    <xf numFmtId="0" fontId="79" fillId="33" borderId="0" xfId="20530" applyFont="1" applyFill="1" applyAlignment="1">
      <alignment vertical="top"/>
    </xf>
    <xf numFmtId="0" fontId="78" fillId="33" borderId="0" xfId="20530" applyFont="1" applyFill="1" applyAlignment="1">
      <alignment vertical="top"/>
    </xf>
    <xf numFmtId="0" fontId="12" fillId="33" borderId="0" xfId="1" applyFont="1" applyFill="1" applyAlignment="1">
      <alignment vertical="top" wrapText="1"/>
    </xf>
    <xf numFmtId="0" fontId="12" fillId="33" borderId="0" xfId="1" applyFont="1" applyFill="1" applyAlignment="1">
      <alignment vertical="top"/>
    </xf>
    <xf numFmtId="0" fontId="80" fillId="33" borderId="0" xfId="20530" applyFont="1" applyFill="1" applyAlignment="1">
      <alignment vertical="top"/>
    </xf>
    <xf numFmtId="0" fontId="14" fillId="33" borderId="0" xfId="20530" applyFont="1" applyFill="1" applyAlignment="1"/>
    <xf numFmtId="0" fontId="81" fillId="33" borderId="0" xfId="20530" applyFont="1" applyFill="1"/>
    <xf numFmtId="0" fontId="80" fillId="33" borderId="0" xfId="20530" applyFont="1" applyFill="1"/>
    <xf numFmtId="0" fontId="90" fillId="33" borderId="0" xfId="20530" applyFont="1" applyFill="1" applyAlignment="1">
      <alignment vertical="top"/>
    </xf>
    <xf numFmtId="0" fontId="56" fillId="33" borderId="0" xfId="20530" applyFont="1" applyFill="1" applyAlignment="1">
      <alignment vertical="top" wrapText="1"/>
    </xf>
    <xf numFmtId="0" fontId="63" fillId="33" borderId="0" xfId="20530" applyFont="1" applyFill="1" applyAlignment="1"/>
    <xf numFmtId="0" fontId="91" fillId="33" borderId="0" xfId="20530" applyFont="1" applyFill="1"/>
    <xf numFmtId="0" fontId="90" fillId="33" borderId="0" xfId="20530" applyFont="1" applyFill="1" applyAlignment="1">
      <alignment horizontal="left" vertical="top" wrapText="1" indent="4"/>
    </xf>
    <xf numFmtId="0" fontId="90" fillId="33" borderId="0" xfId="20530" applyFont="1" applyFill="1" applyAlignment="1">
      <alignment vertical="center" wrapText="1"/>
    </xf>
    <xf numFmtId="0" fontId="52" fillId="33" borderId="223" xfId="20530" applyFont="1" applyFill="1" applyBorder="1" applyAlignment="1">
      <alignment vertical="center" readingOrder="1"/>
    </xf>
    <xf numFmtId="0" fontId="52" fillId="33" borderId="223" xfId="20530" applyFont="1" applyFill="1" applyBorder="1" applyAlignment="1">
      <alignment vertical="center" wrapText="1" readingOrder="1"/>
    </xf>
    <xf numFmtId="0" fontId="0" fillId="33" borderId="0" xfId="0" applyFont="1" applyFill="1" applyBorder="1"/>
    <xf numFmtId="0" fontId="0" fillId="0" borderId="0" xfId="0" applyFont="1"/>
    <xf numFmtId="0" fontId="14" fillId="0" borderId="0" xfId="0" applyFont="1" applyAlignment="1">
      <alignment vertical="center"/>
    </xf>
    <xf numFmtId="0" fontId="107" fillId="33" borderId="0" xfId="38682" applyFill="1" applyAlignment="1">
      <alignment vertical="center"/>
    </xf>
    <xf numFmtId="0" fontId="11" fillId="0" borderId="0" xfId="38830" applyAlignment="1">
      <alignment vertical="center"/>
    </xf>
    <xf numFmtId="0" fontId="33" fillId="0" borderId="0" xfId="20530" applyFont="1" applyAlignment="1">
      <alignment vertical="center"/>
    </xf>
    <xf numFmtId="0" fontId="54" fillId="0" borderId="0" xfId="0" applyFont="1" applyAlignment="1">
      <alignment vertical="top"/>
    </xf>
    <xf numFmtId="0" fontId="81" fillId="0" borderId="0" xfId="20530" applyFont="1" applyAlignment="1"/>
    <xf numFmtId="0" fontId="0" fillId="0" borderId="0" xfId="0"/>
    <xf numFmtId="0" fontId="0" fillId="33" borderId="0" xfId="0" applyFill="1"/>
    <xf numFmtId="0" fontId="0" fillId="0" borderId="0" xfId="0" applyFill="1"/>
    <xf numFmtId="9" fontId="0" fillId="0" borderId="0" xfId="129" applyFont="1"/>
    <xf numFmtId="0" fontId="60" fillId="33" borderId="29" xfId="20530" applyFont="1" applyFill="1" applyBorder="1" applyAlignment="1">
      <alignment vertical="center" wrapText="1" readingOrder="1"/>
    </xf>
    <xf numFmtId="0" fontId="80" fillId="33" borderId="42" xfId="20530" applyFont="1" applyFill="1" applyBorder="1" applyAlignment="1">
      <alignment vertical="top" wrapText="1"/>
    </xf>
    <xf numFmtId="0" fontId="80" fillId="33" borderId="43" xfId="20530" applyFont="1" applyFill="1" applyBorder="1" applyAlignment="1">
      <alignment vertical="top" wrapText="1"/>
    </xf>
    <xf numFmtId="0" fontId="80" fillId="33" borderId="0" xfId="20530" applyFont="1" applyFill="1" applyBorder="1" applyAlignment="1">
      <alignment vertical="top" wrapText="1"/>
    </xf>
    <xf numFmtId="0" fontId="80" fillId="33" borderId="76" xfId="20530" applyFont="1" applyFill="1" applyBorder="1" applyAlignment="1">
      <alignment vertical="top" wrapText="1"/>
    </xf>
    <xf numFmtId="0" fontId="80" fillId="33" borderId="45" xfId="20530" applyFont="1" applyFill="1" applyBorder="1" applyAlignment="1">
      <alignment vertical="top" wrapText="1"/>
    </xf>
    <xf numFmtId="0" fontId="80" fillId="33" borderId="46" xfId="20530" applyFont="1" applyFill="1" applyBorder="1" applyAlignment="1">
      <alignment vertical="top" wrapText="1"/>
    </xf>
    <xf numFmtId="0" fontId="80" fillId="33" borderId="75" xfId="20530" applyFont="1" applyFill="1" applyBorder="1" applyAlignment="1">
      <alignment vertical="top" wrapText="1"/>
    </xf>
    <xf numFmtId="0" fontId="80" fillId="33" borderId="44" xfId="20530" applyFont="1" applyFill="1" applyBorder="1" applyAlignment="1">
      <alignment vertical="top" wrapText="1"/>
    </xf>
    <xf numFmtId="0" fontId="80" fillId="33" borderId="41" xfId="20530" applyFont="1" applyFill="1" applyBorder="1" applyAlignment="1">
      <alignment vertical="top" wrapText="1"/>
    </xf>
    <xf numFmtId="9" fontId="8" fillId="0" borderId="0" xfId="0" applyNumberFormat="1" applyFont="1"/>
    <xf numFmtId="0" fontId="8" fillId="0" borderId="0" xfId="0" applyFont="1"/>
    <xf numFmtId="3" fontId="8" fillId="0" borderId="0" xfId="0" applyNumberFormat="1" applyFont="1"/>
    <xf numFmtId="0" fontId="73" fillId="0" borderId="0" xfId="0" applyFont="1" applyAlignment="1">
      <alignment horizontal="right"/>
    </xf>
    <xf numFmtId="9" fontId="0" fillId="0" borderId="0" xfId="0" applyNumberFormat="1"/>
    <xf numFmtId="0" fontId="0" fillId="0" borderId="0" xfId="0" applyAlignment="1"/>
    <xf numFmtId="1" fontId="0" fillId="0" borderId="0" xfId="0" applyNumberFormat="1" applyFill="1"/>
    <xf numFmtId="3" fontId="0" fillId="0" borderId="0" xfId="0" applyNumberFormat="1"/>
    <xf numFmtId="3" fontId="0" fillId="0" borderId="0" xfId="0" applyNumberFormat="1" applyFill="1"/>
    <xf numFmtId="0" fontId="8" fillId="0" borderId="0" xfId="0" applyFont="1" applyFill="1"/>
    <xf numFmtId="1" fontId="0" fillId="0" borderId="0" xfId="129" applyNumberFormat="1" applyFont="1" applyFill="1"/>
    <xf numFmtId="9" fontId="0" fillId="0" borderId="0" xfId="129" applyFont="1" applyFill="1"/>
    <xf numFmtId="0" fontId="118" fillId="0" borderId="0" xfId="0" applyFont="1"/>
    <xf numFmtId="0" fontId="114" fillId="33" borderId="0" xfId="0" applyFont="1" applyFill="1" applyAlignment="1"/>
    <xf numFmtId="0" fontId="7" fillId="0" borderId="0" xfId="0" applyFont="1" applyAlignment="1">
      <alignment horizontal="right"/>
    </xf>
    <xf numFmtId="3" fontId="0" fillId="0" borderId="0" xfId="129" applyNumberFormat="1" applyFont="1"/>
    <xf numFmtId="3" fontId="7" fillId="74" borderId="266" xfId="0" applyNumberFormat="1" applyFont="1" applyFill="1" applyBorder="1" applyAlignment="1">
      <alignment horizontal="center" vertical="center"/>
    </xf>
    <xf numFmtId="0" fontId="80" fillId="33" borderId="0" xfId="0" applyFont="1" applyFill="1" applyBorder="1" applyAlignment="1"/>
    <xf numFmtId="0" fontId="115" fillId="33" borderId="0" xfId="0" applyFont="1" applyFill="1" applyAlignment="1">
      <alignment horizontal="right"/>
    </xf>
    <xf numFmtId="0" fontId="52" fillId="33" borderId="0" xfId="38830" applyFont="1" applyFill="1" applyAlignment="1">
      <alignment vertical="center"/>
    </xf>
    <xf numFmtId="3" fontId="0" fillId="0" borderId="0" xfId="0" applyNumberFormat="1" applyFill="1" applyBorder="1"/>
    <xf numFmtId="1" fontId="0" fillId="0" borderId="0" xfId="0" applyNumberFormat="1" applyFill="1" applyBorder="1"/>
    <xf numFmtId="0" fontId="0" fillId="0" borderId="0" xfId="0" applyFill="1" applyBorder="1"/>
    <xf numFmtId="0" fontId="0" fillId="0" borderId="0" xfId="0" applyBorder="1"/>
    <xf numFmtId="3" fontId="0" fillId="0" borderId="0" xfId="129" applyNumberFormat="1" applyFont="1" applyBorder="1"/>
    <xf numFmtId="9" fontId="0" fillId="0" borderId="0" xfId="129" applyFont="1" applyBorder="1"/>
    <xf numFmtId="0" fontId="52" fillId="33" borderId="0" xfId="0" applyFont="1" applyFill="1" applyBorder="1" applyAlignment="1">
      <alignment vertical="center"/>
    </xf>
    <xf numFmtId="0" fontId="8" fillId="0" borderId="0" xfId="0" applyFont="1" applyBorder="1"/>
    <xf numFmtId="0" fontId="127" fillId="0" borderId="0" xfId="0" applyFont="1" applyBorder="1"/>
    <xf numFmtId="0" fontId="128" fillId="0" borderId="0" xfId="0" applyFont="1" applyBorder="1"/>
    <xf numFmtId="0" fontId="62" fillId="78" borderId="0" xfId="1" applyFont="1" applyFill="1"/>
    <xf numFmtId="3" fontId="0" fillId="8" borderId="0" xfId="0" applyNumberFormat="1" applyFill="1" applyBorder="1" applyAlignment="1">
      <alignment horizontal="left"/>
    </xf>
    <xf numFmtId="3" fontId="120" fillId="0" borderId="0" xfId="0" applyNumberFormat="1" applyFont="1" applyFill="1" applyBorder="1" applyAlignment="1">
      <alignment horizontal="left"/>
    </xf>
    <xf numFmtId="0" fontId="6" fillId="74" borderId="266" xfId="0" applyFont="1" applyFill="1" applyBorder="1" applyAlignment="1">
      <alignment horizontal="right" vertical="center"/>
    </xf>
    <xf numFmtId="3" fontId="121" fillId="0" borderId="286" xfId="0" applyNumberFormat="1" applyFont="1" applyFill="1" applyBorder="1" applyAlignment="1">
      <alignment horizontal="center" vertical="center"/>
    </xf>
    <xf numFmtId="3" fontId="121" fillId="0" borderId="285" xfId="0" applyNumberFormat="1" applyFont="1" applyFill="1" applyBorder="1" applyAlignment="1">
      <alignment horizontal="center" vertical="center"/>
    </xf>
    <xf numFmtId="3" fontId="121" fillId="0" borderId="287" xfId="0" applyNumberFormat="1" applyFont="1" applyFill="1" applyBorder="1" applyAlignment="1">
      <alignment horizontal="center" vertical="center"/>
    </xf>
    <xf numFmtId="3" fontId="116" fillId="0" borderId="285" xfId="0" applyNumberFormat="1" applyFont="1" applyFill="1" applyBorder="1" applyAlignment="1">
      <alignment horizontal="center"/>
    </xf>
    <xf numFmtId="3" fontId="124" fillId="3" borderId="285" xfId="0" applyNumberFormat="1" applyFont="1" applyFill="1" applyBorder="1" applyAlignment="1">
      <alignment horizontal="center"/>
    </xf>
    <xf numFmtId="0" fontId="116" fillId="33" borderId="0" xfId="0" applyFont="1" applyFill="1" applyBorder="1" applyAlignment="1">
      <alignment horizontal="right" indent="1"/>
    </xf>
    <xf numFmtId="0" fontId="87" fillId="33" borderId="0" xfId="0" applyFont="1" applyFill="1" applyBorder="1" applyAlignment="1">
      <alignment horizontal="right" indent="1"/>
    </xf>
    <xf numFmtId="0" fontId="116" fillId="33" borderId="0" xfId="0" applyFont="1" applyFill="1"/>
    <xf numFmtId="0" fontId="87" fillId="2" borderId="266" xfId="2" applyFont="1" applyFill="1" applyBorder="1" applyAlignment="1">
      <alignment horizontal="center" vertical="center"/>
    </xf>
    <xf numFmtId="9" fontId="116" fillId="33" borderId="0" xfId="0" applyNumberFormat="1" applyFont="1" applyFill="1" applyBorder="1" applyAlignment="1">
      <alignment horizontal="right" vertical="center" indent="1"/>
    </xf>
    <xf numFmtId="0" fontId="87" fillId="76" borderId="266" xfId="2" applyFont="1" applyFill="1" applyBorder="1" applyAlignment="1">
      <alignment horizontal="center" vertical="center"/>
    </xf>
    <xf numFmtId="9" fontId="121" fillId="0" borderId="285" xfId="129" applyFont="1" applyFill="1" applyBorder="1" applyAlignment="1">
      <alignment horizontal="center" vertical="center"/>
    </xf>
    <xf numFmtId="9" fontId="121" fillId="0" borderId="287" xfId="129" applyFont="1" applyFill="1" applyBorder="1" applyAlignment="1">
      <alignment horizontal="center" vertical="center"/>
    </xf>
    <xf numFmtId="9" fontId="121" fillId="0" borderId="286" xfId="129" applyFont="1" applyFill="1" applyBorder="1" applyAlignment="1">
      <alignment horizontal="center" vertical="center"/>
    </xf>
    <xf numFmtId="0" fontId="122" fillId="33" borderId="0" xfId="0" applyFont="1" applyFill="1" applyAlignment="1">
      <alignment horizontal="right" indent="1"/>
    </xf>
    <xf numFmtId="0" fontId="122" fillId="33" borderId="0" xfId="0" applyFont="1" applyFill="1" applyAlignment="1">
      <alignment horizontal="center"/>
    </xf>
    <xf numFmtId="0" fontId="130" fillId="33" borderId="0" xfId="0" applyFont="1" applyFill="1"/>
    <xf numFmtId="0" fontId="123" fillId="33" borderId="0" xfId="0" applyFont="1" applyFill="1"/>
    <xf numFmtId="0" fontId="123" fillId="33" borderId="0" xfId="0" applyFont="1" applyFill="1" applyAlignment="1">
      <alignment horizontal="right"/>
    </xf>
    <xf numFmtId="0" fontId="5" fillId="0" borderId="0" xfId="0" applyFont="1"/>
    <xf numFmtId="9" fontId="132" fillId="0" borderId="0" xfId="0" applyNumberFormat="1" applyFont="1"/>
    <xf numFmtId="0" fontId="52" fillId="0" borderId="0" xfId="0" applyFont="1"/>
    <xf numFmtId="3" fontId="80" fillId="8" borderId="0" xfId="0" applyNumberFormat="1" applyFont="1" applyFill="1"/>
    <xf numFmtId="3" fontId="80" fillId="0" borderId="0" xfId="0" applyNumberFormat="1" applyFont="1" applyFill="1"/>
    <xf numFmtId="167" fontId="52" fillId="0" borderId="0" xfId="0" applyNumberFormat="1" applyFont="1"/>
    <xf numFmtId="0" fontId="133" fillId="0" borderId="0" xfId="38830" applyFont="1" applyBorder="1" applyAlignment="1">
      <alignment vertical="center"/>
    </xf>
    <xf numFmtId="0" fontId="133" fillId="0" borderId="0" xfId="38830" applyFont="1" applyBorder="1" applyAlignment="1">
      <alignment horizontal="right" vertical="center" indent="1"/>
    </xf>
    <xf numFmtId="0" fontId="133" fillId="0" borderId="0" xfId="38830" applyFont="1" applyFill="1" applyBorder="1" applyAlignment="1">
      <alignment horizontal="left" vertical="center" indent="1"/>
    </xf>
    <xf numFmtId="0" fontId="131" fillId="0" borderId="0" xfId="0" applyFont="1" applyAlignment="1">
      <alignment horizontal="right"/>
    </xf>
    <xf numFmtId="0" fontId="131" fillId="0" borderId="0" xfId="0" applyFont="1"/>
    <xf numFmtId="3" fontId="131" fillId="0" borderId="0" xfId="0" applyNumberFormat="1" applyFont="1"/>
    <xf numFmtId="0" fontId="8" fillId="0" borderId="0" xfId="0" applyFont="1" applyFill="1" applyBorder="1"/>
    <xf numFmtId="0" fontId="7" fillId="0" borderId="0" xfId="0" applyFont="1" applyFill="1" applyBorder="1" applyAlignment="1">
      <alignment horizontal="right"/>
    </xf>
    <xf numFmtId="0" fontId="62" fillId="33" borderId="0" xfId="1" applyFont="1" applyFill="1" applyAlignment="1">
      <alignment vertical="center"/>
    </xf>
    <xf numFmtId="0" fontId="79" fillId="33" borderId="0" xfId="20530" applyFont="1" applyFill="1" applyAlignment="1">
      <alignment vertical="center"/>
    </xf>
    <xf numFmtId="0" fontId="33" fillId="33" borderId="0" xfId="20530" applyFont="1" applyFill="1" applyAlignment="1">
      <alignment vertical="center"/>
    </xf>
    <xf numFmtId="0" fontId="129" fillId="33" borderId="0" xfId="38830" applyFont="1" applyFill="1" applyAlignment="1">
      <alignment vertical="center"/>
    </xf>
    <xf numFmtId="0" fontId="134" fillId="33" borderId="244" xfId="38830" applyFont="1" applyFill="1" applyBorder="1" applyAlignment="1">
      <alignment horizontal="center" vertical="center" wrapText="1" readingOrder="1"/>
    </xf>
    <xf numFmtId="0" fontId="134" fillId="33" borderId="244" xfId="38830" applyFont="1" applyFill="1" applyBorder="1" applyAlignment="1">
      <alignment horizontal="left" vertical="center" wrapText="1" readingOrder="1"/>
    </xf>
    <xf numFmtId="0" fontId="58" fillId="33" borderId="260" xfId="38830" applyFont="1" applyFill="1" applyBorder="1" applyAlignment="1">
      <alignment vertical="center"/>
    </xf>
    <xf numFmtId="0" fontId="109" fillId="33" borderId="260" xfId="38830" applyFont="1" applyFill="1" applyBorder="1" applyAlignment="1">
      <alignment horizontal="right" vertical="center" indent="1"/>
    </xf>
    <xf numFmtId="0" fontId="59" fillId="79" borderId="261" xfId="38830" applyFont="1" applyFill="1" applyBorder="1" applyAlignment="1">
      <alignment vertical="center"/>
    </xf>
    <xf numFmtId="0" fontId="52" fillId="33" borderId="0" xfId="38682" applyFont="1" applyFill="1" applyAlignment="1">
      <alignment vertical="center"/>
    </xf>
    <xf numFmtId="0" fontId="129" fillId="33" borderId="0" xfId="38682" applyFont="1" applyFill="1" applyAlignment="1">
      <alignment vertical="center"/>
    </xf>
    <xf numFmtId="0" fontId="134" fillId="33" borderId="265" xfId="38682" applyFont="1" applyFill="1" applyBorder="1" applyAlignment="1">
      <alignment horizontal="center" vertical="center" wrapText="1" readingOrder="1"/>
    </xf>
    <xf numFmtId="0" fontId="134" fillId="33" borderId="0" xfId="38682" applyFont="1" applyFill="1" applyBorder="1" applyAlignment="1">
      <alignment horizontal="center" vertical="center" wrapText="1" readingOrder="1"/>
    </xf>
    <xf numFmtId="0" fontId="52" fillId="33" borderId="0" xfId="38682" applyFont="1" applyFill="1" applyBorder="1" applyAlignment="1">
      <alignment vertical="center"/>
    </xf>
    <xf numFmtId="0" fontId="108" fillId="33" borderId="244" xfId="38682" applyFont="1" applyFill="1" applyBorder="1" applyAlignment="1">
      <alignment horizontal="center" vertical="center" wrapText="1" readingOrder="1"/>
    </xf>
    <xf numFmtId="0" fontId="129" fillId="33" borderId="0" xfId="20530" applyFont="1" applyFill="1" applyAlignment="1">
      <alignment vertical="top" wrapText="1"/>
    </xf>
    <xf numFmtId="0" fontId="127" fillId="0" borderId="0" xfId="0" applyFont="1" applyAlignment="1">
      <alignment horizontal="right"/>
    </xf>
    <xf numFmtId="0" fontId="127" fillId="0" borderId="0" xfId="0" applyFont="1"/>
    <xf numFmtId="0" fontId="112" fillId="33" borderId="0" xfId="20530" applyFont="1" applyFill="1" applyBorder="1" applyAlignment="1">
      <alignment vertical="top" wrapText="1" readingOrder="1"/>
    </xf>
    <xf numFmtId="0" fontId="52" fillId="83" borderId="29" xfId="20530" applyNumberFormat="1" applyFont="1" applyFill="1" applyBorder="1" applyAlignment="1">
      <alignment horizontal="center" vertical="center" wrapText="1" readingOrder="1"/>
    </xf>
    <xf numFmtId="14" fontId="52" fillId="83" borderId="29" xfId="20530" applyNumberFormat="1" applyFont="1" applyFill="1" applyBorder="1" applyAlignment="1">
      <alignment horizontal="center" vertical="center" wrapText="1" readingOrder="1"/>
    </xf>
    <xf numFmtId="14" fontId="52" fillId="84" borderId="29" xfId="20530" applyNumberFormat="1" applyFont="1" applyFill="1" applyBorder="1" applyAlignment="1">
      <alignment horizontal="center" vertical="center" wrapText="1" readingOrder="1"/>
    </xf>
    <xf numFmtId="0" fontId="52" fillId="84" borderId="29" xfId="20530" applyFont="1" applyFill="1" applyBorder="1" applyAlignment="1">
      <alignment horizontal="center" vertical="center" wrapText="1" readingOrder="1"/>
    </xf>
    <xf numFmtId="0" fontId="121" fillId="33" borderId="0" xfId="38830" applyFont="1" applyFill="1" applyAlignment="1">
      <alignment vertical="center"/>
    </xf>
    <xf numFmtId="0" fontId="123" fillId="33" borderId="0" xfId="38830" applyFont="1" applyFill="1" applyAlignment="1">
      <alignment vertical="center"/>
    </xf>
    <xf numFmtId="3" fontId="136" fillId="3" borderId="273" xfId="38830" applyNumberFormat="1" applyFont="1" applyFill="1" applyBorder="1" applyAlignment="1">
      <alignment horizontal="center" vertical="center"/>
    </xf>
    <xf numFmtId="0" fontId="126" fillId="79" borderId="259" xfId="38830" applyFont="1" applyFill="1" applyBorder="1" applyAlignment="1">
      <alignment vertical="center"/>
    </xf>
    <xf numFmtId="0" fontId="126" fillId="79" borderId="263" xfId="38830" applyFont="1" applyFill="1" applyBorder="1" applyAlignment="1">
      <alignment vertical="center"/>
    </xf>
    <xf numFmtId="0" fontId="121" fillId="0" borderId="0" xfId="38830" applyFont="1" applyAlignment="1">
      <alignment vertical="center"/>
    </xf>
    <xf numFmtId="0" fontId="137" fillId="33" borderId="0" xfId="38830" applyFont="1" applyFill="1" applyAlignment="1">
      <alignment vertical="center"/>
    </xf>
    <xf numFmtId="0" fontId="121" fillId="0" borderId="0" xfId="38830" applyFont="1" applyFill="1" applyAlignment="1">
      <alignment vertical="center"/>
    </xf>
    <xf numFmtId="0" fontId="121" fillId="81" borderId="267" xfId="38830" applyNumberFormat="1" applyFont="1" applyFill="1" applyBorder="1" applyAlignment="1">
      <alignment horizontal="center" vertical="center" wrapText="1"/>
    </xf>
    <xf numFmtId="0" fontId="121" fillId="81" borderId="307" xfId="38830" applyNumberFormat="1" applyFont="1" applyFill="1" applyBorder="1" applyAlignment="1">
      <alignment horizontal="center" vertical="center" wrapText="1"/>
    </xf>
    <xf numFmtId="0" fontId="121" fillId="81" borderId="268" xfId="38830" applyNumberFormat="1" applyFont="1" applyFill="1" applyBorder="1" applyAlignment="1">
      <alignment horizontal="center" vertical="center" wrapText="1"/>
    </xf>
    <xf numFmtId="0" fontId="121" fillId="81" borderId="269" xfId="38830" applyNumberFormat="1" applyFont="1" applyFill="1" applyBorder="1" applyAlignment="1">
      <alignment horizontal="center" vertical="center" wrapText="1"/>
    </xf>
    <xf numFmtId="3" fontId="121" fillId="33" borderId="270" xfId="38830" applyNumberFormat="1" applyFont="1" applyFill="1" applyBorder="1" applyAlignment="1">
      <alignment horizontal="center" vertical="center"/>
    </xf>
    <xf numFmtId="3" fontId="121" fillId="33" borderId="290" xfId="38830" applyNumberFormat="1" applyFont="1" applyFill="1" applyBorder="1" applyAlignment="1">
      <alignment horizontal="center" vertical="center"/>
    </xf>
    <xf numFmtId="3" fontId="125" fillId="33" borderId="300" xfId="38830" applyNumberFormat="1" applyFont="1" applyFill="1" applyBorder="1" applyAlignment="1">
      <alignment horizontal="center" vertical="center"/>
    </xf>
    <xf numFmtId="3" fontId="121" fillId="33" borderId="295" xfId="38830" applyNumberFormat="1" applyFont="1" applyFill="1" applyBorder="1" applyAlignment="1">
      <alignment horizontal="center" vertical="center"/>
    </xf>
    <xf numFmtId="3" fontId="121" fillId="33" borderId="271" xfId="38830" applyNumberFormat="1" applyFont="1" applyFill="1" applyBorder="1" applyAlignment="1">
      <alignment horizontal="center" vertical="center"/>
    </xf>
    <xf numFmtId="3" fontId="125" fillId="33" borderId="304" xfId="38830" applyNumberFormat="1" applyFont="1" applyFill="1" applyBorder="1" applyAlignment="1">
      <alignment horizontal="center" vertical="center"/>
    </xf>
    <xf numFmtId="3" fontId="136" fillId="3" borderId="291" xfId="38830" applyNumberFormat="1" applyFont="1" applyFill="1" applyBorder="1" applyAlignment="1">
      <alignment horizontal="center" vertical="center"/>
    </xf>
    <xf numFmtId="3" fontId="124" fillId="3" borderId="301" xfId="38830" applyNumberFormat="1" applyFont="1" applyFill="1" applyBorder="1" applyAlignment="1">
      <alignment horizontal="center" vertical="center"/>
    </xf>
    <xf numFmtId="3" fontId="136" fillId="3" borderId="296" xfId="38830" applyNumberFormat="1" applyFont="1" applyFill="1" applyBorder="1" applyAlignment="1">
      <alignment horizontal="center" vertical="center"/>
    </xf>
    <xf numFmtId="3" fontId="136" fillId="3" borderId="274" xfId="38830" applyNumberFormat="1" applyFont="1" applyFill="1" applyBorder="1" applyAlignment="1">
      <alignment horizontal="center" vertical="center"/>
    </xf>
    <xf numFmtId="3" fontId="124" fillId="3" borderId="305" xfId="38830" applyNumberFormat="1" applyFont="1" applyFill="1" applyBorder="1" applyAlignment="1">
      <alignment horizontal="center" vertical="center"/>
    </xf>
    <xf numFmtId="3" fontId="121" fillId="33" borderId="275" xfId="38830" applyNumberFormat="1" applyFont="1" applyFill="1" applyBorder="1" applyAlignment="1">
      <alignment horizontal="center" vertical="center"/>
    </xf>
    <xf numFmtId="3" fontId="121" fillId="33" borderId="292" xfId="38830" applyNumberFormat="1" applyFont="1" applyFill="1" applyBorder="1" applyAlignment="1">
      <alignment horizontal="center" vertical="center"/>
    </xf>
    <xf numFmtId="3" fontId="125" fillId="33" borderId="302" xfId="38830" applyNumberFormat="1" applyFont="1" applyFill="1" applyBorder="1" applyAlignment="1">
      <alignment horizontal="center" vertical="center"/>
    </xf>
    <xf numFmtId="3" fontId="121" fillId="33" borderId="297" xfId="38830" applyNumberFormat="1" applyFont="1" applyFill="1" applyBorder="1" applyAlignment="1">
      <alignment horizontal="center" vertical="center"/>
    </xf>
    <xf numFmtId="3" fontId="121" fillId="33" borderId="276" xfId="38830" applyNumberFormat="1" applyFont="1" applyFill="1" applyBorder="1" applyAlignment="1">
      <alignment horizontal="center" vertical="center"/>
    </xf>
    <xf numFmtId="3" fontId="125" fillId="33" borderId="308" xfId="38830" applyNumberFormat="1" applyFont="1" applyFill="1" applyBorder="1" applyAlignment="1">
      <alignment horizontal="center" vertical="center"/>
    </xf>
    <xf numFmtId="9" fontId="121" fillId="33" borderId="267" xfId="129" applyFont="1" applyFill="1" applyBorder="1" applyAlignment="1">
      <alignment horizontal="center" vertical="center"/>
    </xf>
    <xf numFmtId="9" fontId="121" fillId="33" borderId="289" xfId="129" applyFont="1" applyFill="1" applyBorder="1" applyAlignment="1">
      <alignment horizontal="center" vertical="center"/>
    </xf>
    <xf numFmtId="9" fontId="125" fillId="33" borderId="299" xfId="129" applyFont="1" applyFill="1" applyBorder="1" applyAlignment="1">
      <alignment horizontal="center" vertical="center"/>
    </xf>
    <xf numFmtId="9" fontId="121" fillId="33" borderId="294" xfId="129" applyFont="1" applyFill="1" applyBorder="1" applyAlignment="1">
      <alignment horizontal="center" vertical="center"/>
    </xf>
    <xf numFmtId="9" fontId="121" fillId="33" borderId="268" xfId="129" applyFont="1" applyFill="1" applyBorder="1" applyAlignment="1">
      <alignment horizontal="center" vertical="center"/>
    </xf>
    <xf numFmtId="9" fontId="125" fillId="33" borderId="307" xfId="129" applyFont="1" applyFill="1" applyBorder="1" applyAlignment="1">
      <alignment horizontal="center" vertical="center"/>
    </xf>
    <xf numFmtId="3" fontId="121" fillId="33" borderId="273" xfId="38830" applyNumberFormat="1" applyFont="1" applyFill="1" applyBorder="1" applyAlignment="1">
      <alignment horizontal="center" vertical="center"/>
    </xf>
    <xf numFmtId="3" fontId="121" fillId="33" borderId="291" xfId="38830" applyNumberFormat="1" applyFont="1" applyFill="1" applyBorder="1" applyAlignment="1">
      <alignment horizontal="center" vertical="center"/>
    </xf>
    <xf numFmtId="3" fontId="125" fillId="33" borderId="301" xfId="38830" applyNumberFormat="1" applyFont="1" applyFill="1" applyBorder="1" applyAlignment="1">
      <alignment horizontal="center" vertical="center"/>
    </xf>
    <xf numFmtId="3" fontId="121" fillId="33" borderId="296" xfId="38830" applyNumberFormat="1" applyFont="1" applyFill="1" applyBorder="1" applyAlignment="1">
      <alignment horizontal="center" vertical="center"/>
    </xf>
    <xf numFmtId="3" fontId="121" fillId="33" borderId="274" xfId="38830" applyNumberFormat="1" applyFont="1" applyFill="1" applyBorder="1" applyAlignment="1">
      <alignment horizontal="center" vertical="center"/>
    </xf>
    <xf numFmtId="3" fontId="125" fillId="33" borderId="305" xfId="38830" applyNumberFormat="1" applyFont="1" applyFill="1" applyBorder="1" applyAlignment="1">
      <alignment horizontal="center" vertical="center"/>
    </xf>
    <xf numFmtId="3" fontId="116" fillId="33" borderId="270" xfId="504" applyNumberFormat="1" applyFont="1" applyFill="1" applyBorder="1" applyAlignment="1">
      <alignment horizontal="center" vertical="center"/>
    </xf>
    <xf numFmtId="3" fontId="116" fillId="33" borderId="290" xfId="504" applyNumberFormat="1" applyFont="1" applyFill="1" applyBorder="1" applyAlignment="1">
      <alignment horizontal="center" vertical="center"/>
    </xf>
    <xf numFmtId="3" fontId="87" fillId="33" borderId="300" xfId="504" applyNumberFormat="1" applyFont="1" applyFill="1" applyBorder="1" applyAlignment="1">
      <alignment horizontal="center" vertical="center"/>
    </xf>
    <xf numFmtId="3" fontId="116" fillId="33" borderId="295" xfId="504" applyNumberFormat="1" applyFont="1" applyFill="1" applyBorder="1" applyAlignment="1">
      <alignment horizontal="center" vertical="center"/>
    </xf>
    <xf numFmtId="3" fontId="116" fillId="33" borderId="271" xfId="504" applyNumberFormat="1" applyFont="1" applyFill="1" applyBorder="1" applyAlignment="1">
      <alignment horizontal="center" vertical="center"/>
    </xf>
    <xf numFmtId="9" fontId="116" fillId="33" borderId="279" xfId="504" applyFont="1" applyFill="1" applyBorder="1" applyAlignment="1">
      <alignment horizontal="center" vertical="center"/>
    </xf>
    <xf numFmtId="9" fontId="116" fillId="33" borderId="293" xfId="504" applyFont="1" applyFill="1" applyBorder="1" applyAlignment="1">
      <alignment horizontal="center" vertical="center"/>
    </xf>
    <xf numFmtId="9" fontId="87" fillId="33" borderId="303" xfId="504" applyFont="1" applyFill="1" applyBorder="1" applyAlignment="1">
      <alignment horizontal="center" vertical="center"/>
    </xf>
    <xf numFmtId="9" fontId="116" fillId="33" borderId="298" xfId="504" applyFont="1" applyFill="1" applyBorder="1" applyAlignment="1">
      <alignment horizontal="center" vertical="center"/>
    </xf>
    <xf numFmtId="9" fontId="116" fillId="33" borderId="280" xfId="504" applyFont="1" applyFill="1" applyBorder="1" applyAlignment="1">
      <alignment horizontal="center" vertical="center"/>
    </xf>
    <xf numFmtId="0" fontId="125" fillId="5" borderId="307" xfId="38830" applyNumberFormat="1" applyFont="1" applyFill="1" applyBorder="1" applyAlignment="1">
      <alignment horizontal="center" vertical="center" wrapText="1"/>
    </xf>
    <xf numFmtId="0" fontId="125" fillId="71" borderId="299" xfId="38830" applyNumberFormat="1" applyFont="1" applyFill="1" applyBorder="1" applyAlignment="1">
      <alignment horizontal="center" vertical="center" wrapText="1"/>
    </xf>
    <xf numFmtId="0" fontId="125" fillId="73" borderId="299" xfId="38830" applyNumberFormat="1" applyFont="1" applyFill="1" applyBorder="1" applyAlignment="1">
      <alignment horizontal="center" vertical="center" wrapText="1"/>
    </xf>
    <xf numFmtId="0" fontId="125" fillId="85" borderId="299" xfId="38830" applyNumberFormat="1" applyFont="1" applyFill="1" applyBorder="1" applyAlignment="1">
      <alignment horizontal="center" vertical="center" wrapText="1"/>
    </xf>
    <xf numFmtId="9" fontId="125" fillId="74" borderId="0" xfId="107" applyFont="1" applyFill="1" applyBorder="1" applyAlignment="1">
      <alignment horizontal="center"/>
    </xf>
    <xf numFmtId="9" fontId="121" fillId="74" borderId="224" xfId="107" applyFont="1" applyFill="1" applyBorder="1" applyAlignment="1">
      <alignment horizontal="right" vertical="center" indent="1"/>
    </xf>
    <xf numFmtId="9" fontId="114" fillId="0" borderId="0" xfId="129" applyFont="1" applyAlignment="1">
      <alignment vertical="center"/>
    </xf>
    <xf numFmtId="9" fontId="125" fillId="74" borderId="17" xfId="107" applyFont="1" applyFill="1" applyBorder="1" applyAlignment="1">
      <alignment horizontal="center"/>
    </xf>
    <xf numFmtId="9" fontId="121" fillId="74" borderId="237" xfId="107" applyFont="1" applyFill="1" applyBorder="1" applyAlignment="1">
      <alignment horizontal="right" vertical="center" indent="1"/>
    </xf>
    <xf numFmtId="3" fontId="121" fillId="33" borderId="279" xfId="38830" applyNumberFormat="1" applyFont="1" applyFill="1" applyBorder="1" applyAlignment="1">
      <alignment horizontal="center" vertical="center"/>
    </xf>
    <xf numFmtId="3" fontId="121" fillId="33" borderId="293" xfId="38830" applyNumberFormat="1" applyFont="1" applyFill="1" applyBorder="1" applyAlignment="1">
      <alignment horizontal="center" vertical="center"/>
    </xf>
    <xf numFmtId="3" fontId="125" fillId="33" borderId="303" xfId="38830" applyNumberFormat="1" applyFont="1" applyFill="1" applyBorder="1" applyAlignment="1">
      <alignment horizontal="center" vertical="center"/>
    </xf>
    <xf numFmtId="3" fontId="121" fillId="33" borderId="298" xfId="38830" applyNumberFormat="1" applyFont="1" applyFill="1" applyBorder="1" applyAlignment="1">
      <alignment horizontal="center" vertical="center"/>
    </xf>
    <xf numFmtId="3" fontId="121" fillId="33" borderId="280" xfId="38830" applyNumberFormat="1" applyFont="1" applyFill="1" applyBorder="1" applyAlignment="1">
      <alignment horizontal="center" vertical="center"/>
    </xf>
    <xf numFmtId="3" fontId="125" fillId="33" borderId="306" xfId="38830" applyNumberFormat="1" applyFont="1" applyFill="1" applyBorder="1" applyAlignment="1">
      <alignment horizontal="center" vertical="center"/>
    </xf>
    <xf numFmtId="9" fontId="116" fillId="33" borderId="0" xfId="504" applyFont="1" applyFill="1" applyAlignment="1">
      <alignment vertical="center"/>
    </xf>
    <xf numFmtId="0" fontId="121" fillId="81" borderId="289" xfId="38830" applyNumberFormat="1" applyFont="1" applyFill="1" applyBorder="1" applyAlignment="1">
      <alignment horizontal="center" vertical="center" wrapText="1"/>
    </xf>
    <xf numFmtId="0" fontId="125" fillId="5" borderId="299" xfId="38830" applyNumberFormat="1" applyFont="1" applyFill="1" applyBorder="1" applyAlignment="1">
      <alignment horizontal="center" vertical="center" wrapText="1"/>
    </xf>
    <xf numFmtId="0" fontId="121" fillId="81" borderId="294" xfId="38830" applyNumberFormat="1" applyFont="1" applyFill="1" applyBorder="1" applyAlignment="1">
      <alignment horizontal="center" vertical="center" wrapText="1"/>
    </xf>
    <xf numFmtId="0" fontId="121" fillId="37" borderId="307" xfId="38830" applyNumberFormat="1" applyFont="1" applyFill="1" applyBorder="1" applyAlignment="1">
      <alignment horizontal="center" vertical="center" wrapText="1"/>
    </xf>
    <xf numFmtId="0" fontId="121" fillId="37" borderId="309" xfId="38830" applyNumberFormat="1" applyFont="1" applyFill="1" applyBorder="1" applyAlignment="1">
      <alignment horizontal="center" vertical="center" wrapText="1"/>
    </xf>
    <xf numFmtId="0" fontId="125" fillId="74" borderId="0" xfId="38830" applyFont="1" applyFill="1" applyBorder="1" applyAlignment="1"/>
    <xf numFmtId="0" fontId="121" fillId="74" borderId="224" xfId="38830" applyFont="1" applyFill="1" applyBorder="1" applyAlignment="1">
      <alignment horizontal="right" vertical="center" indent="1"/>
    </xf>
    <xf numFmtId="0" fontId="125" fillId="74" borderId="17" xfId="38830" applyFont="1" applyFill="1" applyBorder="1" applyAlignment="1"/>
    <xf numFmtId="0" fontId="121" fillId="74" borderId="237" xfId="38830" applyFont="1" applyFill="1" applyBorder="1" applyAlignment="1">
      <alignment horizontal="right" vertical="center" indent="1"/>
    </xf>
    <xf numFmtId="9" fontId="116" fillId="33" borderId="279" xfId="107" applyNumberFormat="1" applyFont="1" applyFill="1" applyBorder="1" applyAlignment="1">
      <alignment horizontal="center" vertical="center"/>
    </xf>
    <xf numFmtId="9" fontId="116" fillId="33" borderId="293" xfId="107" applyNumberFormat="1" applyFont="1" applyFill="1" applyBorder="1" applyAlignment="1">
      <alignment horizontal="center" vertical="center"/>
    </xf>
    <xf numFmtId="9" fontId="125" fillId="33" borderId="303" xfId="107" applyNumberFormat="1" applyFont="1" applyFill="1" applyBorder="1" applyAlignment="1">
      <alignment horizontal="center" vertical="center"/>
    </xf>
    <xf numFmtId="9" fontId="116" fillId="33" borderId="298" xfId="107" applyNumberFormat="1" applyFont="1" applyFill="1" applyBorder="1" applyAlignment="1">
      <alignment horizontal="center" vertical="center"/>
    </xf>
    <xf numFmtId="9" fontId="116" fillId="33" borderId="280" xfId="107" applyNumberFormat="1" applyFont="1" applyFill="1" applyBorder="1" applyAlignment="1">
      <alignment horizontal="center" vertical="center"/>
    </xf>
    <xf numFmtId="0" fontId="121" fillId="33" borderId="0" xfId="38830" applyFont="1" applyFill="1" applyBorder="1" applyAlignment="1">
      <alignment vertical="center"/>
    </xf>
    <xf numFmtId="9" fontId="121" fillId="0" borderId="0" xfId="129" applyFont="1" applyAlignment="1">
      <alignment vertical="center"/>
    </xf>
    <xf numFmtId="1" fontId="121" fillId="0" borderId="0" xfId="38830" applyNumberFormat="1" applyFont="1" applyAlignment="1">
      <alignment vertical="center"/>
    </xf>
    <xf numFmtId="0" fontId="121" fillId="37" borderId="268" xfId="38830" applyNumberFormat="1" applyFont="1" applyFill="1" applyBorder="1" applyAlignment="1">
      <alignment horizontal="center" vertical="center" wrapText="1"/>
    </xf>
    <xf numFmtId="0" fontId="125" fillId="7" borderId="243" xfId="38830" applyFont="1" applyFill="1" applyBorder="1" applyAlignment="1">
      <alignment vertical="center" wrapText="1"/>
    </xf>
    <xf numFmtId="0" fontId="121" fillId="7" borderId="224" xfId="38830" applyFont="1" applyFill="1" applyBorder="1" applyAlignment="1">
      <alignment horizontal="right" vertical="center" indent="1"/>
    </xf>
    <xf numFmtId="0" fontId="125" fillId="7" borderId="236" xfId="38830" applyFont="1" applyFill="1" applyBorder="1" applyAlignment="1">
      <alignment vertical="center" wrapText="1"/>
    </xf>
    <xf numFmtId="0" fontId="121" fillId="7" borderId="237" xfId="38830" applyFont="1" applyFill="1" applyBorder="1" applyAlignment="1">
      <alignment horizontal="right" vertical="center" indent="1"/>
    </xf>
    <xf numFmtId="0" fontId="114" fillId="0" borderId="0" xfId="38830" applyFont="1" applyAlignment="1">
      <alignment vertical="center"/>
    </xf>
    <xf numFmtId="0" fontId="114" fillId="0" borderId="0" xfId="38830" applyFont="1" applyAlignment="1">
      <alignment horizontal="right" vertical="center"/>
    </xf>
    <xf numFmtId="0" fontId="125" fillId="33" borderId="0" xfId="38830" applyFont="1" applyFill="1" applyAlignment="1">
      <alignment horizontal="right" vertical="center" indent="5"/>
    </xf>
    <xf numFmtId="0" fontId="114" fillId="33" borderId="0" xfId="38830" applyFont="1" applyFill="1" applyAlignment="1">
      <alignment vertical="center"/>
    </xf>
    <xf numFmtId="0" fontId="121" fillId="75" borderId="0" xfId="2" applyFont="1" applyFill="1" applyBorder="1" applyAlignment="1">
      <alignment horizontal="right" vertical="center"/>
    </xf>
    <xf numFmtId="9" fontId="121" fillId="75" borderId="0" xfId="2" applyNumberFormat="1" applyFont="1" applyFill="1" applyBorder="1" applyAlignment="1">
      <alignment horizontal="left" vertical="center"/>
    </xf>
    <xf numFmtId="0" fontId="121" fillId="86" borderId="0" xfId="2" applyFont="1" applyFill="1" applyBorder="1" applyAlignment="1">
      <alignment horizontal="right" vertical="center"/>
    </xf>
    <xf numFmtId="9" fontId="121" fillId="86" borderId="0" xfId="2" applyNumberFormat="1" applyFont="1" applyFill="1" applyBorder="1" applyAlignment="1">
      <alignment horizontal="left" vertical="center"/>
    </xf>
    <xf numFmtId="0" fontId="121" fillId="87" borderId="0" xfId="2" applyFont="1" applyFill="1" applyBorder="1" applyAlignment="1">
      <alignment horizontal="right" vertical="center"/>
    </xf>
    <xf numFmtId="9" fontId="121" fillId="87" borderId="0" xfId="2" applyNumberFormat="1" applyFont="1" applyFill="1" applyBorder="1" applyAlignment="1">
      <alignment horizontal="center" vertical="center"/>
    </xf>
    <xf numFmtId="9" fontId="121" fillId="87" borderId="0" xfId="2" applyNumberFormat="1" applyFont="1" applyFill="1" applyBorder="1" applyAlignment="1">
      <alignment horizontal="left" vertical="center"/>
    </xf>
    <xf numFmtId="3" fontId="87" fillId="33" borderId="304" xfId="504" applyNumberFormat="1" applyFont="1" applyFill="1" applyBorder="1" applyAlignment="1">
      <alignment horizontal="center" vertical="center"/>
    </xf>
    <xf numFmtId="9" fontId="87" fillId="33" borderId="306" xfId="504" applyFont="1" applyFill="1" applyBorder="1" applyAlignment="1">
      <alignment horizontal="center" vertical="center"/>
    </xf>
    <xf numFmtId="0" fontId="121" fillId="75" borderId="0" xfId="2" applyFont="1" applyFill="1" applyBorder="1" applyAlignment="1">
      <alignment horizontal="right" vertical="center" indent="1"/>
    </xf>
    <xf numFmtId="0" fontId="121" fillId="86" borderId="0" xfId="2" applyFont="1" applyFill="1" applyBorder="1" applyAlignment="1">
      <alignment horizontal="right" vertical="center" indent="1"/>
    </xf>
    <xf numFmtId="0" fontId="121" fillId="87" borderId="0" xfId="2" applyFont="1" applyFill="1" applyBorder="1" applyAlignment="1">
      <alignment horizontal="right" vertical="center" indent="1"/>
    </xf>
    <xf numFmtId="0" fontId="121" fillId="33" borderId="0" xfId="2" applyFont="1" applyFill="1" applyBorder="1" applyAlignment="1">
      <alignment horizontal="right" vertical="center"/>
    </xf>
    <xf numFmtId="9" fontId="125" fillId="75" borderId="252" xfId="2" applyNumberFormat="1" applyFont="1" applyFill="1" applyBorder="1" applyAlignment="1">
      <alignment horizontal="center" vertical="center"/>
    </xf>
    <xf numFmtId="9" fontId="125" fillId="86" borderId="252" xfId="2" applyNumberFormat="1" applyFont="1" applyFill="1" applyBorder="1" applyAlignment="1">
      <alignment horizontal="center" vertical="center"/>
    </xf>
    <xf numFmtId="0" fontId="121" fillId="76" borderId="252" xfId="38830" applyFont="1" applyFill="1" applyBorder="1" applyAlignment="1">
      <alignment horizontal="center" vertical="center"/>
    </xf>
    <xf numFmtId="9" fontId="121" fillId="76" borderId="252" xfId="504" applyFont="1" applyFill="1" applyBorder="1" applyAlignment="1">
      <alignment horizontal="center" vertical="center"/>
    </xf>
    <xf numFmtId="0" fontId="114" fillId="33" borderId="0" xfId="0" applyFont="1" applyFill="1" applyAlignment="1">
      <alignment vertical="center"/>
    </xf>
    <xf numFmtId="0" fontId="106" fillId="79" borderId="17" xfId="2384" applyNumberFormat="1" applyFont="1" applyFill="1" applyBorder="1" applyAlignment="1">
      <alignment horizontal="left" vertical="center" indent="1"/>
    </xf>
    <xf numFmtId="0" fontId="130" fillId="33" borderId="0" xfId="38830" applyFont="1" applyFill="1" applyAlignment="1">
      <alignment vertical="center"/>
    </xf>
    <xf numFmtId="0" fontId="4" fillId="0" borderId="0" xfId="0" applyFont="1"/>
    <xf numFmtId="0" fontId="106" fillId="79" borderId="17" xfId="2384" applyFont="1" applyFill="1" applyBorder="1" applyAlignment="1">
      <alignment horizontal="left" vertical="center" indent="1"/>
    </xf>
    <xf numFmtId="0" fontId="121" fillId="81" borderId="313" xfId="38830" applyFont="1" applyFill="1" applyBorder="1" applyAlignment="1">
      <alignment horizontal="center" vertical="center" wrapText="1"/>
    </xf>
    <xf numFmtId="0" fontId="121" fillId="81" borderId="278" xfId="38830" applyFont="1" applyFill="1" applyBorder="1" applyAlignment="1">
      <alignment horizontal="center" vertical="center" wrapText="1"/>
    </xf>
    <xf numFmtId="0" fontId="121" fillId="81" borderId="312" xfId="38830" applyFont="1" applyFill="1" applyBorder="1" applyAlignment="1">
      <alignment horizontal="center" vertical="center" wrapText="1"/>
    </xf>
    <xf numFmtId="0" fontId="121" fillId="81" borderId="314" xfId="38830" applyFont="1" applyFill="1" applyBorder="1" applyAlignment="1">
      <alignment horizontal="center" vertical="center" wrapText="1"/>
    </xf>
    <xf numFmtId="3" fontId="121" fillId="33" borderId="289" xfId="38830" applyNumberFormat="1" applyFont="1" applyFill="1" applyBorder="1" applyAlignment="1">
      <alignment horizontal="center" vertical="center" wrapText="1"/>
    </xf>
    <xf numFmtId="3" fontId="121" fillId="33" borderId="294" xfId="38830" applyNumberFormat="1" applyFont="1" applyFill="1" applyBorder="1" applyAlignment="1">
      <alignment horizontal="center" vertical="center" wrapText="1"/>
    </xf>
    <xf numFmtId="3" fontId="125" fillId="33" borderId="299" xfId="38830" applyNumberFormat="1" applyFont="1" applyFill="1" applyBorder="1" applyAlignment="1">
      <alignment horizontal="center" vertical="center" wrapText="1"/>
    </xf>
    <xf numFmtId="3" fontId="125" fillId="33" borderId="301" xfId="38830" applyNumberFormat="1" applyFont="1" applyFill="1" applyBorder="1" applyAlignment="1">
      <alignment horizontal="center" vertical="center" wrapText="1"/>
    </xf>
    <xf numFmtId="3" fontId="125" fillId="33" borderId="300" xfId="38830" applyNumberFormat="1" applyFont="1" applyFill="1" applyBorder="1" applyAlignment="1">
      <alignment horizontal="center" vertical="center" wrapText="1"/>
    </xf>
    <xf numFmtId="0" fontId="59" fillId="79" borderId="17" xfId="38830" applyFont="1" applyFill="1" applyBorder="1" applyAlignment="1">
      <alignment vertical="center" wrapText="1"/>
    </xf>
    <xf numFmtId="0" fontId="111" fillId="79" borderId="17" xfId="38830" applyFont="1" applyFill="1" applyBorder="1" applyAlignment="1">
      <alignment vertical="center"/>
    </xf>
    <xf numFmtId="3" fontId="121" fillId="33" borderId="295" xfId="38830" applyNumberFormat="1" applyFont="1" applyFill="1" applyBorder="1" applyAlignment="1">
      <alignment horizontal="center" vertical="center" wrapText="1"/>
    </xf>
    <xf numFmtId="0" fontId="121" fillId="33" borderId="282" xfId="38830" applyFont="1" applyFill="1" applyBorder="1" applyAlignment="1">
      <alignment vertical="center"/>
    </xf>
    <xf numFmtId="0" fontId="59" fillId="79" borderId="236" xfId="38830" applyFont="1" applyFill="1" applyBorder="1" applyAlignment="1">
      <alignment horizontal="left" vertical="center" indent="1"/>
    </xf>
    <xf numFmtId="0" fontId="53" fillId="33" borderId="0" xfId="38830" applyFont="1" applyFill="1" applyAlignment="1">
      <alignment vertical="center" wrapText="1"/>
    </xf>
    <xf numFmtId="0" fontId="53" fillId="33" borderId="224" xfId="38830" applyFont="1" applyFill="1" applyBorder="1" applyAlignment="1">
      <alignment vertical="center" wrapText="1"/>
    </xf>
    <xf numFmtId="0" fontId="111" fillId="79" borderId="17" xfId="38830" applyFont="1" applyFill="1" applyBorder="1" applyAlignment="1">
      <alignment horizontal="left" vertical="center" indent="1"/>
    </xf>
    <xf numFmtId="0" fontId="53" fillId="33" borderId="0" xfId="38830" applyFont="1" applyFill="1" applyBorder="1" applyAlignment="1">
      <alignment vertical="center" wrapText="1"/>
    </xf>
    <xf numFmtId="0" fontId="114" fillId="33" borderId="282" xfId="38830" applyFont="1" applyFill="1" applyBorder="1" applyAlignment="1">
      <alignment vertical="center"/>
    </xf>
    <xf numFmtId="0" fontId="61" fillId="84" borderId="244" xfId="38830" applyFont="1" applyFill="1" applyBorder="1" applyAlignment="1">
      <alignment horizontal="center" vertical="center" wrapText="1" readingOrder="1"/>
    </xf>
    <xf numFmtId="0" fontId="61" fillId="84" borderId="244" xfId="38830" applyFont="1" applyFill="1" applyBorder="1" applyAlignment="1">
      <alignment horizontal="left" vertical="center" wrapText="1" readingOrder="1"/>
    </xf>
    <xf numFmtId="0" fontId="61" fillId="83" borderId="244" xfId="38830" applyFont="1" applyFill="1" applyBorder="1" applyAlignment="1">
      <alignment horizontal="center" vertical="center" wrapText="1" readingOrder="1"/>
    </xf>
    <xf numFmtId="0" fontId="61" fillId="83" borderId="244" xfId="38830" applyFont="1" applyFill="1" applyBorder="1" applyAlignment="1">
      <alignment horizontal="left" vertical="center" wrapText="1" readingOrder="1"/>
    </xf>
    <xf numFmtId="0" fontId="142" fillId="84" borderId="244" xfId="38830" applyFont="1" applyFill="1" applyBorder="1" applyAlignment="1">
      <alignment horizontal="center" vertical="center" wrapText="1" readingOrder="1"/>
    </xf>
    <xf numFmtId="0" fontId="142" fillId="83" borderId="244" xfId="38830" applyFont="1" applyFill="1" applyBorder="1" applyAlignment="1">
      <alignment horizontal="center" vertical="center" wrapText="1" readingOrder="1"/>
    </xf>
    <xf numFmtId="9" fontId="111" fillId="79" borderId="0" xfId="0" applyNumberFormat="1" applyFont="1" applyFill="1" applyBorder="1" applyAlignment="1">
      <alignment horizontal="center" vertical="center" wrapText="1"/>
    </xf>
    <xf numFmtId="9" fontId="111" fillId="79" borderId="264" xfId="0" applyNumberFormat="1" applyFont="1" applyFill="1" applyBorder="1" applyAlignment="1">
      <alignment horizontal="center" vertical="center" wrapText="1"/>
    </xf>
    <xf numFmtId="0" fontId="111" fillId="79" borderId="262" xfId="38830" applyFont="1" applyFill="1" applyBorder="1" applyAlignment="1">
      <alignment horizontal="right" vertical="center" indent="1"/>
    </xf>
    <xf numFmtId="0" fontId="135" fillId="33" borderId="244" xfId="38830" applyFont="1" applyFill="1" applyBorder="1" applyAlignment="1">
      <alignment horizontal="center" vertical="center" wrapText="1" readingOrder="1"/>
    </xf>
    <xf numFmtId="0" fontId="119" fillId="79" borderId="244" xfId="38830" applyFont="1" applyFill="1" applyBorder="1" applyAlignment="1">
      <alignment horizontal="center" vertical="center"/>
    </xf>
    <xf numFmtId="9" fontId="111" fillId="79" borderId="0" xfId="0" applyNumberFormat="1" applyFont="1" applyFill="1" applyBorder="1" applyAlignment="1">
      <alignment horizontal="left"/>
    </xf>
    <xf numFmtId="0" fontId="126" fillId="79" borderId="29" xfId="0" applyFont="1" applyFill="1" applyBorder="1" applyAlignment="1">
      <alignment horizontal="left" vertical="center" wrapText="1" indent="1"/>
    </xf>
    <xf numFmtId="1" fontId="129" fillId="5" borderId="29" xfId="117" applyNumberFormat="1" applyFont="1" applyFill="1" applyBorder="1" applyAlignment="1">
      <alignment horizontal="center" vertical="center"/>
    </xf>
    <xf numFmtId="0" fontId="129" fillId="5" borderId="29" xfId="117" applyNumberFormat="1" applyFont="1" applyFill="1" applyBorder="1" applyAlignment="1">
      <alignment horizontal="center" vertical="center"/>
    </xf>
    <xf numFmtId="0" fontId="129" fillId="6" borderId="29" xfId="117" applyNumberFormat="1" applyFont="1" applyFill="1" applyBorder="1" applyAlignment="1">
      <alignment horizontal="center" vertical="center"/>
    </xf>
    <xf numFmtId="0" fontId="126" fillId="79" borderId="29" xfId="117" applyFont="1" applyFill="1" applyBorder="1" applyAlignment="1">
      <alignment horizontal="center" vertical="center" wrapText="1"/>
    </xf>
    <xf numFmtId="0" fontId="107" fillId="33" borderId="319" xfId="38682" applyFill="1" applyBorder="1" applyAlignment="1">
      <alignment vertical="center"/>
    </xf>
    <xf numFmtId="0" fontId="11" fillId="33" borderId="319" xfId="38682" applyFont="1" applyFill="1" applyBorder="1" applyAlignment="1">
      <alignment vertical="center"/>
    </xf>
    <xf numFmtId="0" fontId="108" fillId="33" borderId="321" xfId="38682" applyFont="1" applyFill="1" applyBorder="1" applyAlignment="1">
      <alignment horizontal="center" vertical="center" wrapText="1" readingOrder="1"/>
    </xf>
    <xf numFmtId="0" fontId="144" fillId="33" borderId="0" xfId="38682" applyFont="1" applyFill="1" applyBorder="1" applyAlignment="1">
      <alignment vertical="center" readingOrder="1"/>
    </xf>
    <xf numFmtId="0" fontId="107" fillId="33" borderId="0" xfId="38682" applyFill="1" applyBorder="1" applyAlignment="1">
      <alignment vertical="center"/>
    </xf>
    <xf numFmtId="0" fontId="146" fillId="33" borderId="0" xfId="38682" applyFont="1" applyFill="1" applyBorder="1" applyAlignment="1">
      <alignment vertical="center" readingOrder="1"/>
    </xf>
    <xf numFmtId="0" fontId="146" fillId="33" borderId="0" xfId="38682" applyFont="1" applyFill="1" applyAlignment="1"/>
    <xf numFmtId="0" fontId="108" fillId="33" borderId="224" xfId="38682" applyFont="1" applyFill="1" applyBorder="1" applyAlignment="1">
      <alignment horizontal="center" vertical="center" wrapText="1" readingOrder="1"/>
    </xf>
    <xf numFmtId="0" fontId="110" fillId="79" borderId="223" xfId="0" applyFont="1" applyFill="1" applyBorder="1" applyAlignment="1">
      <alignment horizontal="left" vertical="center" wrapText="1" indent="1"/>
    </xf>
    <xf numFmtId="0" fontId="110" fillId="79" borderId="43" xfId="0" applyFont="1" applyFill="1" applyBorder="1" applyAlignment="1">
      <alignment horizontal="left" vertical="center" wrapText="1" indent="1"/>
    </xf>
    <xf numFmtId="0" fontId="108" fillId="33" borderId="261" xfId="38682" applyFont="1" applyFill="1" applyBorder="1" applyAlignment="1">
      <alignment horizontal="center" vertical="center" wrapText="1" readingOrder="1"/>
    </xf>
    <xf numFmtId="0" fontId="108" fillId="33" borderId="320" xfId="38682" applyFont="1" applyFill="1" applyBorder="1" applyAlignment="1">
      <alignment horizontal="center" vertical="center" wrapText="1" readingOrder="1"/>
    </xf>
    <xf numFmtId="0" fontId="135" fillId="33" borderId="0" xfId="38682" applyFont="1" applyFill="1" applyBorder="1" applyAlignment="1">
      <alignment horizontal="left" vertical="center" wrapText="1" readingOrder="1"/>
    </xf>
    <xf numFmtId="0" fontId="0" fillId="33" borderId="0" xfId="0" applyFill="1" applyBorder="1"/>
    <xf numFmtId="0" fontId="129" fillId="33" borderId="0" xfId="38682" applyFont="1" applyFill="1" applyBorder="1" applyAlignment="1">
      <alignment vertical="center"/>
    </xf>
    <xf numFmtId="0" fontId="56" fillId="84" borderId="244" xfId="38830" applyFont="1" applyFill="1" applyBorder="1" applyAlignment="1">
      <alignment horizontal="center" vertical="center" wrapText="1" readingOrder="1"/>
    </xf>
    <xf numFmtId="0" fontId="56" fillId="83" borderId="244" xfId="38830" applyFont="1" applyFill="1" applyBorder="1" applyAlignment="1">
      <alignment horizontal="center" vertical="center" wrapText="1" readingOrder="1"/>
    </xf>
    <xf numFmtId="0" fontId="59" fillId="79" borderId="0" xfId="0" applyFont="1" applyFill="1" applyBorder="1" applyAlignment="1">
      <alignment horizontal="left" indent="1"/>
    </xf>
    <xf numFmtId="0" fontId="59" fillId="79" borderId="0" xfId="0" applyFont="1" applyFill="1" applyBorder="1" applyAlignment="1">
      <alignment horizontal="left"/>
    </xf>
    <xf numFmtId="0" fontId="0" fillId="79" borderId="0" xfId="0" applyFont="1" applyFill="1" applyBorder="1"/>
    <xf numFmtId="0" fontId="119" fillId="79" borderId="0" xfId="0" applyFont="1" applyFill="1" applyBorder="1" applyAlignment="1">
      <alignment horizontal="right" vertical="center"/>
    </xf>
    <xf numFmtId="0" fontId="59" fillId="79" borderId="17" xfId="0" applyFont="1" applyFill="1" applyBorder="1" applyAlignment="1">
      <alignment vertical="center"/>
    </xf>
    <xf numFmtId="0" fontId="0" fillId="79" borderId="17" xfId="0" applyFont="1" applyFill="1" applyBorder="1"/>
    <xf numFmtId="0" fontId="119" fillId="79" borderId="17" xfId="0" applyFont="1" applyFill="1" applyBorder="1" applyAlignment="1">
      <alignment horizontal="right" vertical="center"/>
    </xf>
    <xf numFmtId="0" fontId="0" fillId="0" borderId="17" xfId="0" applyBorder="1"/>
    <xf numFmtId="0" fontId="110" fillId="33" borderId="0" xfId="38830" applyFont="1" applyFill="1" applyAlignment="1">
      <alignment vertical="center"/>
    </xf>
    <xf numFmtId="0" fontId="53" fillId="3" borderId="16" xfId="38830" applyFont="1" applyFill="1" applyBorder="1" applyAlignment="1">
      <alignment vertical="center" wrapText="1"/>
    </xf>
    <xf numFmtId="0" fontId="53" fillId="3" borderId="283" xfId="38830" applyFont="1" applyFill="1" applyBorder="1" applyAlignment="1">
      <alignment vertical="center" wrapText="1"/>
    </xf>
    <xf numFmtId="0" fontId="141" fillId="33" borderId="277" xfId="38830" applyFont="1" applyFill="1" applyBorder="1" applyAlignment="1">
      <alignment vertical="center"/>
    </xf>
    <xf numFmtId="0" fontId="141" fillId="33" borderId="0" xfId="38830" applyFont="1" applyFill="1" applyBorder="1" applyAlignment="1">
      <alignment vertical="center"/>
    </xf>
    <xf numFmtId="0" fontId="114" fillId="33" borderId="0" xfId="38830" applyFont="1" applyFill="1" applyBorder="1" applyAlignment="1">
      <alignment vertical="center"/>
    </xf>
    <xf numFmtId="0" fontId="141" fillId="33" borderId="282" xfId="38830" applyFont="1" applyFill="1" applyBorder="1" applyAlignment="1">
      <alignment vertical="center"/>
    </xf>
    <xf numFmtId="0" fontId="121" fillId="33" borderId="17" xfId="38830" applyFont="1" applyFill="1" applyBorder="1" applyAlignment="1">
      <alignment vertical="center"/>
    </xf>
    <xf numFmtId="0" fontId="114" fillId="33" borderId="17" xfId="38830" applyFont="1" applyFill="1" applyBorder="1" applyAlignment="1">
      <alignment vertical="center"/>
    </xf>
    <xf numFmtId="0" fontId="121" fillId="7" borderId="272" xfId="38830" applyFont="1" applyFill="1" applyBorder="1" applyAlignment="1">
      <alignment vertical="center"/>
    </xf>
    <xf numFmtId="0" fontId="121" fillId="7" borderId="277" xfId="38830" applyFont="1" applyFill="1" applyBorder="1" applyAlignment="1">
      <alignment vertical="center"/>
    </xf>
    <xf numFmtId="0" fontId="121" fillId="7" borderId="278" xfId="38830" applyFont="1" applyFill="1" applyBorder="1" applyAlignment="1">
      <alignment vertical="center"/>
    </xf>
    <xf numFmtId="0" fontId="121" fillId="33" borderId="272" xfId="38830" applyFont="1" applyFill="1" applyBorder="1" applyAlignment="1">
      <alignment vertical="center"/>
    </xf>
    <xf numFmtId="0" fontId="121" fillId="33" borderId="277" xfId="38830" applyFont="1" applyFill="1" applyBorder="1" applyAlignment="1">
      <alignment vertical="center"/>
    </xf>
    <xf numFmtId="0" fontId="121" fillId="33" borderId="278" xfId="38830" applyFont="1" applyFill="1" applyBorder="1" applyAlignment="1">
      <alignment vertical="center"/>
    </xf>
    <xf numFmtId="0" fontId="141" fillId="0" borderId="0" xfId="0" applyFont="1"/>
    <xf numFmtId="0" fontId="149" fillId="0" borderId="0" xfId="0" applyFont="1"/>
    <xf numFmtId="0" fontId="150" fillId="0" borderId="0" xfId="0" applyFont="1"/>
    <xf numFmtId="0" fontId="121" fillId="3" borderId="284" xfId="38830" applyFont="1" applyFill="1" applyBorder="1" applyAlignment="1">
      <alignment horizontal="center" vertical="center" wrapText="1"/>
    </xf>
    <xf numFmtId="0" fontId="121" fillId="3" borderId="224" xfId="38830" applyFont="1" applyFill="1" applyBorder="1" applyAlignment="1">
      <alignment horizontal="center" vertical="center" wrapText="1"/>
    </xf>
    <xf numFmtId="0" fontId="148" fillId="3" borderId="237" xfId="38830" applyFont="1" applyFill="1" applyBorder="1" applyAlignment="1">
      <alignment horizontal="center" vertical="center" wrapText="1"/>
    </xf>
    <xf numFmtId="0" fontId="110" fillId="33" borderId="0" xfId="38830" applyFont="1" applyFill="1" applyAlignment="1">
      <alignment horizontal="center" vertical="center"/>
    </xf>
    <xf numFmtId="0" fontId="79" fillId="78" borderId="0" xfId="20530" applyFont="1" applyFill="1" applyAlignment="1"/>
    <xf numFmtId="0" fontId="33" fillId="78" borderId="0" xfId="20530" applyFont="1" applyFill="1" applyAlignment="1"/>
    <xf numFmtId="0" fontId="79" fillId="78" borderId="0" xfId="20530" applyFont="1" applyFill="1" applyAlignment="1">
      <alignment vertical="top"/>
    </xf>
    <xf numFmtId="0" fontId="78" fillId="88" borderId="0" xfId="20530" applyFont="1" applyFill="1"/>
    <xf numFmtId="0" fontId="33" fillId="88" borderId="0" xfId="20530" applyFont="1" applyFill="1"/>
    <xf numFmtId="0" fontId="74" fillId="88" borderId="0" xfId="20530" applyFont="1" applyFill="1" applyAlignment="1"/>
    <xf numFmtId="0" fontId="55" fillId="88" borderId="0" xfId="20530" applyFont="1" applyFill="1" applyAlignment="1">
      <alignment vertical="top" wrapText="1"/>
    </xf>
    <xf numFmtId="0" fontId="9" fillId="88" borderId="0" xfId="20530" applyFont="1" applyFill="1" applyAlignment="1">
      <alignment vertical="top" wrapText="1"/>
    </xf>
    <xf numFmtId="0" fontId="58" fillId="88" borderId="0" xfId="20530" applyFont="1" applyFill="1" applyAlignment="1">
      <alignment vertical="top" wrapText="1"/>
    </xf>
    <xf numFmtId="0" fontId="12" fillId="88" borderId="0" xfId="20530" applyFont="1" applyFill="1" applyAlignment="1">
      <alignment vertical="top" wrapText="1"/>
    </xf>
    <xf numFmtId="0" fontId="0" fillId="88" borderId="0" xfId="0" applyFont="1" applyFill="1"/>
    <xf numFmtId="0" fontId="108" fillId="0" borderId="0" xfId="0" applyFont="1" applyAlignment="1">
      <alignment horizontal="right" vertical="center"/>
    </xf>
    <xf numFmtId="0" fontId="151" fillId="0" borderId="0" xfId="0" applyFont="1" applyAlignment="1">
      <alignment horizontal="right" vertical="center"/>
    </xf>
    <xf numFmtId="0" fontId="144" fillId="33" borderId="0" xfId="20530" applyFont="1" applyFill="1" applyAlignment="1">
      <alignment horizontal="left" vertical="center"/>
    </xf>
    <xf numFmtId="0" fontId="87" fillId="3" borderId="266" xfId="2" applyFont="1" applyFill="1" applyBorder="1" applyAlignment="1">
      <alignment horizontal="center" vertical="center" wrapText="1"/>
    </xf>
    <xf numFmtId="3" fontId="121" fillId="33" borderId="267" xfId="38830" applyNumberFormat="1" applyFont="1" applyFill="1" applyBorder="1" applyAlignment="1">
      <alignment horizontal="center" vertical="center" wrapText="1"/>
    </xf>
    <xf numFmtId="3" fontId="121" fillId="33" borderId="268" xfId="38830" applyNumberFormat="1" applyFont="1" applyFill="1" applyBorder="1" applyAlignment="1">
      <alignment horizontal="center" vertical="center" wrapText="1"/>
    </xf>
    <xf numFmtId="3" fontId="121" fillId="33" borderId="270" xfId="38830" applyNumberFormat="1" applyFont="1" applyFill="1" applyBorder="1" applyAlignment="1">
      <alignment horizontal="center" vertical="center" wrapText="1"/>
    </xf>
    <xf numFmtId="3" fontId="121" fillId="33" borderId="290" xfId="38830" applyNumberFormat="1" applyFont="1" applyFill="1" applyBorder="1" applyAlignment="1">
      <alignment horizontal="center" vertical="center" wrapText="1"/>
    </xf>
    <xf numFmtId="3" fontId="121" fillId="33" borderId="271" xfId="38830" applyNumberFormat="1" applyFont="1" applyFill="1" applyBorder="1" applyAlignment="1">
      <alignment horizontal="center" vertical="center" wrapText="1"/>
    </xf>
    <xf numFmtId="3" fontId="121" fillId="33" borderId="315" xfId="38830" applyNumberFormat="1" applyFont="1" applyFill="1" applyBorder="1" applyAlignment="1">
      <alignment horizontal="center" vertical="center" wrapText="1"/>
    </xf>
    <xf numFmtId="3" fontId="121" fillId="33" borderId="316" xfId="38830" applyNumberFormat="1" applyFont="1" applyFill="1" applyBorder="1" applyAlignment="1">
      <alignment horizontal="center" vertical="center" wrapText="1"/>
    </xf>
    <xf numFmtId="3" fontId="125" fillId="33" borderId="283" xfId="38830" applyNumberFormat="1" applyFont="1" applyFill="1" applyBorder="1" applyAlignment="1">
      <alignment horizontal="center" vertical="center" wrapText="1"/>
    </xf>
    <xf numFmtId="3" fontId="121" fillId="33" borderId="317" xfId="38830" applyNumberFormat="1" applyFont="1" applyFill="1" applyBorder="1" applyAlignment="1">
      <alignment horizontal="center" vertical="center" wrapText="1"/>
    </xf>
    <xf numFmtId="3" fontId="121" fillId="33" borderId="318" xfId="38830" applyNumberFormat="1" applyFont="1" applyFill="1" applyBorder="1" applyAlignment="1">
      <alignment horizontal="center" vertical="center" wrapText="1"/>
    </xf>
    <xf numFmtId="0" fontId="14" fillId="0" borderId="0" xfId="20530" applyFont="1" applyAlignment="1">
      <alignment vertical="center" wrapText="1"/>
    </xf>
    <xf numFmtId="0" fontId="73" fillId="0" borderId="0" xfId="20530" applyFont="1" applyAlignment="1"/>
    <xf numFmtId="0" fontId="0" fillId="88" borderId="0" xfId="0" applyFill="1"/>
    <xf numFmtId="0" fontId="33" fillId="33" borderId="0" xfId="20530" applyFill="1"/>
    <xf numFmtId="0" fontId="3" fillId="0" borderId="0" xfId="0" applyFont="1" applyBorder="1"/>
    <xf numFmtId="1" fontId="121" fillId="4" borderId="326" xfId="0" applyNumberFormat="1" applyFont="1" applyFill="1" applyBorder="1" applyAlignment="1">
      <alignment horizontal="center"/>
    </xf>
    <xf numFmtId="1" fontId="121" fillId="4" borderId="325" xfId="0" applyNumberFormat="1" applyFont="1" applyFill="1" applyBorder="1" applyAlignment="1">
      <alignment horizontal="center"/>
    </xf>
    <xf numFmtId="1" fontId="121" fillId="8" borderId="326" xfId="0" applyNumberFormat="1" applyFont="1" applyFill="1" applyBorder="1" applyAlignment="1">
      <alignment horizontal="center"/>
    </xf>
    <xf numFmtId="1" fontId="121" fillId="8" borderId="325" xfId="0" applyNumberFormat="1" applyFont="1" applyFill="1" applyBorder="1" applyAlignment="1">
      <alignment horizontal="center"/>
    </xf>
    <xf numFmtId="0" fontId="153" fillId="33" borderId="0" xfId="0" applyFont="1" applyFill="1"/>
    <xf numFmtId="0" fontId="118" fillId="33" borderId="0" xfId="0" applyFont="1" applyFill="1"/>
    <xf numFmtId="0" fontId="125" fillId="5" borderId="299" xfId="38830" applyNumberFormat="1" applyFont="1" applyFill="1" applyBorder="1" applyAlignment="1">
      <alignment horizontal="center" vertical="center" wrapText="1"/>
    </xf>
    <xf numFmtId="0" fontId="110" fillId="33" borderId="328" xfId="38830" applyFont="1" applyFill="1" applyBorder="1" applyAlignment="1">
      <alignment horizontal="center" vertical="center"/>
    </xf>
    <xf numFmtId="0" fontId="121" fillId="33" borderId="323" xfId="38830" applyFont="1" applyFill="1" applyBorder="1" applyAlignment="1">
      <alignment vertical="center"/>
    </xf>
    <xf numFmtId="0" fontId="125" fillId="5" borderId="299" xfId="38830" applyNumberFormat="1" applyFont="1" applyFill="1" applyBorder="1" applyAlignment="1">
      <alignment horizontal="center" vertical="center" wrapText="1"/>
    </xf>
    <xf numFmtId="0" fontId="121" fillId="33" borderId="260" xfId="38830" applyFont="1" applyFill="1" applyBorder="1" applyAlignment="1">
      <alignment horizontal="left" vertical="center" wrapText="1"/>
    </xf>
    <xf numFmtId="0" fontId="0" fillId="0" borderId="0" xfId="0" applyAlignment="1">
      <alignment wrapText="1"/>
    </xf>
    <xf numFmtId="0" fontId="134" fillId="33" borderId="260" xfId="38830" applyFont="1" applyFill="1" applyBorder="1" applyAlignment="1">
      <alignment horizontal="center" vertical="center" wrapText="1" readingOrder="1"/>
    </xf>
    <xf numFmtId="0" fontId="134" fillId="33" borderId="260" xfId="38830" applyFont="1" applyFill="1" applyBorder="1" applyAlignment="1">
      <alignment horizontal="left" vertical="center" wrapText="1" readingOrder="1"/>
    </xf>
    <xf numFmtId="0" fontId="121" fillId="33" borderId="0" xfId="38830" applyFont="1" applyFill="1" applyBorder="1" applyAlignment="1">
      <alignment horizontal="left" vertical="center" wrapText="1"/>
    </xf>
    <xf numFmtId="0" fontId="157" fillId="33" borderId="0" xfId="0" applyFont="1" applyFill="1" applyAlignment="1">
      <alignment horizontal="right"/>
    </xf>
    <xf numFmtId="0" fontId="157" fillId="33" borderId="0" xfId="0" applyFont="1" applyFill="1" applyAlignment="1">
      <alignment horizontal="center"/>
    </xf>
    <xf numFmtId="0" fontId="0" fillId="33" borderId="0" xfId="0" applyFill="1" applyAlignment="1">
      <alignment horizontal="left"/>
    </xf>
    <xf numFmtId="0" fontId="156" fillId="33" borderId="0" xfId="0" applyFont="1" applyFill="1"/>
    <xf numFmtId="0" fontId="0" fillId="33" borderId="0" xfId="0" applyFill="1" applyAlignment="1">
      <alignment wrapText="1"/>
    </xf>
    <xf numFmtId="0" fontId="80" fillId="33" borderId="0" xfId="0" applyFont="1" applyFill="1"/>
    <xf numFmtId="0" fontId="120" fillId="33" borderId="0" xfId="0" applyFont="1" applyFill="1"/>
    <xf numFmtId="0" fontId="120" fillId="33" borderId="0" xfId="0" applyFont="1" applyFill="1" applyAlignment="1"/>
    <xf numFmtId="0" fontId="117" fillId="33" borderId="260" xfId="38830" applyFont="1" applyFill="1" applyBorder="1" applyAlignment="1">
      <alignment horizontal="left" vertical="center" readingOrder="1"/>
    </xf>
    <xf numFmtId="0" fontId="161" fillId="33" borderId="0" xfId="0" applyFont="1" applyFill="1"/>
    <xf numFmtId="0" fontId="0" fillId="33" borderId="0" xfId="0" quotePrefix="1" applyFill="1"/>
    <xf numFmtId="0" fontId="0" fillId="33" borderId="0" xfId="0" applyFill="1" applyAlignment="1"/>
    <xf numFmtId="0" fontId="120" fillId="0" borderId="0" xfId="20530" applyFont="1" applyAlignment="1"/>
    <xf numFmtId="0" fontId="117" fillId="0" borderId="0" xfId="0" applyFont="1" applyBorder="1"/>
    <xf numFmtId="0" fontId="117" fillId="0" borderId="0" xfId="20530" applyFont="1" applyAlignment="1"/>
    <xf numFmtId="0" fontId="2" fillId="0" borderId="0" xfId="20530" applyFont="1" applyAlignment="1"/>
    <xf numFmtId="0" fontId="114" fillId="0" borderId="0" xfId="0" applyFont="1" applyBorder="1" applyAlignment="1">
      <alignment horizontal="right"/>
    </xf>
    <xf numFmtId="0" fontId="114" fillId="0" borderId="0" xfId="20530" applyFont="1" applyAlignment="1"/>
    <xf numFmtId="0" fontId="114" fillId="0" borderId="0" xfId="0" applyFont="1" applyBorder="1"/>
    <xf numFmtId="0" fontId="114" fillId="0" borderId="0" xfId="0" applyFont="1" applyFill="1" applyBorder="1" applyAlignment="1">
      <alignment horizontal="center"/>
    </xf>
    <xf numFmtId="9" fontId="114" fillId="0" borderId="0" xfId="0" applyNumberFormat="1" applyFont="1" applyBorder="1"/>
    <xf numFmtId="3" fontId="114" fillId="0" borderId="0" xfId="0" applyNumberFormat="1" applyFont="1" applyFill="1" applyBorder="1"/>
    <xf numFmtId="3" fontId="114" fillId="8" borderId="0" xfId="0" applyNumberFormat="1" applyFont="1" applyFill="1" applyBorder="1"/>
    <xf numFmtId="3" fontId="114" fillId="0" borderId="0" xfId="0" applyNumberFormat="1" applyFont="1" applyFill="1" applyBorder="1" applyAlignment="1">
      <alignment horizontal="center"/>
    </xf>
    <xf numFmtId="1" fontId="114" fillId="0" borderId="0" xfId="0" applyNumberFormat="1" applyFont="1" applyFill="1" applyBorder="1"/>
    <xf numFmtId="0" fontId="114" fillId="0" borderId="0" xfId="0" applyFont="1" applyFill="1" applyBorder="1"/>
    <xf numFmtId="0" fontId="139" fillId="0" borderId="0" xfId="0" applyFont="1" applyFill="1" applyBorder="1" applyAlignment="1">
      <alignment horizontal="right"/>
    </xf>
    <xf numFmtId="3" fontId="114" fillId="0" borderId="0" xfId="129" applyNumberFormat="1" applyFont="1" applyBorder="1"/>
    <xf numFmtId="9" fontId="114" fillId="0" borderId="0" xfId="129" applyFont="1" applyBorder="1"/>
    <xf numFmtId="0" fontId="117" fillId="0" borderId="0" xfId="0" applyFont="1"/>
    <xf numFmtId="167" fontId="117" fillId="0" borderId="0" xfId="0" applyNumberFormat="1" applyFont="1"/>
    <xf numFmtId="0" fontId="1" fillId="0" borderId="0" xfId="0" applyFont="1"/>
    <xf numFmtId="3" fontId="1" fillId="0" borderId="0" xfId="0" applyNumberFormat="1" applyFont="1"/>
    <xf numFmtId="3" fontId="125" fillId="8" borderId="299" xfId="38830" applyNumberFormat="1" applyFont="1" applyFill="1" applyBorder="1" applyAlignment="1">
      <alignment horizontal="center" vertical="center" wrapText="1"/>
    </xf>
    <xf numFmtId="3" fontId="125" fillId="8" borderId="301" xfId="38830" applyNumberFormat="1" applyFont="1" applyFill="1" applyBorder="1" applyAlignment="1">
      <alignment horizontal="center" vertical="center" wrapText="1"/>
    </xf>
    <xf numFmtId="3" fontId="125" fillId="8" borderId="300" xfId="38830" applyNumberFormat="1" applyFont="1" applyFill="1" applyBorder="1" applyAlignment="1">
      <alignment horizontal="center" vertical="center" wrapText="1"/>
    </xf>
    <xf numFmtId="3" fontId="163" fillId="33" borderId="290" xfId="38830" applyNumberFormat="1" applyFont="1" applyFill="1" applyBorder="1" applyAlignment="1">
      <alignment horizontal="center" vertical="center" wrapText="1"/>
    </xf>
    <xf numFmtId="3" fontId="125" fillId="8" borderId="283" xfId="38830" applyNumberFormat="1" applyFont="1" applyFill="1" applyBorder="1" applyAlignment="1">
      <alignment horizontal="center" vertical="center" wrapText="1"/>
    </xf>
    <xf numFmtId="9" fontId="53" fillId="76" borderId="266" xfId="129" applyFont="1" applyFill="1" applyBorder="1" applyAlignment="1">
      <alignment horizontal="center" vertical="center"/>
    </xf>
    <xf numFmtId="0" fontId="125" fillId="5" borderId="299" xfId="38830" applyNumberFormat="1" applyFont="1" applyFill="1" applyBorder="1" applyAlignment="1">
      <alignment horizontal="center" vertical="center" wrapText="1"/>
    </xf>
    <xf numFmtId="0" fontId="125" fillId="85" borderId="299" xfId="38830" applyNumberFormat="1" applyFont="1" applyFill="1" applyBorder="1" applyAlignment="1">
      <alignment horizontal="center" vertical="center" wrapText="1"/>
    </xf>
    <xf numFmtId="0" fontId="121" fillId="37" borderId="268" xfId="38830" applyNumberFormat="1" applyFont="1" applyFill="1" applyBorder="1" applyAlignment="1">
      <alignment horizontal="center" vertical="center" wrapText="1"/>
    </xf>
    <xf numFmtId="0" fontId="121" fillId="37" borderId="307" xfId="38830" applyNumberFormat="1" applyFont="1" applyFill="1" applyBorder="1" applyAlignment="1">
      <alignment horizontal="center" vertical="center" wrapText="1"/>
    </xf>
    <xf numFmtId="0" fontId="155" fillId="33" borderId="0" xfId="0" applyFont="1" applyFill="1" applyAlignment="1">
      <alignment vertical="top"/>
    </xf>
    <xf numFmtId="0" fontId="152" fillId="0" borderId="0" xfId="0" applyFont="1" applyFill="1" applyAlignment="1">
      <alignment vertical="center" wrapText="1"/>
    </xf>
    <xf numFmtId="0" fontId="13" fillId="33" borderId="0" xfId="0" applyFont="1" applyFill="1" applyAlignment="1">
      <alignment horizontal="right" vertical="center" wrapText="1"/>
    </xf>
    <xf numFmtId="0" fontId="13" fillId="0" borderId="0" xfId="0" applyFont="1" applyFill="1" applyAlignment="1">
      <alignment horizontal="right" vertical="center" wrapText="1"/>
    </xf>
    <xf numFmtId="0" fontId="115" fillId="0" borderId="0" xfId="0" applyFont="1" applyFill="1" applyAlignment="1">
      <alignment horizontal="center" vertical="center"/>
    </xf>
    <xf numFmtId="0" fontId="74" fillId="79" borderId="29" xfId="20530" applyFont="1" applyFill="1" applyBorder="1" applyAlignment="1">
      <alignment horizontal="center" vertical="center" wrapText="1" readingOrder="1"/>
    </xf>
    <xf numFmtId="0" fontId="52" fillId="84" borderId="29" xfId="20530" applyFont="1" applyFill="1" applyBorder="1" applyAlignment="1">
      <alignment horizontal="center" vertical="center" wrapText="1" readingOrder="1"/>
    </xf>
    <xf numFmtId="168" fontId="52" fillId="84" borderId="29" xfId="20530" applyNumberFormat="1" applyFont="1" applyFill="1" applyBorder="1" applyAlignment="1">
      <alignment horizontal="center" vertical="center" wrapText="1" readingOrder="1"/>
    </xf>
    <xf numFmtId="0" fontId="52" fillId="83" borderId="29" xfId="20530" applyFont="1" applyFill="1" applyBorder="1" applyAlignment="1">
      <alignment horizontal="center" vertical="center" wrapText="1" readingOrder="1"/>
    </xf>
    <xf numFmtId="168" fontId="52" fillId="83" borderId="29" xfId="20530" applyNumberFormat="1" applyFont="1" applyFill="1" applyBorder="1" applyAlignment="1">
      <alignment horizontal="center" vertical="center" wrapText="1" readingOrder="1"/>
    </xf>
    <xf numFmtId="0" fontId="129" fillId="33" borderId="0" xfId="20530" applyFont="1" applyFill="1" applyAlignment="1">
      <alignment horizontal="left" vertical="top" wrapText="1"/>
    </xf>
    <xf numFmtId="0" fontId="57" fillId="33" borderId="0" xfId="20530" applyFont="1" applyFill="1" applyAlignment="1">
      <alignment horizontal="center" vertical="center"/>
    </xf>
    <xf numFmtId="0" fontId="80" fillId="33" borderId="1" xfId="20530" applyFont="1" applyFill="1" applyBorder="1" applyAlignment="1">
      <alignment horizontal="left" vertical="center" wrapText="1" readingOrder="1"/>
    </xf>
    <xf numFmtId="0" fontId="80" fillId="33" borderId="0" xfId="20530" applyFont="1" applyFill="1" applyBorder="1" applyAlignment="1">
      <alignment horizontal="left" vertical="center" wrapText="1" readingOrder="1"/>
    </xf>
    <xf numFmtId="167" fontId="11" fillId="33" borderId="1" xfId="20531" applyNumberFormat="1" applyFont="1" applyFill="1" applyBorder="1" applyAlignment="1">
      <alignment horizontal="left" vertical="center" wrapText="1" readingOrder="1"/>
    </xf>
    <xf numFmtId="167" fontId="11" fillId="33" borderId="0" xfId="20531" applyNumberFormat="1" applyFont="1" applyFill="1" applyBorder="1" applyAlignment="1">
      <alignment horizontal="left" vertical="center" wrapText="1" readingOrder="1"/>
    </xf>
    <xf numFmtId="0" fontId="53" fillId="33" borderId="0" xfId="20530" applyFont="1" applyFill="1" applyAlignment="1">
      <alignment horizontal="left" vertical="center"/>
    </xf>
    <xf numFmtId="0" fontId="13" fillId="33" borderId="0" xfId="20530" applyFont="1" applyFill="1" applyAlignment="1">
      <alignment horizontal="left" vertical="top" indent="4"/>
    </xf>
    <xf numFmtId="0" fontId="13" fillId="33" borderId="0" xfId="20530" applyFont="1" applyFill="1" applyAlignment="1">
      <alignment horizontal="left" vertical="top" wrapText="1" indent="4"/>
    </xf>
    <xf numFmtId="0" fontId="52" fillId="84" borderId="28" xfId="20530" applyFont="1" applyFill="1" applyBorder="1" applyAlignment="1">
      <alignment horizontal="right" vertical="center" wrapText="1" indent="1" readingOrder="1"/>
    </xf>
    <xf numFmtId="0" fontId="52" fillId="84" borderId="30" xfId="20530" applyFont="1" applyFill="1" applyBorder="1" applyAlignment="1">
      <alignment horizontal="right" vertical="center" wrapText="1" indent="1" readingOrder="1"/>
    </xf>
    <xf numFmtId="0" fontId="52" fillId="84" borderId="223" xfId="20530" applyFont="1" applyFill="1" applyBorder="1" applyAlignment="1">
      <alignment horizontal="right" vertical="center" wrapText="1" indent="1" readingOrder="1"/>
    </xf>
    <xf numFmtId="0" fontId="52" fillId="84" borderId="28" xfId="20530" applyFont="1" applyFill="1" applyBorder="1" applyAlignment="1">
      <alignment horizontal="center" vertical="center" wrapText="1" readingOrder="1"/>
    </xf>
    <xf numFmtId="0" fontId="52" fillId="84" borderId="30" xfId="20530" applyFont="1" applyFill="1" applyBorder="1" applyAlignment="1">
      <alignment horizontal="center" vertical="center" wrapText="1" readingOrder="1"/>
    </xf>
    <xf numFmtId="0" fontId="52" fillId="84" borderId="223" xfId="20530" applyFont="1" applyFill="1" applyBorder="1" applyAlignment="1">
      <alignment horizontal="center" vertical="center" wrapText="1" readingOrder="1"/>
    </xf>
    <xf numFmtId="0" fontId="52" fillId="83" borderId="28" xfId="20530" applyFont="1" applyFill="1" applyBorder="1" applyAlignment="1">
      <alignment horizontal="right" vertical="center" wrapText="1" indent="1" readingOrder="1"/>
    </xf>
    <xf numFmtId="0" fontId="52" fillId="83" borderId="30" xfId="20530" applyFont="1" applyFill="1" applyBorder="1" applyAlignment="1">
      <alignment horizontal="right" vertical="center" wrapText="1" indent="1" readingOrder="1"/>
    </xf>
    <xf numFmtId="0" fontId="52" fillId="83" borderId="223" xfId="20530" applyFont="1" applyFill="1" applyBorder="1" applyAlignment="1">
      <alignment horizontal="right" vertical="center" wrapText="1" indent="1" readingOrder="1"/>
    </xf>
    <xf numFmtId="0" fontId="61" fillId="84" borderId="28" xfId="21325" applyFont="1" applyFill="1" applyBorder="1" applyAlignment="1">
      <alignment horizontal="right" vertical="center" wrapText="1" indent="1" readingOrder="1"/>
    </xf>
    <xf numFmtId="0" fontId="61" fillId="84" borderId="30" xfId="21325" applyFont="1" applyFill="1" applyBorder="1" applyAlignment="1">
      <alignment horizontal="right" vertical="center" wrapText="1" indent="1" readingOrder="1"/>
    </xf>
    <xf numFmtId="0" fontId="61" fillId="84" borderId="223" xfId="21325" applyFont="1" applyFill="1" applyBorder="1" applyAlignment="1">
      <alignment horizontal="right" vertical="center" wrapText="1" indent="1" readingOrder="1"/>
    </xf>
    <xf numFmtId="0" fontId="152" fillId="0" borderId="0" xfId="0" applyFont="1" applyFill="1" applyAlignment="1">
      <alignment horizontal="right" vertical="center" wrapText="1"/>
    </xf>
    <xf numFmtId="0" fontId="165" fillId="0" borderId="0" xfId="0" applyFont="1" applyAlignment="1">
      <alignment horizontal="left" vertical="center"/>
    </xf>
    <xf numFmtId="0" fontId="114" fillId="0" borderId="0" xfId="0" applyFont="1" applyFill="1" applyBorder="1" applyAlignment="1">
      <alignment horizontal="center"/>
    </xf>
    <xf numFmtId="0" fontId="84" fillId="33" borderId="0" xfId="20530" applyFont="1" applyFill="1" applyAlignment="1">
      <alignment horizontal="left" vertical="top" wrapText="1"/>
    </xf>
    <xf numFmtId="0" fontId="111" fillId="79" borderId="44" xfId="20530" applyFont="1" applyFill="1" applyBorder="1" applyAlignment="1">
      <alignment horizontal="center" vertical="center" wrapText="1" readingOrder="1"/>
    </xf>
    <xf numFmtId="0" fontId="111" fillId="79" borderId="45" xfId="20530" applyFont="1" applyFill="1" applyBorder="1" applyAlignment="1">
      <alignment horizontal="center" vertical="center" wrapText="1" readingOrder="1"/>
    </xf>
    <xf numFmtId="14" fontId="52" fillId="84" borderId="28" xfId="20530" applyNumberFormat="1" applyFont="1" applyFill="1" applyBorder="1" applyAlignment="1">
      <alignment horizontal="center" vertical="center" readingOrder="1"/>
    </xf>
    <xf numFmtId="14" fontId="52" fillId="84" borderId="30" xfId="20530" applyNumberFormat="1" applyFont="1" applyFill="1" applyBorder="1" applyAlignment="1">
      <alignment horizontal="center" vertical="center" readingOrder="1"/>
    </xf>
    <xf numFmtId="14" fontId="52" fillId="84" borderId="223" xfId="20530" applyNumberFormat="1" applyFont="1" applyFill="1" applyBorder="1" applyAlignment="1">
      <alignment horizontal="center" vertical="center" readingOrder="1"/>
    </xf>
    <xf numFmtId="14" fontId="52" fillId="83" borderId="28" xfId="20530" applyNumberFormat="1" applyFont="1" applyFill="1" applyBorder="1" applyAlignment="1">
      <alignment horizontal="center" vertical="center" readingOrder="1"/>
    </xf>
    <xf numFmtId="14" fontId="52" fillId="83" borderId="30" xfId="20530" applyNumberFormat="1" applyFont="1" applyFill="1" applyBorder="1" applyAlignment="1">
      <alignment horizontal="center" vertical="center" readingOrder="1"/>
    </xf>
    <xf numFmtId="14" fontId="52" fillId="83" borderId="223" xfId="20530" applyNumberFormat="1" applyFont="1" applyFill="1" applyBorder="1" applyAlignment="1">
      <alignment horizontal="center" vertical="center" readingOrder="1"/>
    </xf>
    <xf numFmtId="14" fontId="52" fillId="83" borderId="28" xfId="20530" applyNumberFormat="1" applyFont="1" applyFill="1" applyBorder="1" applyAlignment="1">
      <alignment horizontal="center" vertical="center" wrapText="1" readingOrder="1"/>
    </xf>
    <xf numFmtId="14" fontId="52" fillId="83" borderId="30" xfId="20530" applyNumberFormat="1" applyFont="1" applyFill="1" applyBorder="1" applyAlignment="1">
      <alignment horizontal="center" vertical="center" wrapText="1" readingOrder="1"/>
    </xf>
    <xf numFmtId="14" fontId="52" fillId="83" borderId="223" xfId="20530" applyNumberFormat="1" applyFont="1" applyFill="1" applyBorder="1" applyAlignment="1">
      <alignment horizontal="center" vertical="center" wrapText="1" readingOrder="1"/>
    </xf>
    <xf numFmtId="0" fontId="52" fillId="84" borderId="28" xfId="20530" applyFont="1" applyFill="1" applyBorder="1" applyAlignment="1">
      <alignment horizontal="center" vertical="center" readingOrder="1"/>
    </xf>
    <xf numFmtId="0" fontId="52" fillId="84" borderId="30" xfId="20530" applyFont="1" applyFill="1" applyBorder="1" applyAlignment="1">
      <alignment horizontal="center" vertical="center" readingOrder="1"/>
    </xf>
    <xf numFmtId="0" fontId="52" fillId="84" borderId="223" xfId="20530" applyFont="1" applyFill="1" applyBorder="1" applyAlignment="1">
      <alignment horizontal="center" vertical="center" readingOrder="1"/>
    </xf>
    <xf numFmtId="0" fontId="52" fillId="83" borderId="28" xfId="20530" applyNumberFormat="1" applyFont="1" applyFill="1" applyBorder="1" applyAlignment="1">
      <alignment horizontal="center" vertical="center" readingOrder="1"/>
    </xf>
    <xf numFmtId="0" fontId="52" fillId="83" borderId="30" xfId="20530" applyNumberFormat="1" applyFont="1" applyFill="1" applyBorder="1" applyAlignment="1">
      <alignment horizontal="center" vertical="center" readingOrder="1"/>
    </xf>
    <xf numFmtId="0" fontId="52" fillId="83" borderId="223" xfId="20530" applyNumberFormat="1" applyFont="1" applyFill="1" applyBorder="1" applyAlignment="1">
      <alignment horizontal="center" vertical="center" readingOrder="1"/>
    </xf>
    <xf numFmtId="0" fontId="52" fillId="83" borderId="28" xfId="20530" applyFont="1" applyFill="1" applyBorder="1" applyAlignment="1">
      <alignment horizontal="center" vertical="center" readingOrder="1"/>
    </xf>
    <xf numFmtId="0" fontId="52" fillId="83" borderId="30" xfId="20530" applyFont="1" applyFill="1" applyBorder="1" applyAlignment="1">
      <alignment horizontal="center" vertical="center" readingOrder="1"/>
    </xf>
    <xf numFmtId="0" fontId="52" fillId="83" borderId="223" xfId="20530" applyFont="1" applyFill="1" applyBorder="1" applyAlignment="1">
      <alignment horizontal="center" vertical="center" readingOrder="1"/>
    </xf>
    <xf numFmtId="0" fontId="121" fillId="33" borderId="260" xfId="38830" applyFont="1" applyFill="1" applyBorder="1" applyAlignment="1">
      <alignment horizontal="left" vertical="center" wrapText="1"/>
    </xf>
    <xf numFmtId="0" fontId="116" fillId="82" borderId="322" xfId="0" applyFont="1" applyFill="1" applyBorder="1" applyAlignment="1" applyProtection="1">
      <alignment horizontal="center" vertical="center"/>
    </xf>
    <xf numFmtId="0" fontId="4" fillId="0" borderId="322" xfId="0" applyFont="1" applyBorder="1" applyAlignment="1" applyProtection="1">
      <alignment horizontal="center" vertical="center"/>
    </xf>
    <xf numFmtId="0" fontId="116" fillId="82" borderId="322" xfId="0" applyFont="1" applyFill="1" applyBorder="1" applyAlignment="1" applyProtection="1">
      <alignment horizontal="center" vertical="center" wrapText="1"/>
    </xf>
    <xf numFmtId="0" fontId="110" fillId="79" borderId="322" xfId="0" applyFont="1" applyFill="1" applyBorder="1" applyAlignment="1">
      <alignment horizontal="center" vertical="center"/>
    </xf>
    <xf numFmtId="0" fontId="116" fillId="81" borderId="322" xfId="0" applyFont="1" applyFill="1" applyBorder="1" applyAlignment="1" applyProtection="1">
      <alignment horizontal="center" vertical="center"/>
    </xf>
    <xf numFmtId="0" fontId="129" fillId="33" borderId="0" xfId="117" applyNumberFormat="1" applyFont="1" applyFill="1" applyBorder="1" applyAlignment="1">
      <alignment horizontal="center" vertical="center"/>
    </xf>
    <xf numFmtId="0" fontId="121" fillId="84" borderId="29" xfId="0" applyFont="1" applyFill="1" applyBorder="1" applyAlignment="1">
      <alignment horizontal="center" vertical="center" wrapText="1"/>
    </xf>
    <xf numFmtId="0" fontId="121" fillId="84" borderId="28" xfId="0" applyFont="1" applyFill="1" applyBorder="1" applyAlignment="1">
      <alignment horizontal="center" vertical="center" wrapText="1"/>
    </xf>
    <xf numFmtId="0" fontId="126" fillId="79" borderId="172" xfId="0" applyFont="1" applyFill="1" applyBorder="1" applyAlignment="1">
      <alignment horizontal="center" vertical="center"/>
    </xf>
    <xf numFmtId="0" fontId="126" fillId="79" borderId="44" xfId="0" applyFont="1" applyFill="1" applyBorder="1" applyAlignment="1">
      <alignment horizontal="center" vertical="center"/>
    </xf>
    <xf numFmtId="0" fontId="110" fillId="79" borderId="322" xfId="0" applyFont="1" applyFill="1" applyBorder="1" applyAlignment="1" applyProtection="1">
      <alignment horizontal="center" vertical="center" wrapText="1"/>
    </xf>
    <xf numFmtId="0" fontId="121" fillId="83" borderId="29" xfId="0" applyFont="1" applyFill="1" applyBorder="1" applyAlignment="1">
      <alignment horizontal="center" vertical="center" wrapText="1"/>
    </xf>
    <xf numFmtId="0" fontId="87" fillId="33" borderId="0" xfId="0" applyFont="1" applyFill="1" applyBorder="1" applyAlignment="1" applyProtection="1">
      <alignment horizontal="center" vertical="center" wrapText="1"/>
    </xf>
    <xf numFmtId="0" fontId="52" fillId="0" borderId="322" xfId="0" applyFont="1" applyBorder="1" applyAlignment="1" applyProtection="1">
      <alignment horizontal="center" vertical="center"/>
    </xf>
    <xf numFmtId="0" fontId="121" fillId="83" borderId="171" xfId="0" applyFont="1" applyFill="1" applyBorder="1" applyAlignment="1">
      <alignment horizontal="center" vertical="center" wrapText="1"/>
    </xf>
    <xf numFmtId="0" fontId="121" fillId="83" borderId="41" xfId="0" applyFont="1" applyFill="1" applyBorder="1" applyAlignment="1">
      <alignment horizontal="center" vertical="center" wrapText="1"/>
    </xf>
    <xf numFmtId="0" fontId="121" fillId="83" borderId="28" xfId="0" applyFont="1" applyFill="1" applyBorder="1" applyAlignment="1">
      <alignment horizontal="center" vertical="center" wrapText="1"/>
    </xf>
    <xf numFmtId="0" fontId="126" fillId="79" borderId="46" xfId="0" applyFont="1" applyFill="1" applyBorder="1" applyAlignment="1">
      <alignment horizontal="center" vertical="center"/>
    </xf>
    <xf numFmtId="0" fontId="126" fillId="80" borderId="29" xfId="0" applyFont="1" applyFill="1" applyBorder="1" applyAlignment="1">
      <alignment horizontal="center" vertical="center" wrapText="1"/>
    </xf>
    <xf numFmtId="0" fontId="126" fillId="80" borderId="29" xfId="0" applyFont="1" applyFill="1" applyBorder="1" applyAlignment="1">
      <alignment horizontal="center" vertical="center"/>
    </xf>
    <xf numFmtId="0" fontId="126" fillId="79" borderId="29" xfId="0" applyFont="1" applyFill="1" applyBorder="1" applyAlignment="1">
      <alignment horizontal="center" vertical="center" textRotation="90"/>
    </xf>
    <xf numFmtId="0" fontId="110" fillId="79" borderId="43" xfId="0" applyFont="1" applyFill="1" applyBorder="1" applyAlignment="1">
      <alignment horizontal="center" vertical="center" textRotation="90" wrapText="1"/>
    </xf>
    <xf numFmtId="0" fontId="110" fillId="79" borderId="76" xfId="0" applyFont="1" applyFill="1" applyBorder="1" applyAlignment="1">
      <alignment horizontal="center" vertical="center" textRotation="90" wrapText="1"/>
    </xf>
    <xf numFmtId="0" fontId="145" fillId="33" borderId="0" xfId="38682" applyFont="1" applyFill="1" applyBorder="1" applyAlignment="1">
      <alignment horizontal="center" vertical="center" wrapText="1" readingOrder="1"/>
    </xf>
    <xf numFmtId="0" fontId="148" fillId="33" borderId="0" xfId="38830" applyFont="1" applyFill="1" applyBorder="1" applyAlignment="1">
      <alignment horizontal="center" vertical="center" wrapText="1"/>
    </xf>
    <xf numFmtId="0" fontId="121" fillId="33" borderId="323" xfId="38830" applyFont="1" applyFill="1" applyBorder="1" applyAlignment="1">
      <alignment horizontal="center" vertical="center" wrapText="1"/>
    </xf>
    <xf numFmtId="0" fontId="121" fillId="33" borderId="324" xfId="38830" applyFont="1" applyFill="1" applyBorder="1" applyAlignment="1">
      <alignment horizontal="center" vertical="center" wrapText="1"/>
    </xf>
    <xf numFmtId="0" fontId="121" fillId="33" borderId="0" xfId="38830" applyFont="1" applyFill="1" applyBorder="1" applyAlignment="1">
      <alignment horizontal="center" vertical="center" wrapText="1"/>
    </xf>
    <xf numFmtId="0" fontId="148" fillId="33" borderId="323" xfId="38830" applyFont="1" applyFill="1" applyBorder="1" applyAlignment="1">
      <alignment horizontal="center" vertical="center" wrapText="1"/>
    </xf>
    <xf numFmtId="0" fontId="148" fillId="33" borderId="324" xfId="38830" applyFont="1" applyFill="1" applyBorder="1" applyAlignment="1">
      <alignment horizontal="center" vertical="center" wrapText="1"/>
    </xf>
    <xf numFmtId="0" fontId="53" fillId="3" borderId="288" xfId="38830" applyFont="1" applyFill="1" applyBorder="1" applyAlignment="1">
      <alignment horizontal="center" vertical="center" wrapText="1"/>
    </xf>
    <xf numFmtId="0" fontId="53" fillId="3" borderId="243" xfId="38830" applyFont="1" applyFill="1" applyBorder="1" applyAlignment="1">
      <alignment horizontal="center" vertical="center" wrapText="1"/>
    </xf>
    <xf numFmtId="0" fontId="53" fillId="85" borderId="272" xfId="38830" applyFont="1" applyFill="1" applyBorder="1" applyAlignment="1">
      <alignment horizontal="center" vertical="center" wrapText="1"/>
    </xf>
    <xf numFmtId="0" fontId="53" fillId="85" borderId="278" xfId="38830" applyFont="1" applyFill="1" applyBorder="1" applyAlignment="1">
      <alignment horizontal="center" vertical="center" wrapText="1"/>
    </xf>
    <xf numFmtId="0" fontId="141" fillId="33" borderId="316" xfId="38830" applyFont="1" applyFill="1" applyBorder="1" applyAlignment="1">
      <alignment horizontal="center" vertical="center"/>
    </xf>
    <xf numFmtId="0" fontId="141" fillId="33" borderId="317" xfId="38830" applyFont="1" applyFill="1" applyBorder="1" applyAlignment="1">
      <alignment horizontal="center" vertical="center"/>
    </xf>
    <xf numFmtId="0" fontId="52" fillId="2" borderId="272" xfId="38830" applyFont="1" applyFill="1" applyBorder="1" applyAlignment="1">
      <alignment horizontal="center" vertical="center" wrapText="1"/>
    </xf>
    <xf numFmtId="0" fontId="52" fillId="2" borderId="278" xfId="38830" applyFont="1" applyFill="1" applyBorder="1" applyAlignment="1">
      <alignment horizontal="center" vertical="center" wrapText="1"/>
    </xf>
    <xf numFmtId="0" fontId="52" fillId="2" borderId="252" xfId="38830" applyFont="1" applyFill="1" applyBorder="1" applyAlignment="1">
      <alignment horizontal="center" vertical="center" wrapText="1"/>
    </xf>
    <xf numFmtId="0" fontId="121" fillId="33" borderId="0" xfId="38830" applyFont="1" applyFill="1" applyAlignment="1">
      <alignment horizontal="right" vertical="center"/>
    </xf>
    <xf numFmtId="0" fontId="53" fillId="3" borderId="236" xfId="38830" applyFont="1" applyFill="1" applyBorder="1" applyAlignment="1">
      <alignment horizontal="center" vertical="center" wrapText="1"/>
    </xf>
    <xf numFmtId="0" fontId="141" fillId="33" borderId="277" xfId="38830" applyFont="1" applyFill="1" applyBorder="1" applyAlignment="1">
      <alignment horizontal="center" vertical="center"/>
    </xf>
    <xf numFmtId="0" fontId="53" fillId="3" borderId="281" xfId="38830" applyFont="1" applyFill="1" applyBorder="1" applyAlignment="1">
      <alignment horizontal="center" vertical="center" wrapText="1"/>
    </xf>
    <xf numFmtId="0" fontId="53" fillId="3" borderId="16" xfId="38830" applyFont="1" applyFill="1" applyBorder="1" applyAlignment="1">
      <alignment horizontal="center" vertical="center" wrapText="1"/>
    </xf>
    <xf numFmtId="0" fontId="53" fillId="33" borderId="252" xfId="38830" applyFont="1" applyFill="1" applyBorder="1" applyAlignment="1">
      <alignment horizontal="center" vertical="center" wrapText="1"/>
    </xf>
    <xf numFmtId="0" fontId="125" fillId="85" borderId="272" xfId="38830" applyFont="1" applyFill="1" applyBorder="1" applyAlignment="1">
      <alignment horizontal="center" vertical="center" wrapText="1"/>
    </xf>
    <xf numFmtId="0" fontId="125" fillId="85" borderId="277" xfId="38830" applyFont="1" applyFill="1" applyBorder="1" applyAlignment="1">
      <alignment horizontal="center" vertical="center" wrapText="1"/>
    </xf>
    <xf numFmtId="0" fontId="125" fillId="85" borderId="284" xfId="38830" applyFont="1" applyFill="1" applyBorder="1" applyAlignment="1">
      <alignment horizontal="center" vertical="center" wrapText="1"/>
    </xf>
    <xf numFmtId="0" fontId="125" fillId="71" borderId="272" xfId="38830" applyFont="1" applyFill="1" applyBorder="1" applyAlignment="1">
      <alignment horizontal="center" vertical="center"/>
    </xf>
    <xf numFmtId="0" fontId="125" fillId="71" borderId="277" xfId="38830" applyFont="1" applyFill="1" applyBorder="1" applyAlignment="1">
      <alignment horizontal="center" vertical="center"/>
    </xf>
    <xf numFmtId="0" fontId="125" fillId="71" borderId="284" xfId="38830" applyFont="1" applyFill="1" applyBorder="1" applyAlignment="1">
      <alignment horizontal="center" vertical="center" wrapText="1"/>
    </xf>
    <xf numFmtId="0" fontId="125" fillId="71" borderId="16" xfId="38830" applyFont="1" applyFill="1" applyBorder="1" applyAlignment="1">
      <alignment horizontal="center" vertical="center" wrapText="1"/>
    </xf>
    <xf numFmtId="0" fontId="125" fillId="71" borderId="283" xfId="38830" applyFont="1" applyFill="1" applyBorder="1" applyAlignment="1">
      <alignment horizontal="center" vertical="center" wrapText="1"/>
    </xf>
    <xf numFmtId="0" fontId="125" fillId="73" borderId="272" xfId="38830" applyFont="1" applyFill="1" applyBorder="1" applyAlignment="1">
      <alignment horizontal="center" vertical="center"/>
    </xf>
    <xf numFmtId="0" fontId="125" fillId="73" borderId="277" xfId="38830" applyFont="1" applyFill="1" applyBorder="1" applyAlignment="1">
      <alignment horizontal="center" vertical="center"/>
    </xf>
    <xf numFmtId="0" fontId="125" fillId="73" borderId="284" xfId="38830" applyFont="1" applyFill="1" applyBorder="1" applyAlignment="1">
      <alignment horizontal="center" vertical="center" wrapText="1"/>
    </xf>
    <xf numFmtId="0" fontId="125" fillId="73" borderId="16" xfId="38830" applyFont="1" applyFill="1" applyBorder="1" applyAlignment="1">
      <alignment horizontal="center" vertical="center" wrapText="1"/>
    </xf>
    <xf numFmtId="0" fontId="125" fillId="73" borderId="283" xfId="38830" applyFont="1" applyFill="1" applyBorder="1" applyAlignment="1">
      <alignment horizontal="center" vertical="center" wrapText="1"/>
    </xf>
    <xf numFmtId="0" fontId="125" fillId="85" borderId="283" xfId="38830" applyFont="1" applyFill="1" applyBorder="1" applyAlignment="1">
      <alignment horizontal="center" vertical="center" wrapText="1"/>
    </xf>
    <xf numFmtId="0" fontId="125" fillId="85" borderId="252" xfId="38830" applyFont="1" applyFill="1" applyBorder="1" applyAlignment="1">
      <alignment horizontal="center" vertical="center" wrapText="1"/>
    </xf>
    <xf numFmtId="0" fontId="125" fillId="5" borderId="252" xfId="38830" applyFont="1" applyFill="1" applyBorder="1" applyAlignment="1">
      <alignment horizontal="center" vertical="center"/>
    </xf>
    <xf numFmtId="0" fontId="125" fillId="5" borderId="272" xfId="38830" applyFont="1" applyFill="1" applyBorder="1" applyAlignment="1">
      <alignment horizontal="center" vertical="center"/>
    </xf>
    <xf numFmtId="0" fontId="125" fillId="5" borderId="278" xfId="38830" applyFont="1" applyFill="1" applyBorder="1" applyAlignment="1">
      <alignment horizontal="center" vertical="center" wrapText="1"/>
    </xf>
    <xf numFmtId="0" fontId="125" fillId="5" borderId="252" xfId="38830" applyFont="1" applyFill="1" applyBorder="1" applyAlignment="1">
      <alignment horizontal="center" vertical="center" wrapText="1"/>
    </xf>
    <xf numFmtId="0" fontId="125" fillId="5" borderId="272" xfId="38830" applyFont="1" applyFill="1" applyBorder="1" applyAlignment="1">
      <alignment horizontal="center" vertical="center" wrapText="1"/>
    </xf>
    <xf numFmtId="0" fontId="125" fillId="5" borderId="277" xfId="38830" applyFont="1" applyFill="1" applyBorder="1" applyAlignment="1">
      <alignment horizontal="center" vertical="center" wrapText="1"/>
    </xf>
    <xf numFmtId="0" fontId="121" fillId="37" borderId="277" xfId="38830" applyFont="1" applyFill="1" applyBorder="1" applyAlignment="1">
      <alignment horizontal="center" vertical="center" wrapText="1"/>
    </xf>
    <xf numFmtId="0" fontId="121" fillId="37" borderId="312" xfId="38830" applyFont="1" applyFill="1" applyBorder="1" applyAlignment="1">
      <alignment horizontal="center" vertical="center" wrapText="1"/>
    </xf>
    <xf numFmtId="0" fontId="121" fillId="37" borderId="278" xfId="38830" applyFont="1" applyFill="1" applyBorder="1" applyAlignment="1">
      <alignment horizontal="center" vertical="center" wrapText="1"/>
    </xf>
    <xf numFmtId="0" fontId="5" fillId="8" borderId="266" xfId="0" applyFont="1" applyFill="1" applyBorder="1" applyAlignment="1">
      <alignment horizontal="center" vertical="center" wrapText="1"/>
    </xf>
    <xf numFmtId="0" fontId="7" fillId="8" borderId="266" xfId="0" applyFont="1" applyFill="1" applyBorder="1" applyAlignment="1">
      <alignment horizontal="center" vertical="center" wrapText="1"/>
    </xf>
    <xf numFmtId="0" fontId="125" fillId="3" borderId="266" xfId="2" applyFont="1" applyFill="1" applyBorder="1" applyAlignment="1">
      <alignment horizontal="center" vertical="center" wrapText="1"/>
    </xf>
    <xf numFmtId="0" fontId="87" fillId="2" borderId="266" xfId="2" applyFont="1" applyFill="1" applyBorder="1" applyAlignment="1">
      <alignment horizontal="center" vertical="center" wrapText="1"/>
    </xf>
    <xf numFmtId="0" fontId="87" fillId="76" borderId="266" xfId="2" applyFont="1" applyFill="1" applyBorder="1" applyAlignment="1">
      <alignment horizontal="center" vertical="center" wrapText="1"/>
    </xf>
    <xf numFmtId="9" fontId="51" fillId="77" borderId="266" xfId="129" applyFont="1" applyFill="1" applyBorder="1" applyAlignment="1">
      <alignment horizontal="center" vertical="center"/>
    </xf>
    <xf numFmtId="0" fontId="7" fillId="8" borderId="266" xfId="0" applyFont="1" applyFill="1" applyBorder="1" applyAlignment="1">
      <alignment horizontal="center" vertical="center"/>
    </xf>
    <xf numFmtId="0" fontId="7" fillId="74" borderId="266" xfId="0" applyFont="1" applyFill="1" applyBorder="1" applyAlignment="1">
      <alignment horizontal="center" vertical="center"/>
    </xf>
    <xf numFmtId="0" fontId="133" fillId="0" borderId="0" xfId="38830" applyFont="1" applyBorder="1" applyAlignment="1">
      <alignment horizontal="center" vertical="center"/>
    </xf>
    <xf numFmtId="0" fontId="133" fillId="0" borderId="0" xfId="38830" applyFont="1" applyBorder="1" applyAlignment="1">
      <alignment horizontal="center" vertical="center" wrapText="1"/>
    </xf>
    <xf numFmtId="0" fontId="0" fillId="0" borderId="0" xfId="0" applyFill="1" applyAlignment="1">
      <alignment horizontal="center"/>
    </xf>
    <xf numFmtId="0" fontId="125" fillId="5" borderId="327" xfId="38830" applyNumberFormat="1" applyFont="1" applyFill="1" applyBorder="1" applyAlignment="1">
      <alignment horizontal="center" vertical="center" wrapText="1"/>
    </xf>
    <xf numFmtId="0" fontId="125" fillId="5" borderId="299" xfId="38830" applyNumberFormat="1" applyFont="1" applyFill="1" applyBorder="1" applyAlignment="1">
      <alignment horizontal="center" vertical="center" wrapText="1"/>
    </xf>
    <xf numFmtId="0" fontId="111" fillId="79" borderId="17" xfId="38830" applyFont="1" applyFill="1" applyBorder="1" applyAlignment="1">
      <alignment horizontal="left" vertical="center" wrapText="1"/>
    </xf>
    <xf numFmtId="0" fontId="125" fillId="5" borderId="278" xfId="38830" applyNumberFormat="1" applyFont="1" applyFill="1" applyBorder="1" applyAlignment="1">
      <alignment horizontal="center" vertical="center" wrapText="1"/>
    </xf>
    <xf numFmtId="0" fontId="91" fillId="2" borderId="310" xfId="38830" applyFont="1" applyFill="1" applyBorder="1" applyAlignment="1">
      <alignment horizontal="center" vertical="center"/>
    </xf>
    <xf numFmtId="0" fontId="91" fillId="2" borderId="307" xfId="38830" applyFont="1" applyFill="1" applyBorder="1" applyAlignment="1">
      <alignment horizontal="center" vertical="center"/>
    </xf>
    <xf numFmtId="0" fontId="91" fillId="3" borderId="282" xfId="38830" applyFont="1" applyFill="1" applyBorder="1" applyAlignment="1">
      <alignment horizontal="center" vertical="center"/>
    </xf>
    <xf numFmtId="0" fontId="91" fillId="3" borderId="284" xfId="38830" applyFont="1" applyFill="1" applyBorder="1" applyAlignment="1">
      <alignment horizontal="center" vertical="center"/>
    </xf>
    <xf numFmtId="0" fontId="91" fillId="3" borderId="0" xfId="38830" applyFont="1" applyFill="1" applyBorder="1" applyAlignment="1">
      <alignment horizontal="center" vertical="center"/>
    </xf>
    <xf numFmtId="0" fontId="91" fillId="3" borderId="224" xfId="38830" applyFont="1" applyFill="1" applyBorder="1" applyAlignment="1">
      <alignment horizontal="center" vertical="center"/>
    </xf>
    <xf numFmtId="0" fontId="91" fillId="3" borderId="311" xfId="38830" applyFont="1" applyFill="1" applyBorder="1" applyAlignment="1">
      <alignment horizontal="center" vertical="center"/>
    </xf>
    <xf numFmtId="0" fontId="91" fillId="3" borderId="304" xfId="38830" applyFont="1" applyFill="1" applyBorder="1" applyAlignment="1">
      <alignment horizontal="center" vertical="center"/>
    </xf>
    <xf numFmtId="0" fontId="125" fillId="5" borderId="272" xfId="38830" applyNumberFormat="1" applyFont="1" applyFill="1" applyBorder="1" applyAlignment="1">
      <alignment horizontal="center" vertical="center" wrapText="1"/>
    </xf>
    <xf numFmtId="0" fontId="125" fillId="5" borderId="277" xfId="38830" applyNumberFormat="1" applyFont="1" applyFill="1" applyBorder="1" applyAlignment="1">
      <alignment horizontal="center" vertical="center" wrapText="1"/>
    </xf>
    <xf numFmtId="0" fontId="125" fillId="71" borderId="284" xfId="38830" applyNumberFormat="1" applyFont="1" applyFill="1" applyBorder="1" applyAlignment="1">
      <alignment horizontal="center" vertical="center" wrapText="1"/>
    </xf>
    <xf numFmtId="0" fontId="125" fillId="71" borderId="16" xfId="38830" applyNumberFormat="1" applyFont="1" applyFill="1" applyBorder="1" applyAlignment="1">
      <alignment horizontal="center" vertical="center" wrapText="1"/>
    </xf>
    <xf numFmtId="0" fontId="125" fillId="71" borderId="300" xfId="38830" applyNumberFormat="1" applyFont="1" applyFill="1" applyBorder="1" applyAlignment="1">
      <alignment horizontal="center" vertical="center" wrapText="1"/>
    </xf>
    <xf numFmtId="0" fontId="125" fillId="73" borderId="284" xfId="38830" applyNumberFormat="1" applyFont="1" applyFill="1" applyBorder="1" applyAlignment="1">
      <alignment horizontal="center" vertical="center" wrapText="1"/>
    </xf>
    <xf numFmtId="0" fontId="125" fillId="73" borderId="16" xfId="38830" applyNumberFormat="1" applyFont="1" applyFill="1" applyBorder="1" applyAlignment="1">
      <alignment horizontal="center" vertical="center" wrapText="1"/>
    </xf>
    <xf numFmtId="0" fontId="125" fillId="73" borderId="300" xfId="38830" applyNumberFormat="1" applyFont="1" applyFill="1" applyBorder="1" applyAlignment="1">
      <alignment horizontal="center" vertical="center" wrapText="1"/>
    </xf>
    <xf numFmtId="0" fontId="125" fillId="85" borderId="283" xfId="38830" applyNumberFormat="1" applyFont="1" applyFill="1" applyBorder="1" applyAlignment="1">
      <alignment horizontal="center" vertical="center" wrapText="1"/>
    </xf>
    <xf numFmtId="0" fontId="125" fillId="85" borderId="252" xfId="38830" applyNumberFormat="1" applyFont="1" applyFill="1" applyBorder="1" applyAlignment="1">
      <alignment horizontal="center" vertical="center" wrapText="1"/>
    </xf>
    <xf numFmtId="0" fontId="125" fillId="85" borderId="299" xfId="38830" applyNumberFormat="1" applyFont="1" applyFill="1" applyBorder="1" applyAlignment="1">
      <alignment horizontal="center" vertical="center" wrapText="1"/>
    </xf>
    <xf numFmtId="0" fontId="125" fillId="5" borderId="252" xfId="38830" applyNumberFormat="1" applyFont="1" applyFill="1" applyBorder="1" applyAlignment="1">
      <alignment horizontal="center" vertical="center"/>
    </xf>
    <xf numFmtId="0" fontId="125" fillId="5" borderId="272" xfId="38830" applyNumberFormat="1" applyFont="1" applyFill="1" applyBorder="1" applyAlignment="1">
      <alignment horizontal="center" vertical="center"/>
    </xf>
    <xf numFmtId="0" fontId="121" fillId="37" borderId="277" xfId="38830" applyNumberFormat="1" applyFont="1" applyFill="1" applyBorder="1" applyAlignment="1">
      <alignment horizontal="center" vertical="center" wrapText="1"/>
    </xf>
    <xf numFmtId="0" fontId="121" fillId="37" borderId="310" xfId="38830" applyNumberFormat="1" applyFont="1" applyFill="1" applyBorder="1" applyAlignment="1">
      <alignment horizontal="center" vertical="center" wrapText="1"/>
    </xf>
    <xf numFmtId="0" fontId="121" fillId="37" borderId="312" xfId="38830" applyNumberFormat="1" applyFont="1" applyFill="1" applyBorder="1" applyAlignment="1">
      <alignment horizontal="center" vertical="center" wrapText="1"/>
    </xf>
    <xf numFmtId="0" fontId="121" fillId="37" borderId="268" xfId="38830" applyNumberFormat="1" applyFont="1" applyFill="1" applyBorder="1" applyAlignment="1">
      <alignment horizontal="center" vertical="center" wrapText="1"/>
    </xf>
    <xf numFmtId="0" fontId="121" fillId="37" borderId="278" xfId="38830" applyNumberFormat="1" applyFont="1" applyFill="1" applyBorder="1" applyAlignment="1">
      <alignment horizontal="center" vertical="center" wrapText="1"/>
    </xf>
    <xf numFmtId="0" fontId="121" fillId="37" borderId="307" xfId="38830" applyNumberFormat="1" applyFont="1" applyFill="1" applyBorder="1" applyAlignment="1">
      <alignment horizontal="center" vertical="center" wrapText="1"/>
    </xf>
    <xf numFmtId="0" fontId="59" fillId="79" borderId="236" xfId="38830" applyFont="1" applyFill="1" applyBorder="1" applyAlignment="1">
      <alignment horizontal="center" vertical="center" wrapText="1"/>
    </xf>
    <xf numFmtId="0" fontId="59" fillId="79" borderId="17" xfId="38830" applyFont="1" applyFill="1" applyBorder="1" applyAlignment="1">
      <alignment horizontal="center" vertical="center" wrapText="1"/>
    </xf>
    <xf numFmtId="9" fontId="116" fillId="72" borderId="243" xfId="504" applyFont="1" applyFill="1" applyBorder="1" applyAlignment="1">
      <alignment horizontal="right" vertical="center" indent="1"/>
    </xf>
    <xf numFmtId="9" fontId="116" fillId="72" borderId="224" xfId="504" applyFont="1" applyFill="1" applyBorder="1" applyAlignment="1">
      <alignment horizontal="right" vertical="center" indent="1"/>
    </xf>
    <xf numFmtId="0" fontId="121" fillId="72" borderId="236" xfId="38830" applyFont="1" applyFill="1" applyBorder="1" applyAlignment="1">
      <alignment horizontal="right" vertical="center" indent="1"/>
    </xf>
    <xf numFmtId="0" fontId="121" fillId="72" borderId="237" xfId="38830" applyFont="1" applyFill="1" applyBorder="1" applyAlignment="1">
      <alignment horizontal="right" vertical="center" indent="1"/>
    </xf>
    <xf numFmtId="0" fontId="121" fillId="72" borderId="288" xfId="38830" applyFont="1" applyFill="1" applyBorder="1" applyAlignment="1">
      <alignment horizontal="right" vertical="center" indent="1"/>
    </xf>
    <xf numFmtId="0" fontId="121" fillId="72" borderId="284" xfId="38830" applyFont="1" applyFill="1" applyBorder="1" applyAlignment="1">
      <alignment horizontal="right" vertical="center" indent="1"/>
    </xf>
    <xf numFmtId="0" fontId="147" fillId="79" borderId="17" xfId="38830" applyFont="1" applyFill="1" applyBorder="1" applyAlignment="1">
      <alignment horizontal="left" vertical="center" wrapText="1"/>
    </xf>
    <xf numFmtId="0" fontId="160" fillId="83" borderId="265" xfId="38830" applyFont="1" applyFill="1" applyBorder="1" applyAlignment="1">
      <alignment horizontal="center" vertical="center" wrapText="1" readingOrder="1"/>
    </xf>
    <xf numFmtId="0" fontId="160" fillId="84" borderId="265" xfId="38830" applyFont="1" applyFill="1" applyBorder="1" applyAlignment="1">
      <alignment horizontal="center" vertical="center" wrapText="1" readingOrder="1"/>
    </xf>
    <xf numFmtId="0" fontId="73" fillId="83" borderId="0" xfId="0" applyFont="1" applyFill="1" applyBorder="1" applyAlignment="1">
      <alignment horizontal="left" vertical="center"/>
    </xf>
    <xf numFmtId="0" fontId="0" fillId="33" borderId="0" xfId="0" applyFill="1" applyAlignment="1">
      <alignment horizontal="left" wrapText="1"/>
    </xf>
    <xf numFmtId="0" fontId="160" fillId="84" borderId="321" xfId="38830" applyFont="1" applyFill="1" applyBorder="1" applyAlignment="1">
      <alignment horizontal="center" vertical="center" wrapText="1" readingOrder="1"/>
    </xf>
    <xf numFmtId="9" fontId="111" fillId="79" borderId="329" xfId="0" applyNumberFormat="1" applyFont="1" applyFill="1" applyBorder="1" applyAlignment="1">
      <alignment horizontal="center" vertical="center" wrapText="1"/>
    </xf>
    <xf numFmtId="9" fontId="111" fillId="79" borderId="330" xfId="0" applyNumberFormat="1" applyFont="1" applyFill="1" applyBorder="1" applyAlignment="1">
      <alignment horizontal="center" vertical="center" wrapText="1"/>
    </xf>
    <xf numFmtId="0" fontId="73" fillId="83" borderId="331" xfId="0" applyFont="1" applyFill="1" applyBorder="1" applyAlignment="1">
      <alignment horizontal="left"/>
    </xf>
    <xf numFmtId="0" fontId="73" fillId="83" borderId="0" xfId="0" applyFont="1" applyFill="1" applyBorder="1" applyAlignment="1">
      <alignment horizontal="left"/>
    </xf>
    <xf numFmtId="0" fontId="53" fillId="3" borderId="283" xfId="38830" applyFont="1" applyFill="1" applyBorder="1" applyAlignment="1">
      <alignment horizontal="center" vertical="center" wrapText="1"/>
    </xf>
  </cellXfs>
  <cellStyles count="38831">
    <cellStyle name="%" xfId="8809" xr:uid="{00000000-0005-0000-0000-000000000000}"/>
    <cellStyle name="_2011 Lisbon RSC payments" xfId="8810" xr:uid="{00000000-0005-0000-0000-000001000000}"/>
    <cellStyle name="_PPT 1" xfId="148" xr:uid="{00000000-0005-0000-0000-000002000000}"/>
    <cellStyle name="_PPT 1_1" xfId="149" xr:uid="{00000000-0005-0000-0000-000003000000}"/>
    <cellStyle name="_PPT 2" xfId="150" xr:uid="{00000000-0005-0000-0000-000004000000}"/>
    <cellStyle name="_PPT 2_PPT 1" xfId="151" xr:uid="{00000000-0005-0000-0000-000005000000}"/>
    <cellStyle name="0000" xfId="152" xr:uid="{00000000-0005-0000-0000-000006000000}"/>
    <cellStyle name="0000000000" xfId="153" xr:uid="{00000000-0005-0000-0000-000007000000}"/>
    <cellStyle name="20 % - Akzent1 2" xfId="154" xr:uid="{00000000-0005-0000-0000-000008000000}"/>
    <cellStyle name="20 % - Akzent1 3" xfId="1337" xr:uid="{00000000-0005-0000-0000-000009000000}"/>
    <cellStyle name="20 % - Akzent1 3 2" xfId="20533" xr:uid="{00000000-0005-0000-0000-00000A000000}"/>
    <cellStyle name="20 % - Akzent1 3 2 2" xfId="38683" xr:uid="{00000000-0005-0000-0000-00000B000000}"/>
    <cellStyle name="20 % - Akzent1 3 2 3" xfId="38684" xr:uid="{00000000-0005-0000-0000-00000C000000}"/>
    <cellStyle name="20 % - Akzent1 3 3" xfId="38685" xr:uid="{00000000-0005-0000-0000-00000D000000}"/>
    <cellStyle name="20 % - Akzent1 3 4" xfId="38686" xr:uid="{00000000-0005-0000-0000-00000E000000}"/>
    <cellStyle name="20 % - Akzent1 4" xfId="33329" xr:uid="{00000000-0005-0000-0000-00000F000000}"/>
    <cellStyle name="20 % - Akzent2 2" xfId="155" xr:uid="{00000000-0005-0000-0000-000010000000}"/>
    <cellStyle name="20 % - Akzent2 3" xfId="1338" xr:uid="{00000000-0005-0000-0000-000011000000}"/>
    <cellStyle name="20 % - Akzent2 3 2" xfId="20534" xr:uid="{00000000-0005-0000-0000-000012000000}"/>
    <cellStyle name="20 % - Akzent2 3 2 2" xfId="38687" xr:uid="{00000000-0005-0000-0000-000013000000}"/>
    <cellStyle name="20 % - Akzent2 3 2 3" xfId="38688" xr:uid="{00000000-0005-0000-0000-000014000000}"/>
    <cellStyle name="20 % - Akzent2 3 3" xfId="38689" xr:uid="{00000000-0005-0000-0000-000015000000}"/>
    <cellStyle name="20 % - Akzent2 3 4" xfId="38690" xr:uid="{00000000-0005-0000-0000-000016000000}"/>
    <cellStyle name="20 % - Akzent2 4" xfId="33330" xr:uid="{00000000-0005-0000-0000-000017000000}"/>
    <cellStyle name="20 % - Akzent3 2" xfId="156" xr:uid="{00000000-0005-0000-0000-000018000000}"/>
    <cellStyle name="20 % - Akzent3 3" xfId="1339" xr:uid="{00000000-0005-0000-0000-000019000000}"/>
    <cellStyle name="20 % - Akzent3 3 2" xfId="20535" xr:uid="{00000000-0005-0000-0000-00001A000000}"/>
    <cellStyle name="20 % - Akzent3 3 2 2" xfId="38691" xr:uid="{00000000-0005-0000-0000-00001B000000}"/>
    <cellStyle name="20 % - Akzent3 3 2 3" xfId="38692" xr:uid="{00000000-0005-0000-0000-00001C000000}"/>
    <cellStyle name="20 % - Akzent3 3 3" xfId="38693" xr:uid="{00000000-0005-0000-0000-00001D000000}"/>
    <cellStyle name="20 % - Akzent3 3 4" xfId="38694" xr:uid="{00000000-0005-0000-0000-00001E000000}"/>
    <cellStyle name="20 % - Akzent3 4" xfId="33331" xr:uid="{00000000-0005-0000-0000-00001F000000}"/>
    <cellStyle name="20 % - Akzent4 2" xfId="157" xr:uid="{00000000-0005-0000-0000-000020000000}"/>
    <cellStyle name="20 % - Akzent4 3" xfId="1340" xr:uid="{00000000-0005-0000-0000-000021000000}"/>
    <cellStyle name="20 % - Akzent4 3 2" xfId="20536" xr:uid="{00000000-0005-0000-0000-000022000000}"/>
    <cellStyle name="20 % - Akzent4 3 2 2" xfId="38695" xr:uid="{00000000-0005-0000-0000-000023000000}"/>
    <cellStyle name="20 % - Akzent4 3 2 3" xfId="38696" xr:uid="{00000000-0005-0000-0000-000024000000}"/>
    <cellStyle name="20 % - Akzent4 3 3" xfId="38697" xr:uid="{00000000-0005-0000-0000-000025000000}"/>
    <cellStyle name="20 % - Akzent4 3 4" xfId="38698" xr:uid="{00000000-0005-0000-0000-000026000000}"/>
    <cellStyle name="20 % - Akzent4 4" xfId="33332" xr:uid="{00000000-0005-0000-0000-000027000000}"/>
    <cellStyle name="20 % - Akzent5 2" xfId="158" xr:uid="{00000000-0005-0000-0000-000028000000}"/>
    <cellStyle name="20 % - Akzent5 3" xfId="1341" xr:uid="{00000000-0005-0000-0000-000029000000}"/>
    <cellStyle name="20 % - Akzent5 3 2" xfId="20537" xr:uid="{00000000-0005-0000-0000-00002A000000}"/>
    <cellStyle name="20 % - Akzent5 3 2 2" xfId="38699" xr:uid="{00000000-0005-0000-0000-00002B000000}"/>
    <cellStyle name="20 % - Akzent5 3 2 3" xfId="38700" xr:uid="{00000000-0005-0000-0000-00002C000000}"/>
    <cellStyle name="20 % - Akzent5 3 3" xfId="38701" xr:uid="{00000000-0005-0000-0000-00002D000000}"/>
    <cellStyle name="20 % - Akzent5 3 4" xfId="38702" xr:uid="{00000000-0005-0000-0000-00002E000000}"/>
    <cellStyle name="20 % - Akzent5 4" xfId="33333" xr:uid="{00000000-0005-0000-0000-00002F000000}"/>
    <cellStyle name="20 % - Akzent6 2" xfId="159" xr:uid="{00000000-0005-0000-0000-000030000000}"/>
    <cellStyle name="20 % - Akzent6 3" xfId="1342" xr:uid="{00000000-0005-0000-0000-000031000000}"/>
    <cellStyle name="20 % - Akzent6 3 2" xfId="20538" xr:uid="{00000000-0005-0000-0000-000032000000}"/>
    <cellStyle name="20 % - Akzent6 3 2 2" xfId="38703" xr:uid="{00000000-0005-0000-0000-000033000000}"/>
    <cellStyle name="20 % - Akzent6 3 2 3" xfId="38704" xr:uid="{00000000-0005-0000-0000-000034000000}"/>
    <cellStyle name="20 % - Akzent6 3 3" xfId="38705" xr:uid="{00000000-0005-0000-0000-000035000000}"/>
    <cellStyle name="20 % - Akzent6 3 4" xfId="38706" xr:uid="{00000000-0005-0000-0000-000036000000}"/>
    <cellStyle name="20 % - Akzent6 4" xfId="33334" xr:uid="{00000000-0005-0000-0000-000037000000}"/>
    <cellStyle name="20% - Accent1" xfId="4" xr:uid="{00000000-0005-0000-0000-000038000000}"/>
    <cellStyle name="20% - Accent1 2" xfId="5" xr:uid="{00000000-0005-0000-0000-000039000000}"/>
    <cellStyle name="20% - Accent1 2 2" xfId="33335" xr:uid="{00000000-0005-0000-0000-00003A000000}"/>
    <cellStyle name="20% - Accent1 3" xfId="4150" xr:uid="{00000000-0005-0000-0000-00003B000000}"/>
    <cellStyle name="20% - Accent1 3 2" xfId="33336" xr:uid="{00000000-0005-0000-0000-00003C000000}"/>
    <cellStyle name="20% - Accent1_MBA and other" xfId="160" xr:uid="{00000000-0005-0000-0000-00003D000000}"/>
    <cellStyle name="20% - Accent2" xfId="6" xr:uid="{00000000-0005-0000-0000-00003E000000}"/>
    <cellStyle name="20% - Accent2 2" xfId="7" xr:uid="{00000000-0005-0000-0000-00003F000000}"/>
    <cellStyle name="20% - Accent2 2 2" xfId="33337" xr:uid="{00000000-0005-0000-0000-000040000000}"/>
    <cellStyle name="20% - Accent2 3" xfId="4151" xr:uid="{00000000-0005-0000-0000-000041000000}"/>
    <cellStyle name="20% - Accent2 3 2" xfId="33338" xr:uid="{00000000-0005-0000-0000-000042000000}"/>
    <cellStyle name="20% - Accent2_MBA and other" xfId="161" xr:uid="{00000000-0005-0000-0000-000043000000}"/>
    <cellStyle name="20% - Accent3" xfId="8" xr:uid="{00000000-0005-0000-0000-000044000000}"/>
    <cellStyle name="20% - Accent3 2" xfId="9" xr:uid="{00000000-0005-0000-0000-000045000000}"/>
    <cellStyle name="20% - Accent3 2 2" xfId="33339" xr:uid="{00000000-0005-0000-0000-000046000000}"/>
    <cellStyle name="20% - Accent3 3" xfId="4152" xr:uid="{00000000-0005-0000-0000-000047000000}"/>
    <cellStyle name="20% - Accent3 3 2" xfId="33340" xr:uid="{00000000-0005-0000-0000-000048000000}"/>
    <cellStyle name="20% - Accent3_MBA and other" xfId="162" xr:uid="{00000000-0005-0000-0000-000049000000}"/>
    <cellStyle name="20% - Accent4" xfId="10" xr:uid="{00000000-0005-0000-0000-00004A000000}"/>
    <cellStyle name="20% - Accent4 2" xfId="11" xr:uid="{00000000-0005-0000-0000-00004B000000}"/>
    <cellStyle name="20% - Accent4 2 2" xfId="33341" xr:uid="{00000000-0005-0000-0000-00004C000000}"/>
    <cellStyle name="20% - Accent4 3" xfId="4153" xr:uid="{00000000-0005-0000-0000-00004D000000}"/>
    <cellStyle name="20% - Accent4 3 2" xfId="33342" xr:uid="{00000000-0005-0000-0000-00004E000000}"/>
    <cellStyle name="20% - Accent4_MBA and other" xfId="163" xr:uid="{00000000-0005-0000-0000-00004F000000}"/>
    <cellStyle name="20% - Accent5" xfId="12" xr:uid="{00000000-0005-0000-0000-000050000000}"/>
    <cellStyle name="20% - Accent5 2" xfId="13" xr:uid="{00000000-0005-0000-0000-000051000000}"/>
    <cellStyle name="20% - Accent5 2 2" xfId="33343" xr:uid="{00000000-0005-0000-0000-000052000000}"/>
    <cellStyle name="20% - Accent5 3" xfId="4154" xr:uid="{00000000-0005-0000-0000-000053000000}"/>
    <cellStyle name="20% - Accent5 3 2" xfId="33344" xr:uid="{00000000-0005-0000-0000-000054000000}"/>
    <cellStyle name="20% - Accent6" xfId="14" xr:uid="{00000000-0005-0000-0000-000055000000}"/>
    <cellStyle name="20% - Accent6 2" xfId="15" xr:uid="{00000000-0005-0000-0000-000056000000}"/>
    <cellStyle name="20% - Accent6 2 2" xfId="33345" xr:uid="{00000000-0005-0000-0000-000057000000}"/>
    <cellStyle name="20% - Accent6 3" xfId="4155" xr:uid="{00000000-0005-0000-0000-000058000000}"/>
    <cellStyle name="20% - Accent6 3 2" xfId="33346" xr:uid="{00000000-0005-0000-0000-000059000000}"/>
    <cellStyle name="20% - Accent6_MBA and other" xfId="164" xr:uid="{00000000-0005-0000-0000-00005A000000}"/>
    <cellStyle name="20% - Akzent1" xfId="165" xr:uid="{00000000-0005-0000-0000-00005B000000}"/>
    <cellStyle name="20% - Akzent2" xfId="166" xr:uid="{00000000-0005-0000-0000-00005C000000}"/>
    <cellStyle name="20% - Akzent3" xfId="167" xr:uid="{00000000-0005-0000-0000-00005D000000}"/>
    <cellStyle name="20% - Akzent4" xfId="168" xr:uid="{00000000-0005-0000-0000-00005E000000}"/>
    <cellStyle name="20% - Akzent5" xfId="169" xr:uid="{00000000-0005-0000-0000-00005F000000}"/>
    <cellStyle name="20% - Akzent6" xfId="170" xr:uid="{00000000-0005-0000-0000-000060000000}"/>
    <cellStyle name="40 % - Akzent1 2" xfId="171" xr:uid="{00000000-0005-0000-0000-000061000000}"/>
    <cellStyle name="40 % - Akzent1 3" xfId="1343" xr:uid="{00000000-0005-0000-0000-000062000000}"/>
    <cellStyle name="40 % - Akzent1 3 2" xfId="20539" xr:uid="{00000000-0005-0000-0000-000063000000}"/>
    <cellStyle name="40 % - Akzent1 3 2 2" xfId="38707" xr:uid="{00000000-0005-0000-0000-000064000000}"/>
    <cellStyle name="40 % - Akzent1 3 2 3" xfId="38708" xr:uid="{00000000-0005-0000-0000-000065000000}"/>
    <cellStyle name="40 % - Akzent1 3 3" xfId="38709" xr:uid="{00000000-0005-0000-0000-000066000000}"/>
    <cellStyle name="40 % - Akzent1 3 4" xfId="38710" xr:uid="{00000000-0005-0000-0000-000067000000}"/>
    <cellStyle name="40 % - Akzent1 4" xfId="33347" xr:uid="{00000000-0005-0000-0000-000068000000}"/>
    <cellStyle name="40 % - Akzent2 2" xfId="172" xr:uid="{00000000-0005-0000-0000-000069000000}"/>
    <cellStyle name="40 % - Akzent2 3" xfId="1344" xr:uid="{00000000-0005-0000-0000-00006A000000}"/>
    <cellStyle name="40 % - Akzent2 3 2" xfId="20540" xr:uid="{00000000-0005-0000-0000-00006B000000}"/>
    <cellStyle name="40 % - Akzent2 3 2 2" xfId="38711" xr:uid="{00000000-0005-0000-0000-00006C000000}"/>
    <cellStyle name="40 % - Akzent2 3 2 3" xfId="38712" xr:uid="{00000000-0005-0000-0000-00006D000000}"/>
    <cellStyle name="40 % - Akzent2 3 3" xfId="38713" xr:uid="{00000000-0005-0000-0000-00006E000000}"/>
    <cellStyle name="40 % - Akzent2 3 4" xfId="38714" xr:uid="{00000000-0005-0000-0000-00006F000000}"/>
    <cellStyle name="40 % - Akzent2 4" xfId="33348" xr:uid="{00000000-0005-0000-0000-000070000000}"/>
    <cellStyle name="40 % - Akzent3 2" xfId="173" xr:uid="{00000000-0005-0000-0000-000071000000}"/>
    <cellStyle name="40 % - Akzent3 3" xfId="1345" xr:uid="{00000000-0005-0000-0000-000072000000}"/>
    <cellStyle name="40 % - Akzent3 3 2" xfId="20541" xr:uid="{00000000-0005-0000-0000-000073000000}"/>
    <cellStyle name="40 % - Akzent3 3 2 2" xfId="38715" xr:uid="{00000000-0005-0000-0000-000074000000}"/>
    <cellStyle name="40 % - Akzent3 3 2 3" xfId="38716" xr:uid="{00000000-0005-0000-0000-000075000000}"/>
    <cellStyle name="40 % - Akzent3 3 3" xfId="38717" xr:uid="{00000000-0005-0000-0000-000076000000}"/>
    <cellStyle name="40 % - Akzent3 3 4" xfId="38718" xr:uid="{00000000-0005-0000-0000-000077000000}"/>
    <cellStyle name="40 % - Akzent3 4" xfId="33349" xr:uid="{00000000-0005-0000-0000-000078000000}"/>
    <cellStyle name="40 % - Akzent4 2" xfId="174" xr:uid="{00000000-0005-0000-0000-000079000000}"/>
    <cellStyle name="40 % - Akzent4 3" xfId="1346" xr:uid="{00000000-0005-0000-0000-00007A000000}"/>
    <cellStyle name="40 % - Akzent4 3 2" xfId="20542" xr:uid="{00000000-0005-0000-0000-00007B000000}"/>
    <cellStyle name="40 % - Akzent4 3 2 2" xfId="38719" xr:uid="{00000000-0005-0000-0000-00007C000000}"/>
    <cellStyle name="40 % - Akzent4 3 2 3" xfId="38720" xr:uid="{00000000-0005-0000-0000-00007D000000}"/>
    <cellStyle name="40 % - Akzent4 3 3" xfId="38721" xr:uid="{00000000-0005-0000-0000-00007E000000}"/>
    <cellStyle name="40 % - Akzent4 3 4" xfId="38722" xr:uid="{00000000-0005-0000-0000-00007F000000}"/>
    <cellStyle name="40 % - Akzent4 4" xfId="33350" xr:uid="{00000000-0005-0000-0000-000080000000}"/>
    <cellStyle name="40 % - Akzent5 2" xfId="175" xr:uid="{00000000-0005-0000-0000-000081000000}"/>
    <cellStyle name="40 % - Akzent5 3" xfId="1347" xr:uid="{00000000-0005-0000-0000-000082000000}"/>
    <cellStyle name="40 % - Akzent5 3 2" xfId="20543" xr:uid="{00000000-0005-0000-0000-000083000000}"/>
    <cellStyle name="40 % - Akzent5 3 2 2" xfId="38723" xr:uid="{00000000-0005-0000-0000-000084000000}"/>
    <cellStyle name="40 % - Akzent5 3 2 3" xfId="38724" xr:uid="{00000000-0005-0000-0000-000085000000}"/>
    <cellStyle name="40 % - Akzent5 3 3" xfId="38725" xr:uid="{00000000-0005-0000-0000-000086000000}"/>
    <cellStyle name="40 % - Akzent5 3 4" xfId="38726" xr:uid="{00000000-0005-0000-0000-000087000000}"/>
    <cellStyle name="40 % - Akzent5 4" xfId="33351" xr:uid="{00000000-0005-0000-0000-000088000000}"/>
    <cellStyle name="40 % - Akzent6 2" xfId="176" xr:uid="{00000000-0005-0000-0000-000089000000}"/>
    <cellStyle name="40 % - Akzent6 3" xfId="1348" xr:uid="{00000000-0005-0000-0000-00008A000000}"/>
    <cellStyle name="40 % - Akzent6 3 2" xfId="20544" xr:uid="{00000000-0005-0000-0000-00008B000000}"/>
    <cellStyle name="40 % - Akzent6 3 2 2" xfId="38727" xr:uid="{00000000-0005-0000-0000-00008C000000}"/>
    <cellStyle name="40 % - Akzent6 3 2 3" xfId="38728" xr:uid="{00000000-0005-0000-0000-00008D000000}"/>
    <cellStyle name="40 % - Akzent6 3 3" xfId="38729" xr:uid="{00000000-0005-0000-0000-00008E000000}"/>
    <cellStyle name="40 % - Akzent6 3 4" xfId="38730" xr:uid="{00000000-0005-0000-0000-00008F000000}"/>
    <cellStyle name="40 % - Akzent6 4" xfId="33352" xr:uid="{00000000-0005-0000-0000-000090000000}"/>
    <cellStyle name="40% - Accent1" xfId="16" xr:uid="{00000000-0005-0000-0000-000091000000}"/>
    <cellStyle name="40% - Accent1 2" xfId="17" xr:uid="{00000000-0005-0000-0000-000092000000}"/>
    <cellStyle name="40% - Accent1 2 2" xfId="33353" xr:uid="{00000000-0005-0000-0000-000093000000}"/>
    <cellStyle name="40% - Accent1 3" xfId="4156" xr:uid="{00000000-0005-0000-0000-000094000000}"/>
    <cellStyle name="40% - Accent1 3 2" xfId="33354" xr:uid="{00000000-0005-0000-0000-000095000000}"/>
    <cellStyle name="40% - Accent1_MBA and other" xfId="177" xr:uid="{00000000-0005-0000-0000-000096000000}"/>
    <cellStyle name="40% - Accent2" xfId="18" xr:uid="{00000000-0005-0000-0000-000097000000}"/>
    <cellStyle name="40% - Accent2 2" xfId="19" xr:uid="{00000000-0005-0000-0000-000098000000}"/>
    <cellStyle name="40% - Accent2 2 2" xfId="33355" xr:uid="{00000000-0005-0000-0000-000099000000}"/>
    <cellStyle name="40% - Accent2 3" xfId="4157" xr:uid="{00000000-0005-0000-0000-00009A000000}"/>
    <cellStyle name="40% - Accent2 3 2" xfId="33356" xr:uid="{00000000-0005-0000-0000-00009B000000}"/>
    <cellStyle name="40% - Accent3" xfId="20" xr:uid="{00000000-0005-0000-0000-00009C000000}"/>
    <cellStyle name="40% - Accent3 2" xfId="21" xr:uid="{00000000-0005-0000-0000-00009D000000}"/>
    <cellStyle name="40% - Accent3 2 2" xfId="33357" xr:uid="{00000000-0005-0000-0000-00009E000000}"/>
    <cellStyle name="40% - Accent3 3" xfId="4158" xr:uid="{00000000-0005-0000-0000-00009F000000}"/>
    <cellStyle name="40% - Accent3 3 2" xfId="33358" xr:uid="{00000000-0005-0000-0000-0000A0000000}"/>
    <cellStyle name="40% - Accent3_MBA and other" xfId="178" xr:uid="{00000000-0005-0000-0000-0000A1000000}"/>
    <cellStyle name="40% - Accent4" xfId="22" xr:uid="{00000000-0005-0000-0000-0000A2000000}"/>
    <cellStyle name="40% - Accent4 2" xfId="23" xr:uid="{00000000-0005-0000-0000-0000A3000000}"/>
    <cellStyle name="40% - Accent4 2 2" xfId="33359" xr:uid="{00000000-0005-0000-0000-0000A4000000}"/>
    <cellStyle name="40% - Accent4 3" xfId="4159" xr:uid="{00000000-0005-0000-0000-0000A5000000}"/>
    <cellStyle name="40% - Accent4 3 2" xfId="33360" xr:uid="{00000000-0005-0000-0000-0000A6000000}"/>
    <cellStyle name="40% - Accent4_MBA and other" xfId="179" xr:uid="{00000000-0005-0000-0000-0000A7000000}"/>
    <cellStyle name="40% - Accent5" xfId="24" xr:uid="{00000000-0005-0000-0000-0000A8000000}"/>
    <cellStyle name="40% - Accent5 2" xfId="25" xr:uid="{00000000-0005-0000-0000-0000A9000000}"/>
    <cellStyle name="40% - Accent5 2 2" xfId="33361" xr:uid="{00000000-0005-0000-0000-0000AA000000}"/>
    <cellStyle name="40% - Accent5 3" xfId="4160" xr:uid="{00000000-0005-0000-0000-0000AB000000}"/>
    <cellStyle name="40% - Accent5 3 2" xfId="33362" xr:uid="{00000000-0005-0000-0000-0000AC000000}"/>
    <cellStyle name="40% - Accent5_MBA and other" xfId="180" xr:uid="{00000000-0005-0000-0000-0000AD000000}"/>
    <cellStyle name="40% - Accent6" xfId="26" xr:uid="{00000000-0005-0000-0000-0000AE000000}"/>
    <cellStyle name="40% - Accent6 2" xfId="27" xr:uid="{00000000-0005-0000-0000-0000AF000000}"/>
    <cellStyle name="40% - Accent6 2 2" xfId="33363" xr:uid="{00000000-0005-0000-0000-0000B0000000}"/>
    <cellStyle name="40% - Accent6 3" xfId="4161" xr:uid="{00000000-0005-0000-0000-0000B1000000}"/>
    <cellStyle name="40% - Accent6 3 2" xfId="33364" xr:uid="{00000000-0005-0000-0000-0000B2000000}"/>
    <cellStyle name="40% - Accent6_MBA and other" xfId="181" xr:uid="{00000000-0005-0000-0000-0000B3000000}"/>
    <cellStyle name="40% - Akzent1" xfId="182" xr:uid="{00000000-0005-0000-0000-0000B4000000}"/>
    <cellStyle name="40% - Akzent2" xfId="183" xr:uid="{00000000-0005-0000-0000-0000B5000000}"/>
    <cellStyle name="40% - Akzent3" xfId="184" xr:uid="{00000000-0005-0000-0000-0000B6000000}"/>
    <cellStyle name="40% - Akzent4" xfId="185" xr:uid="{00000000-0005-0000-0000-0000B7000000}"/>
    <cellStyle name="40% - Akzent5" xfId="186" xr:uid="{00000000-0005-0000-0000-0000B8000000}"/>
    <cellStyle name="40% - Akzent6" xfId="187" xr:uid="{00000000-0005-0000-0000-0000B9000000}"/>
    <cellStyle name="60 % - Akzent1 2" xfId="188" xr:uid="{00000000-0005-0000-0000-0000BA000000}"/>
    <cellStyle name="60 % - Akzent1 3" xfId="1349" xr:uid="{00000000-0005-0000-0000-0000BB000000}"/>
    <cellStyle name="60 % - Akzent1 4" xfId="33365" xr:uid="{00000000-0005-0000-0000-0000BC000000}"/>
    <cellStyle name="60 % - Akzent2 2" xfId="189" xr:uid="{00000000-0005-0000-0000-0000BD000000}"/>
    <cellStyle name="60 % - Akzent2 3" xfId="1350" xr:uid="{00000000-0005-0000-0000-0000BE000000}"/>
    <cellStyle name="60 % - Akzent2 4" xfId="33366" xr:uid="{00000000-0005-0000-0000-0000BF000000}"/>
    <cellStyle name="60 % - Akzent3 2" xfId="190" xr:uid="{00000000-0005-0000-0000-0000C0000000}"/>
    <cellStyle name="60 % - Akzent3 3" xfId="1351" xr:uid="{00000000-0005-0000-0000-0000C1000000}"/>
    <cellStyle name="60 % - Akzent3 4" xfId="33367" xr:uid="{00000000-0005-0000-0000-0000C2000000}"/>
    <cellStyle name="60 % - Akzent4 2" xfId="191" xr:uid="{00000000-0005-0000-0000-0000C3000000}"/>
    <cellStyle name="60 % - Akzent4 3" xfId="1352" xr:uid="{00000000-0005-0000-0000-0000C4000000}"/>
    <cellStyle name="60 % - Akzent4 4" xfId="33368" xr:uid="{00000000-0005-0000-0000-0000C5000000}"/>
    <cellStyle name="60 % - Akzent5 2" xfId="192" xr:uid="{00000000-0005-0000-0000-0000C6000000}"/>
    <cellStyle name="60 % - Akzent5 3" xfId="1353" xr:uid="{00000000-0005-0000-0000-0000C7000000}"/>
    <cellStyle name="60 % - Akzent5 4" xfId="33369" xr:uid="{00000000-0005-0000-0000-0000C8000000}"/>
    <cellStyle name="60 % - Akzent6 2" xfId="193" xr:uid="{00000000-0005-0000-0000-0000C9000000}"/>
    <cellStyle name="60 % - Akzent6 3" xfId="1354" xr:uid="{00000000-0005-0000-0000-0000CA000000}"/>
    <cellStyle name="60 % - Akzent6 4" xfId="33370" xr:uid="{00000000-0005-0000-0000-0000CB000000}"/>
    <cellStyle name="60% - Accent1" xfId="28" xr:uid="{00000000-0005-0000-0000-0000CC000000}"/>
    <cellStyle name="60% - Accent1 2" xfId="29" xr:uid="{00000000-0005-0000-0000-0000CD000000}"/>
    <cellStyle name="60% - Accent1 3" xfId="4162" xr:uid="{00000000-0005-0000-0000-0000CE000000}"/>
    <cellStyle name="60% - Accent1_MBA and other" xfId="194" xr:uid="{00000000-0005-0000-0000-0000CF000000}"/>
    <cellStyle name="60% - Accent2" xfId="30" xr:uid="{00000000-0005-0000-0000-0000D0000000}"/>
    <cellStyle name="60% - Accent2 2" xfId="31" xr:uid="{00000000-0005-0000-0000-0000D1000000}"/>
    <cellStyle name="60% - Accent2 3" xfId="4163" xr:uid="{00000000-0005-0000-0000-0000D2000000}"/>
    <cellStyle name="60% - Accent2_MBA and other" xfId="195" xr:uid="{00000000-0005-0000-0000-0000D3000000}"/>
    <cellStyle name="60% - Accent3" xfId="32" xr:uid="{00000000-0005-0000-0000-0000D4000000}"/>
    <cellStyle name="60% - Accent3 2" xfId="33" xr:uid="{00000000-0005-0000-0000-0000D5000000}"/>
    <cellStyle name="60% - Accent3 3" xfId="4164" xr:uid="{00000000-0005-0000-0000-0000D6000000}"/>
    <cellStyle name="60% - Accent3_MBA and other" xfId="196" xr:uid="{00000000-0005-0000-0000-0000D7000000}"/>
    <cellStyle name="60% - Accent4" xfId="34" xr:uid="{00000000-0005-0000-0000-0000D8000000}"/>
    <cellStyle name="60% - Accent4 2" xfId="35" xr:uid="{00000000-0005-0000-0000-0000D9000000}"/>
    <cellStyle name="60% - Accent4 3" xfId="4165" xr:uid="{00000000-0005-0000-0000-0000DA000000}"/>
    <cellStyle name="60% - Accent4_MBA and other" xfId="197" xr:uid="{00000000-0005-0000-0000-0000DB000000}"/>
    <cellStyle name="60% - Accent5" xfId="36" xr:uid="{00000000-0005-0000-0000-0000DC000000}"/>
    <cellStyle name="60% - Accent5 2" xfId="37" xr:uid="{00000000-0005-0000-0000-0000DD000000}"/>
    <cellStyle name="60% - Accent5 3" xfId="4166" xr:uid="{00000000-0005-0000-0000-0000DE000000}"/>
    <cellStyle name="60% - Accent5_MBA and other" xfId="198" xr:uid="{00000000-0005-0000-0000-0000DF000000}"/>
    <cellStyle name="60% - Accent6" xfId="38" xr:uid="{00000000-0005-0000-0000-0000E0000000}"/>
    <cellStyle name="60% - Accent6 2" xfId="39" xr:uid="{00000000-0005-0000-0000-0000E1000000}"/>
    <cellStyle name="60% - Accent6 3" xfId="4167" xr:uid="{00000000-0005-0000-0000-0000E2000000}"/>
    <cellStyle name="60% - Accent6_MBA and other" xfId="199" xr:uid="{00000000-0005-0000-0000-0000E3000000}"/>
    <cellStyle name="60% - Akzent1" xfId="200" xr:uid="{00000000-0005-0000-0000-0000E4000000}"/>
    <cellStyle name="60% - Akzent2" xfId="201" xr:uid="{00000000-0005-0000-0000-0000E5000000}"/>
    <cellStyle name="60% - Akzent3" xfId="202" xr:uid="{00000000-0005-0000-0000-0000E6000000}"/>
    <cellStyle name="60% - Akzent4" xfId="203" xr:uid="{00000000-0005-0000-0000-0000E7000000}"/>
    <cellStyle name="60% - Akzent5" xfId="204" xr:uid="{00000000-0005-0000-0000-0000E8000000}"/>
    <cellStyle name="60% - Akzent6" xfId="205" xr:uid="{00000000-0005-0000-0000-0000E9000000}"/>
    <cellStyle name="Accent1" xfId="40" xr:uid="{00000000-0005-0000-0000-0000EA000000}"/>
    <cellStyle name="Accent1 2" xfId="41" xr:uid="{00000000-0005-0000-0000-0000EB000000}"/>
    <cellStyle name="Accent1 3" xfId="4168" xr:uid="{00000000-0005-0000-0000-0000EC000000}"/>
    <cellStyle name="Accent1 4" xfId="33371" xr:uid="{00000000-0005-0000-0000-0000ED000000}"/>
    <cellStyle name="Accent1_MBA and other" xfId="206" xr:uid="{00000000-0005-0000-0000-0000EE000000}"/>
    <cellStyle name="Accent2" xfId="42" xr:uid="{00000000-0005-0000-0000-0000EF000000}"/>
    <cellStyle name="Accent2 2" xfId="43" xr:uid="{00000000-0005-0000-0000-0000F0000000}"/>
    <cellStyle name="Accent2 3" xfId="4169" xr:uid="{00000000-0005-0000-0000-0000F1000000}"/>
    <cellStyle name="Accent2 4" xfId="33372" xr:uid="{00000000-0005-0000-0000-0000F2000000}"/>
    <cellStyle name="Accent2_MBA and other" xfId="207" xr:uid="{00000000-0005-0000-0000-0000F3000000}"/>
    <cellStyle name="Accent3" xfId="44" xr:uid="{00000000-0005-0000-0000-0000F4000000}"/>
    <cellStyle name="Accent3 2" xfId="45" xr:uid="{00000000-0005-0000-0000-0000F5000000}"/>
    <cellStyle name="Accent3 3" xfId="4170" xr:uid="{00000000-0005-0000-0000-0000F6000000}"/>
    <cellStyle name="Accent3 4" xfId="33373" xr:uid="{00000000-0005-0000-0000-0000F7000000}"/>
    <cellStyle name="Accent3_MBA and other" xfId="208" xr:uid="{00000000-0005-0000-0000-0000F8000000}"/>
    <cellStyle name="Accent4" xfId="46" xr:uid="{00000000-0005-0000-0000-0000F9000000}"/>
    <cellStyle name="Accent4 2" xfId="47" xr:uid="{00000000-0005-0000-0000-0000FA000000}"/>
    <cellStyle name="Accent4 3" xfId="4171" xr:uid="{00000000-0005-0000-0000-0000FB000000}"/>
    <cellStyle name="Accent4 4" xfId="33374" xr:uid="{00000000-0005-0000-0000-0000FC000000}"/>
    <cellStyle name="Accent4_MBA and other" xfId="209" xr:uid="{00000000-0005-0000-0000-0000FD000000}"/>
    <cellStyle name="Accent5" xfId="48" xr:uid="{00000000-0005-0000-0000-0000FE000000}"/>
    <cellStyle name="Accent5 2" xfId="49" xr:uid="{00000000-0005-0000-0000-0000FF000000}"/>
    <cellStyle name="Accent5 3" xfId="4172" xr:uid="{00000000-0005-0000-0000-000000010000}"/>
    <cellStyle name="Accent5 4" xfId="33375" xr:uid="{00000000-0005-0000-0000-000001010000}"/>
    <cellStyle name="Accent5_MBA and other" xfId="33376" xr:uid="{00000000-0005-0000-0000-000002010000}"/>
    <cellStyle name="Accent6" xfId="50" xr:uid="{00000000-0005-0000-0000-000003010000}"/>
    <cellStyle name="Accent6 2" xfId="51" xr:uid="{00000000-0005-0000-0000-000004010000}"/>
    <cellStyle name="Accent6 3" xfId="4173" xr:uid="{00000000-0005-0000-0000-000005010000}"/>
    <cellStyle name="Accent6 4" xfId="33377" xr:uid="{00000000-0005-0000-0000-000006010000}"/>
    <cellStyle name="Accent6_MBA and other" xfId="210" xr:uid="{00000000-0005-0000-0000-000007010000}"/>
    <cellStyle name="Akzent1 2" xfId="211" xr:uid="{00000000-0005-0000-0000-000008010000}"/>
    <cellStyle name="Akzent1 3" xfId="212" xr:uid="{00000000-0005-0000-0000-000009010000}"/>
    <cellStyle name="Akzent2 2" xfId="213" xr:uid="{00000000-0005-0000-0000-00000A010000}"/>
    <cellStyle name="Akzent2 3" xfId="214" xr:uid="{00000000-0005-0000-0000-00000B010000}"/>
    <cellStyle name="Akzent3 2" xfId="215" xr:uid="{00000000-0005-0000-0000-00000C010000}"/>
    <cellStyle name="Akzent3 3" xfId="216" xr:uid="{00000000-0005-0000-0000-00000D010000}"/>
    <cellStyle name="Akzent4 2" xfId="217" xr:uid="{00000000-0005-0000-0000-00000E010000}"/>
    <cellStyle name="Akzent4 3" xfId="218" xr:uid="{00000000-0005-0000-0000-00000F010000}"/>
    <cellStyle name="Akzent5 2" xfId="219" xr:uid="{00000000-0005-0000-0000-000010010000}"/>
    <cellStyle name="Akzent5 3" xfId="220" xr:uid="{00000000-0005-0000-0000-000011010000}"/>
    <cellStyle name="Akzent6 2" xfId="221" xr:uid="{00000000-0005-0000-0000-000012010000}"/>
    <cellStyle name="Akzent6 3" xfId="222" xr:uid="{00000000-0005-0000-0000-000013010000}"/>
    <cellStyle name="Ausgabe 2" xfId="223" xr:uid="{00000000-0005-0000-0000-000014010000}"/>
    <cellStyle name="Ausgabe 2 10" xfId="2868" xr:uid="{00000000-0005-0000-0000-000015010000}"/>
    <cellStyle name="Ausgabe 2 10 2" xfId="5765" xr:uid="{00000000-0005-0000-0000-000016010000}"/>
    <cellStyle name="Ausgabe 2 10 2 2" xfId="14832" xr:uid="{00000000-0005-0000-0000-000017010000}"/>
    <cellStyle name="Ausgabe 2 10 2 2 2" xfId="27631" xr:uid="{00000000-0005-0000-0000-000018010000}"/>
    <cellStyle name="Ausgabe 2 10 2 3" xfId="9124" xr:uid="{00000000-0005-0000-0000-000019010000}"/>
    <cellStyle name="Ausgabe 2 10 2 3 2" xfId="27192" xr:uid="{00000000-0005-0000-0000-00001A010000}"/>
    <cellStyle name="Ausgabe 2 10 2 4" xfId="24334" xr:uid="{00000000-0005-0000-0000-00001B010000}"/>
    <cellStyle name="Ausgabe 2 10 3" xfId="14831" xr:uid="{00000000-0005-0000-0000-00001C010000}"/>
    <cellStyle name="Ausgabe 2 10 3 2" xfId="27630" xr:uid="{00000000-0005-0000-0000-00001D010000}"/>
    <cellStyle name="Ausgabe 2 10 4" xfId="9123" xr:uid="{00000000-0005-0000-0000-00001E010000}"/>
    <cellStyle name="Ausgabe 2 10 4 2" xfId="27191" xr:uid="{00000000-0005-0000-0000-00001F010000}"/>
    <cellStyle name="Ausgabe 2 10 5" xfId="23056" xr:uid="{00000000-0005-0000-0000-000020010000}"/>
    <cellStyle name="Ausgabe 2 11" xfId="1861" xr:uid="{00000000-0005-0000-0000-000021010000}"/>
    <cellStyle name="Ausgabe 2 11 2" xfId="4760" xr:uid="{00000000-0005-0000-0000-000022010000}"/>
    <cellStyle name="Ausgabe 2 11 2 2" xfId="14834" xr:uid="{00000000-0005-0000-0000-000023010000}"/>
    <cellStyle name="Ausgabe 2 11 2 2 2" xfId="27633" xr:uid="{00000000-0005-0000-0000-000024010000}"/>
    <cellStyle name="Ausgabe 2 11 2 3" xfId="9126" xr:uid="{00000000-0005-0000-0000-000025010000}"/>
    <cellStyle name="Ausgabe 2 11 2 3 2" xfId="27194" xr:uid="{00000000-0005-0000-0000-000026010000}"/>
    <cellStyle name="Ausgabe 2 11 2 4" xfId="24335" xr:uid="{00000000-0005-0000-0000-000027010000}"/>
    <cellStyle name="Ausgabe 2 11 3" xfId="14833" xr:uid="{00000000-0005-0000-0000-000028010000}"/>
    <cellStyle name="Ausgabe 2 11 3 2" xfId="27632" xr:uid="{00000000-0005-0000-0000-000029010000}"/>
    <cellStyle name="Ausgabe 2 11 4" xfId="9125" xr:uid="{00000000-0005-0000-0000-00002A010000}"/>
    <cellStyle name="Ausgabe 2 11 4 2" xfId="27193" xr:uid="{00000000-0005-0000-0000-00002B010000}"/>
    <cellStyle name="Ausgabe 2 11 5" xfId="22050" xr:uid="{00000000-0005-0000-0000-00002C010000}"/>
    <cellStyle name="Ausgabe 2 12" xfId="2870" xr:uid="{00000000-0005-0000-0000-00002D010000}"/>
    <cellStyle name="Ausgabe 2 12 2" xfId="5767" xr:uid="{00000000-0005-0000-0000-00002E010000}"/>
    <cellStyle name="Ausgabe 2 12 2 2" xfId="14836" xr:uid="{00000000-0005-0000-0000-00002F010000}"/>
    <cellStyle name="Ausgabe 2 12 2 2 2" xfId="27635" xr:uid="{00000000-0005-0000-0000-000030010000}"/>
    <cellStyle name="Ausgabe 2 12 2 3" xfId="9128" xr:uid="{00000000-0005-0000-0000-000031010000}"/>
    <cellStyle name="Ausgabe 2 12 2 3 2" xfId="27196" xr:uid="{00000000-0005-0000-0000-000032010000}"/>
    <cellStyle name="Ausgabe 2 12 2 4" xfId="24336" xr:uid="{00000000-0005-0000-0000-000033010000}"/>
    <cellStyle name="Ausgabe 2 12 3" xfId="14835" xr:uid="{00000000-0005-0000-0000-000034010000}"/>
    <cellStyle name="Ausgabe 2 12 3 2" xfId="27634" xr:uid="{00000000-0005-0000-0000-000035010000}"/>
    <cellStyle name="Ausgabe 2 12 4" xfId="9127" xr:uid="{00000000-0005-0000-0000-000036010000}"/>
    <cellStyle name="Ausgabe 2 12 4 2" xfId="27195" xr:uid="{00000000-0005-0000-0000-000037010000}"/>
    <cellStyle name="Ausgabe 2 12 5" xfId="23058" xr:uid="{00000000-0005-0000-0000-000038010000}"/>
    <cellStyle name="Ausgabe 2 13" xfId="2950" xr:uid="{00000000-0005-0000-0000-000039010000}"/>
    <cellStyle name="Ausgabe 2 13 2" xfId="5847" xr:uid="{00000000-0005-0000-0000-00003A010000}"/>
    <cellStyle name="Ausgabe 2 13 2 2" xfId="14838" xr:uid="{00000000-0005-0000-0000-00003B010000}"/>
    <cellStyle name="Ausgabe 2 13 2 2 2" xfId="27637" xr:uid="{00000000-0005-0000-0000-00003C010000}"/>
    <cellStyle name="Ausgabe 2 13 2 3" xfId="9130" xr:uid="{00000000-0005-0000-0000-00003D010000}"/>
    <cellStyle name="Ausgabe 2 13 2 3 2" xfId="27198" xr:uid="{00000000-0005-0000-0000-00003E010000}"/>
    <cellStyle name="Ausgabe 2 13 2 4" xfId="24337" xr:uid="{00000000-0005-0000-0000-00003F010000}"/>
    <cellStyle name="Ausgabe 2 13 3" xfId="14837" xr:uid="{00000000-0005-0000-0000-000040010000}"/>
    <cellStyle name="Ausgabe 2 13 3 2" xfId="27636" xr:uid="{00000000-0005-0000-0000-000041010000}"/>
    <cellStyle name="Ausgabe 2 13 4" xfId="9129" xr:uid="{00000000-0005-0000-0000-000042010000}"/>
    <cellStyle name="Ausgabe 2 13 4 2" xfId="27197" xr:uid="{00000000-0005-0000-0000-000043010000}"/>
    <cellStyle name="Ausgabe 2 13 5" xfId="23138" xr:uid="{00000000-0005-0000-0000-000044010000}"/>
    <cellStyle name="Ausgabe 2 14" xfId="2874" xr:uid="{00000000-0005-0000-0000-000045010000}"/>
    <cellStyle name="Ausgabe 2 14 2" xfId="5771" xr:uid="{00000000-0005-0000-0000-000046010000}"/>
    <cellStyle name="Ausgabe 2 14 2 2" xfId="14840" xr:uid="{00000000-0005-0000-0000-000047010000}"/>
    <cellStyle name="Ausgabe 2 14 2 2 2" xfId="27639" xr:uid="{00000000-0005-0000-0000-000048010000}"/>
    <cellStyle name="Ausgabe 2 14 2 3" xfId="9132" xr:uid="{00000000-0005-0000-0000-000049010000}"/>
    <cellStyle name="Ausgabe 2 14 2 3 2" xfId="27200" xr:uid="{00000000-0005-0000-0000-00004A010000}"/>
    <cellStyle name="Ausgabe 2 14 2 4" xfId="24338" xr:uid="{00000000-0005-0000-0000-00004B010000}"/>
    <cellStyle name="Ausgabe 2 14 3" xfId="14839" xr:uid="{00000000-0005-0000-0000-00004C010000}"/>
    <cellStyle name="Ausgabe 2 14 3 2" xfId="27638" xr:uid="{00000000-0005-0000-0000-00004D010000}"/>
    <cellStyle name="Ausgabe 2 14 4" xfId="9131" xr:uid="{00000000-0005-0000-0000-00004E010000}"/>
    <cellStyle name="Ausgabe 2 14 4 2" xfId="27199" xr:uid="{00000000-0005-0000-0000-00004F010000}"/>
    <cellStyle name="Ausgabe 2 14 5" xfId="23062" xr:uid="{00000000-0005-0000-0000-000050010000}"/>
    <cellStyle name="Ausgabe 2 15" xfId="3234" xr:uid="{00000000-0005-0000-0000-000051010000}"/>
    <cellStyle name="Ausgabe 2 15 2" xfId="6131" xr:uid="{00000000-0005-0000-0000-000052010000}"/>
    <cellStyle name="Ausgabe 2 15 2 2" xfId="14842" xr:uid="{00000000-0005-0000-0000-000053010000}"/>
    <cellStyle name="Ausgabe 2 15 2 2 2" xfId="27641" xr:uid="{00000000-0005-0000-0000-000054010000}"/>
    <cellStyle name="Ausgabe 2 15 2 3" xfId="9134" xr:uid="{00000000-0005-0000-0000-000055010000}"/>
    <cellStyle name="Ausgabe 2 15 2 3 2" xfId="27202" xr:uid="{00000000-0005-0000-0000-000056010000}"/>
    <cellStyle name="Ausgabe 2 15 2 4" xfId="24339" xr:uid="{00000000-0005-0000-0000-000057010000}"/>
    <cellStyle name="Ausgabe 2 15 3" xfId="14841" xr:uid="{00000000-0005-0000-0000-000058010000}"/>
    <cellStyle name="Ausgabe 2 15 3 2" xfId="27640" xr:uid="{00000000-0005-0000-0000-000059010000}"/>
    <cellStyle name="Ausgabe 2 15 4" xfId="9133" xr:uid="{00000000-0005-0000-0000-00005A010000}"/>
    <cellStyle name="Ausgabe 2 15 4 2" xfId="27201" xr:uid="{00000000-0005-0000-0000-00005B010000}"/>
    <cellStyle name="Ausgabe 2 15 5" xfId="23422" xr:uid="{00000000-0005-0000-0000-00005C010000}"/>
    <cellStyle name="Ausgabe 2 16" xfId="1792" xr:uid="{00000000-0005-0000-0000-00005D010000}"/>
    <cellStyle name="Ausgabe 2 16 2" xfId="4691" xr:uid="{00000000-0005-0000-0000-00005E010000}"/>
    <cellStyle name="Ausgabe 2 16 2 2" xfId="14844" xr:uid="{00000000-0005-0000-0000-00005F010000}"/>
    <cellStyle name="Ausgabe 2 16 2 2 2" xfId="27643" xr:uid="{00000000-0005-0000-0000-000060010000}"/>
    <cellStyle name="Ausgabe 2 16 2 3" xfId="9136" xr:uid="{00000000-0005-0000-0000-000061010000}"/>
    <cellStyle name="Ausgabe 2 16 2 3 2" xfId="27204" xr:uid="{00000000-0005-0000-0000-000062010000}"/>
    <cellStyle name="Ausgabe 2 16 2 4" xfId="24340" xr:uid="{00000000-0005-0000-0000-000063010000}"/>
    <cellStyle name="Ausgabe 2 16 3" xfId="14843" xr:uid="{00000000-0005-0000-0000-000064010000}"/>
    <cellStyle name="Ausgabe 2 16 3 2" xfId="27642" xr:uid="{00000000-0005-0000-0000-000065010000}"/>
    <cellStyle name="Ausgabe 2 16 4" xfId="9135" xr:uid="{00000000-0005-0000-0000-000066010000}"/>
    <cellStyle name="Ausgabe 2 16 4 2" xfId="27203" xr:uid="{00000000-0005-0000-0000-000067010000}"/>
    <cellStyle name="Ausgabe 2 16 5" xfId="21981" xr:uid="{00000000-0005-0000-0000-000068010000}"/>
    <cellStyle name="Ausgabe 2 17" xfId="1860" xr:uid="{00000000-0005-0000-0000-000069010000}"/>
    <cellStyle name="Ausgabe 2 17 2" xfId="4759" xr:uid="{00000000-0005-0000-0000-00006A010000}"/>
    <cellStyle name="Ausgabe 2 17 2 2" xfId="14846" xr:uid="{00000000-0005-0000-0000-00006B010000}"/>
    <cellStyle name="Ausgabe 2 17 2 2 2" xfId="27645" xr:uid="{00000000-0005-0000-0000-00006C010000}"/>
    <cellStyle name="Ausgabe 2 17 2 3" xfId="9138" xr:uid="{00000000-0005-0000-0000-00006D010000}"/>
    <cellStyle name="Ausgabe 2 17 2 3 2" xfId="27206" xr:uid="{00000000-0005-0000-0000-00006E010000}"/>
    <cellStyle name="Ausgabe 2 17 2 4" xfId="24341" xr:uid="{00000000-0005-0000-0000-00006F010000}"/>
    <cellStyle name="Ausgabe 2 17 3" xfId="14845" xr:uid="{00000000-0005-0000-0000-000070010000}"/>
    <cellStyle name="Ausgabe 2 17 3 2" xfId="27644" xr:uid="{00000000-0005-0000-0000-000071010000}"/>
    <cellStyle name="Ausgabe 2 17 4" xfId="9137" xr:uid="{00000000-0005-0000-0000-000072010000}"/>
    <cellStyle name="Ausgabe 2 17 4 2" xfId="27205" xr:uid="{00000000-0005-0000-0000-000073010000}"/>
    <cellStyle name="Ausgabe 2 17 5" xfId="22049" xr:uid="{00000000-0005-0000-0000-000074010000}"/>
    <cellStyle name="Ausgabe 2 18" xfId="3331" xr:uid="{00000000-0005-0000-0000-000075010000}"/>
    <cellStyle name="Ausgabe 2 18 2" xfId="6228" xr:uid="{00000000-0005-0000-0000-000076010000}"/>
    <cellStyle name="Ausgabe 2 18 2 2" xfId="14848" xr:uid="{00000000-0005-0000-0000-000077010000}"/>
    <cellStyle name="Ausgabe 2 18 2 2 2" xfId="27647" xr:uid="{00000000-0005-0000-0000-000078010000}"/>
    <cellStyle name="Ausgabe 2 18 2 3" xfId="9140" xr:uid="{00000000-0005-0000-0000-000079010000}"/>
    <cellStyle name="Ausgabe 2 18 2 3 2" xfId="27208" xr:uid="{00000000-0005-0000-0000-00007A010000}"/>
    <cellStyle name="Ausgabe 2 18 2 4" xfId="24342" xr:uid="{00000000-0005-0000-0000-00007B010000}"/>
    <cellStyle name="Ausgabe 2 18 3" xfId="14847" xr:uid="{00000000-0005-0000-0000-00007C010000}"/>
    <cellStyle name="Ausgabe 2 18 3 2" xfId="27646" xr:uid="{00000000-0005-0000-0000-00007D010000}"/>
    <cellStyle name="Ausgabe 2 18 4" xfId="9139" xr:uid="{00000000-0005-0000-0000-00007E010000}"/>
    <cellStyle name="Ausgabe 2 18 4 2" xfId="27207" xr:uid="{00000000-0005-0000-0000-00007F010000}"/>
    <cellStyle name="Ausgabe 2 18 5" xfId="23519" xr:uid="{00000000-0005-0000-0000-000080010000}"/>
    <cellStyle name="Ausgabe 2 19" xfId="3547" xr:uid="{00000000-0005-0000-0000-000081010000}"/>
    <cellStyle name="Ausgabe 2 19 2" xfId="6444" xr:uid="{00000000-0005-0000-0000-000082010000}"/>
    <cellStyle name="Ausgabe 2 19 2 2" xfId="14850" xr:uid="{00000000-0005-0000-0000-000083010000}"/>
    <cellStyle name="Ausgabe 2 19 2 2 2" xfId="27649" xr:uid="{00000000-0005-0000-0000-000084010000}"/>
    <cellStyle name="Ausgabe 2 19 2 3" xfId="9142" xr:uid="{00000000-0005-0000-0000-000085010000}"/>
    <cellStyle name="Ausgabe 2 19 2 3 2" xfId="27210" xr:uid="{00000000-0005-0000-0000-000086010000}"/>
    <cellStyle name="Ausgabe 2 19 2 4" xfId="24343" xr:uid="{00000000-0005-0000-0000-000087010000}"/>
    <cellStyle name="Ausgabe 2 19 3" xfId="14849" xr:uid="{00000000-0005-0000-0000-000088010000}"/>
    <cellStyle name="Ausgabe 2 19 3 2" xfId="27648" xr:uid="{00000000-0005-0000-0000-000089010000}"/>
    <cellStyle name="Ausgabe 2 19 4" xfId="9141" xr:uid="{00000000-0005-0000-0000-00008A010000}"/>
    <cellStyle name="Ausgabe 2 19 4 2" xfId="27209" xr:uid="{00000000-0005-0000-0000-00008B010000}"/>
    <cellStyle name="Ausgabe 2 19 5" xfId="23735" xr:uid="{00000000-0005-0000-0000-00008C010000}"/>
    <cellStyle name="Ausgabe 2 2" xfId="224" xr:uid="{00000000-0005-0000-0000-00008D010000}"/>
    <cellStyle name="Ausgabe 2 2 10" xfId="1862" xr:uid="{00000000-0005-0000-0000-00008E010000}"/>
    <cellStyle name="Ausgabe 2 2 10 2" xfId="4761" xr:uid="{00000000-0005-0000-0000-00008F010000}"/>
    <cellStyle name="Ausgabe 2 2 10 2 2" xfId="14853" xr:uid="{00000000-0005-0000-0000-000090010000}"/>
    <cellStyle name="Ausgabe 2 2 10 2 2 2" xfId="27652" xr:uid="{00000000-0005-0000-0000-000091010000}"/>
    <cellStyle name="Ausgabe 2 2 10 2 3" xfId="9145" xr:uid="{00000000-0005-0000-0000-000092010000}"/>
    <cellStyle name="Ausgabe 2 2 10 2 3 2" xfId="27213" xr:uid="{00000000-0005-0000-0000-000093010000}"/>
    <cellStyle name="Ausgabe 2 2 10 2 4" xfId="24344" xr:uid="{00000000-0005-0000-0000-000094010000}"/>
    <cellStyle name="Ausgabe 2 2 10 3" xfId="14852" xr:uid="{00000000-0005-0000-0000-000095010000}"/>
    <cellStyle name="Ausgabe 2 2 10 3 2" xfId="27651" xr:uid="{00000000-0005-0000-0000-000096010000}"/>
    <cellStyle name="Ausgabe 2 2 10 4" xfId="9144" xr:uid="{00000000-0005-0000-0000-000097010000}"/>
    <cellStyle name="Ausgabe 2 2 10 4 2" xfId="27212" xr:uid="{00000000-0005-0000-0000-000098010000}"/>
    <cellStyle name="Ausgabe 2 2 10 5" xfId="22051" xr:uid="{00000000-0005-0000-0000-000099010000}"/>
    <cellStyle name="Ausgabe 2 2 11" xfId="2869" xr:uid="{00000000-0005-0000-0000-00009A010000}"/>
    <cellStyle name="Ausgabe 2 2 11 2" xfId="5766" xr:uid="{00000000-0005-0000-0000-00009B010000}"/>
    <cellStyle name="Ausgabe 2 2 11 2 2" xfId="14855" xr:uid="{00000000-0005-0000-0000-00009C010000}"/>
    <cellStyle name="Ausgabe 2 2 11 2 2 2" xfId="27654" xr:uid="{00000000-0005-0000-0000-00009D010000}"/>
    <cellStyle name="Ausgabe 2 2 11 2 3" xfId="9147" xr:uid="{00000000-0005-0000-0000-00009E010000}"/>
    <cellStyle name="Ausgabe 2 2 11 2 3 2" xfId="27215" xr:uid="{00000000-0005-0000-0000-00009F010000}"/>
    <cellStyle name="Ausgabe 2 2 11 2 4" xfId="24345" xr:uid="{00000000-0005-0000-0000-0000A0010000}"/>
    <cellStyle name="Ausgabe 2 2 11 3" xfId="14854" xr:uid="{00000000-0005-0000-0000-0000A1010000}"/>
    <cellStyle name="Ausgabe 2 2 11 3 2" xfId="27653" xr:uid="{00000000-0005-0000-0000-0000A2010000}"/>
    <cellStyle name="Ausgabe 2 2 11 4" xfId="9146" xr:uid="{00000000-0005-0000-0000-0000A3010000}"/>
    <cellStyle name="Ausgabe 2 2 11 4 2" xfId="27214" xr:uid="{00000000-0005-0000-0000-0000A4010000}"/>
    <cellStyle name="Ausgabe 2 2 11 5" xfId="23057" xr:uid="{00000000-0005-0000-0000-0000A5010000}"/>
    <cellStyle name="Ausgabe 2 2 12" xfId="1798" xr:uid="{00000000-0005-0000-0000-0000A6010000}"/>
    <cellStyle name="Ausgabe 2 2 12 2" xfId="4697" xr:uid="{00000000-0005-0000-0000-0000A7010000}"/>
    <cellStyle name="Ausgabe 2 2 12 2 2" xfId="14857" xr:uid="{00000000-0005-0000-0000-0000A8010000}"/>
    <cellStyle name="Ausgabe 2 2 12 2 2 2" xfId="27656" xr:uid="{00000000-0005-0000-0000-0000A9010000}"/>
    <cellStyle name="Ausgabe 2 2 12 2 3" xfId="9149" xr:uid="{00000000-0005-0000-0000-0000AA010000}"/>
    <cellStyle name="Ausgabe 2 2 12 2 3 2" xfId="27217" xr:uid="{00000000-0005-0000-0000-0000AB010000}"/>
    <cellStyle name="Ausgabe 2 2 12 2 4" xfId="24346" xr:uid="{00000000-0005-0000-0000-0000AC010000}"/>
    <cellStyle name="Ausgabe 2 2 12 3" xfId="14856" xr:uid="{00000000-0005-0000-0000-0000AD010000}"/>
    <cellStyle name="Ausgabe 2 2 12 3 2" xfId="27655" xr:uid="{00000000-0005-0000-0000-0000AE010000}"/>
    <cellStyle name="Ausgabe 2 2 12 4" xfId="9148" xr:uid="{00000000-0005-0000-0000-0000AF010000}"/>
    <cellStyle name="Ausgabe 2 2 12 4 2" xfId="27216" xr:uid="{00000000-0005-0000-0000-0000B0010000}"/>
    <cellStyle name="Ausgabe 2 2 12 5" xfId="21987" xr:uid="{00000000-0005-0000-0000-0000B1010000}"/>
    <cellStyle name="Ausgabe 2 2 13" xfId="2873" xr:uid="{00000000-0005-0000-0000-0000B2010000}"/>
    <cellStyle name="Ausgabe 2 2 13 2" xfId="5770" xr:uid="{00000000-0005-0000-0000-0000B3010000}"/>
    <cellStyle name="Ausgabe 2 2 13 2 2" xfId="14859" xr:uid="{00000000-0005-0000-0000-0000B4010000}"/>
    <cellStyle name="Ausgabe 2 2 13 2 2 2" xfId="27658" xr:uid="{00000000-0005-0000-0000-0000B5010000}"/>
    <cellStyle name="Ausgabe 2 2 13 2 3" xfId="9151" xr:uid="{00000000-0005-0000-0000-0000B6010000}"/>
    <cellStyle name="Ausgabe 2 2 13 2 3 2" xfId="27219" xr:uid="{00000000-0005-0000-0000-0000B7010000}"/>
    <cellStyle name="Ausgabe 2 2 13 2 4" xfId="24347" xr:uid="{00000000-0005-0000-0000-0000B8010000}"/>
    <cellStyle name="Ausgabe 2 2 13 3" xfId="14858" xr:uid="{00000000-0005-0000-0000-0000B9010000}"/>
    <cellStyle name="Ausgabe 2 2 13 3 2" xfId="27657" xr:uid="{00000000-0005-0000-0000-0000BA010000}"/>
    <cellStyle name="Ausgabe 2 2 13 4" xfId="9150" xr:uid="{00000000-0005-0000-0000-0000BB010000}"/>
    <cellStyle name="Ausgabe 2 2 13 4 2" xfId="27218" xr:uid="{00000000-0005-0000-0000-0000BC010000}"/>
    <cellStyle name="Ausgabe 2 2 13 5" xfId="23061" xr:uid="{00000000-0005-0000-0000-0000BD010000}"/>
    <cellStyle name="Ausgabe 2 2 14" xfId="3164" xr:uid="{00000000-0005-0000-0000-0000BE010000}"/>
    <cellStyle name="Ausgabe 2 2 14 2" xfId="6061" xr:uid="{00000000-0005-0000-0000-0000BF010000}"/>
    <cellStyle name="Ausgabe 2 2 14 2 2" xfId="14861" xr:uid="{00000000-0005-0000-0000-0000C0010000}"/>
    <cellStyle name="Ausgabe 2 2 14 2 2 2" xfId="27660" xr:uid="{00000000-0005-0000-0000-0000C1010000}"/>
    <cellStyle name="Ausgabe 2 2 14 2 3" xfId="9153" xr:uid="{00000000-0005-0000-0000-0000C2010000}"/>
    <cellStyle name="Ausgabe 2 2 14 2 3 2" xfId="27221" xr:uid="{00000000-0005-0000-0000-0000C3010000}"/>
    <cellStyle name="Ausgabe 2 2 14 2 4" xfId="24348" xr:uid="{00000000-0005-0000-0000-0000C4010000}"/>
    <cellStyle name="Ausgabe 2 2 14 3" xfId="14860" xr:uid="{00000000-0005-0000-0000-0000C5010000}"/>
    <cellStyle name="Ausgabe 2 2 14 3 2" xfId="27659" xr:uid="{00000000-0005-0000-0000-0000C6010000}"/>
    <cellStyle name="Ausgabe 2 2 14 4" xfId="9152" xr:uid="{00000000-0005-0000-0000-0000C7010000}"/>
    <cellStyle name="Ausgabe 2 2 14 4 2" xfId="27220" xr:uid="{00000000-0005-0000-0000-0000C8010000}"/>
    <cellStyle name="Ausgabe 2 2 14 5" xfId="23352" xr:uid="{00000000-0005-0000-0000-0000C9010000}"/>
    <cellStyle name="Ausgabe 2 2 15" xfId="3329" xr:uid="{00000000-0005-0000-0000-0000CA010000}"/>
    <cellStyle name="Ausgabe 2 2 15 2" xfId="6226" xr:uid="{00000000-0005-0000-0000-0000CB010000}"/>
    <cellStyle name="Ausgabe 2 2 15 2 2" xfId="14863" xr:uid="{00000000-0005-0000-0000-0000CC010000}"/>
    <cellStyle name="Ausgabe 2 2 15 2 2 2" xfId="27662" xr:uid="{00000000-0005-0000-0000-0000CD010000}"/>
    <cellStyle name="Ausgabe 2 2 15 2 3" xfId="9155" xr:uid="{00000000-0005-0000-0000-0000CE010000}"/>
    <cellStyle name="Ausgabe 2 2 15 2 3 2" xfId="27223" xr:uid="{00000000-0005-0000-0000-0000CF010000}"/>
    <cellStyle name="Ausgabe 2 2 15 2 4" xfId="24349" xr:uid="{00000000-0005-0000-0000-0000D0010000}"/>
    <cellStyle name="Ausgabe 2 2 15 3" xfId="14862" xr:uid="{00000000-0005-0000-0000-0000D1010000}"/>
    <cellStyle name="Ausgabe 2 2 15 3 2" xfId="27661" xr:uid="{00000000-0005-0000-0000-0000D2010000}"/>
    <cellStyle name="Ausgabe 2 2 15 4" xfId="9154" xr:uid="{00000000-0005-0000-0000-0000D3010000}"/>
    <cellStyle name="Ausgabe 2 2 15 4 2" xfId="27222" xr:uid="{00000000-0005-0000-0000-0000D4010000}"/>
    <cellStyle name="Ausgabe 2 2 15 5" xfId="23517" xr:uid="{00000000-0005-0000-0000-0000D5010000}"/>
    <cellStyle name="Ausgabe 2 2 16" xfId="3235" xr:uid="{00000000-0005-0000-0000-0000D6010000}"/>
    <cellStyle name="Ausgabe 2 2 16 2" xfId="6132" xr:uid="{00000000-0005-0000-0000-0000D7010000}"/>
    <cellStyle name="Ausgabe 2 2 16 2 2" xfId="14865" xr:uid="{00000000-0005-0000-0000-0000D8010000}"/>
    <cellStyle name="Ausgabe 2 2 16 2 2 2" xfId="27664" xr:uid="{00000000-0005-0000-0000-0000D9010000}"/>
    <cellStyle name="Ausgabe 2 2 16 2 3" xfId="9157" xr:uid="{00000000-0005-0000-0000-0000DA010000}"/>
    <cellStyle name="Ausgabe 2 2 16 2 3 2" xfId="27225" xr:uid="{00000000-0005-0000-0000-0000DB010000}"/>
    <cellStyle name="Ausgabe 2 2 16 2 4" xfId="24350" xr:uid="{00000000-0005-0000-0000-0000DC010000}"/>
    <cellStyle name="Ausgabe 2 2 16 3" xfId="14864" xr:uid="{00000000-0005-0000-0000-0000DD010000}"/>
    <cellStyle name="Ausgabe 2 2 16 3 2" xfId="27663" xr:uid="{00000000-0005-0000-0000-0000DE010000}"/>
    <cellStyle name="Ausgabe 2 2 16 4" xfId="9156" xr:uid="{00000000-0005-0000-0000-0000DF010000}"/>
    <cellStyle name="Ausgabe 2 2 16 4 2" xfId="27224" xr:uid="{00000000-0005-0000-0000-0000E0010000}"/>
    <cellStyle name="Ausgabe 2 2 16 5" xfId="23423" xr:uid="{00000000-0005-0000-0000-0000E1010000}"/>
    <cellStyle name="Ausgabe 2 2 17" xfId="2879" xr:uid="{00000000-0005-0000-0000-0000E2010000}"/>
    <cellStyle name="Ausgabe 2 2 17 2" xfId="5776" xr:uid="{00000000-0005-0000-0000-0000E3010000}"/>
    <cellStyle name="Ausgabe 2 2 17 2 2" xfId="14867" xr:uid="{00000000-0005-0000-0000-0000E4010000}"/>
    <cellStyle name="Ausgabe 2 2 17 2 2 2" xfId="27666" xr:uid="{00000000-0005-0000-0000-0000E5010000}"/>
    <cellStyle name="Ausgabe 2 2 17 2 3" xfId="9159" xr:uid="{00000000-0005-0000-0000-0000E6010000}"/>
    <cellStyle name="Ausgabe 2 2 17 2 3 2" xfId="27227" xr:uid="{00000000-0005-0000-0000-0000E7010000}"/>
    <cellStyle name="Ausgabe 2 2 17 2 4" xfId="24351" xr:uid="{00000000-0005-0000-0000-0000E8010000}"/>
    <cellStyle name="Ausgabe 2 2 17 3" xfId="14866" xr:uid="{00000000-0005-0000-0000-0000E9010000}"/>
    <cellStyle name="Ausgabe 2 2 17 3 2" xfId="27665" xr:uid="{00000000-0005-0000-0000-0000EA010000}"/>
    <cellStyle name="Ausgabe 2 2 17 4" xfId="9158" xr:uid="{00000000-0005-0000-0000-0000EB010000}"/>
    <cellStyle name="Ausgabe 2 2 17 4 2" xfId="27226" xr:uid="{00000000-0005-0000-0000-0000EC010000}"/>
    <cellStyle name="Ausgabe 2 2 17 5" xfId="23067" xr:uid="{00000000-0005-0000-0000-0000ED010000}"/>
    <cellStyle name="Ausgabe 2 2 18" xfId="3546" xr:uid="{00000000-0005-0000-0000-0000EE010000}"/>
    <cellStyle name="Ausgabe 2 2 18 2" xfId="6443" xr:uid="{00000000-0005-0000-0000-0000EF010000}"/>
    <cellStyle name="Ausgabe 2 2 18 2 2" xfId="14869" xr:uid="{00000000-0005-0000-0000-0000F0010000}"/>
    <cellStyle name="Ausgabe 2 2 18 2 2 2" xfId="27668" xr:uid="{00000000-0005-0000-0000-0000F1010000}"/>
    <cellStyle name="Ausgabe 2 2 18 2 3" xfId="9161" xr:uid="{00000000-0005-0000-0000-0000F2010000}"/>
    <cellStyle name="Ausgabe 2 2 18 2 3 2" xfId="27229" xr:uid="{00000000-0005-0000-0000-0000F3010000}"/>
    <cellStyle name="Ausgabe 2 2 18 2 4" xfId="24352" xr:uid="{00000000-0005-0000-0000-0000F4010000}"/>
    <cellStyle name="Ausgabe 2 2 18 3" xfId="14868" xr:uid="{00000000-0005-0000-0000-0000F5010000}"/>
    <cellStyle name="Ausgabe 2 2 18 3 2" xfId="27667" xr:uid="{00000000-0005-0000-0000-0000F6010000}"/>
    <cellStyle name="Ausgabe 2 2 18 4" xfId="9160" xr:uid="{00000000-0005-0000-0000-0000F7010000}"/>
    <cellStyle name="Ausgabe 2 2 18 4 2" xfId="27228" xr:uid="{00000000-0005-0000-0000-0000F8010000}"/>
    <cellStyle name="Ausgabe 2 2 18 5" xfId="23734" xr:uid="{00000000-0005-0000-0000-0000F9010000}"/>
    <cellStyle name="Ausgabe 2 2 19" xfId="3012" xr:uid="{00000000-0005-0000-0000-0000FA010000}"/>
    <cellStyle name="Ausgabe 2 2 19 2" xfId="5909" xr:uid="{00000000-0005-0000-0000-0000FB010000}"/>
    <cellStyle name="Ausgabe 2 2 19 2 2" xfId="14871" xr:uid="{00000000-0005-0000-0000-0000FC010000}"/>
    <cellStyle name="Ausgabe 2 2 19 2 2 2" xfId="27670" xr:uid="{00000000-0005-0000-0000-0000FD010000}"/>
    <cellStyle name="Ausgabe 2 2 19 2 3" xfId="9163" xr:uid="{00000000-0005-0000-0000-0000FE010000}"/>
    <cellStyle name="Ausgabe 2 2 19 2 3 2" xfId="27231" xr:uid="{00000000-0005-0000-0000-0000FF010000}"/>
    <cellStyle name="Ausgabe 2 2 19 2 4" xfId="24353" xr:uid="{00000000-0005-0000-0000-000000020000}"/>
    <cellStyle name="Ausgabe 2 2 19 3" xfId="14870" xr:uid="{00000000-0005-0000-0000-000001020000}"/>
    <cellStyle name="Ausgabe 2 2 19 3 2" xfId="27669" xr:uid="{00000000-0005-0000-0000-000002020000}"/>
    <cellStyle name="Ausgabe 2 2 19 4" xfId="9162" xr:uid="{00000000-0005-0000-0000-000003020000}"/>
    <cellStyle name="Ausgabe 2 2 19 4 2" xfId="27230" xr:uid="{00000000-0005-0000-0000-000004020000}"/>
    <cellStyle name="Ausgabe 2 2 19 5" xfId="23200" xr:uid="{00000000-0005-0000-0000-000005020000}"/>
    <cellStyle name="Ausgabe 2 2 2" xfId="1556" xr:uid="{00000000-0005-0000-0000-000006020000}"/>
    <cellStyle name="Ausgabe 2 2 2 2" xfId="4455" xr:uid="{00000000-0005-0000-0000-000007020000}"/>
    <cellStyle name="Ausgabe 2 2 2 2 2" xfId="14873" xr:uid="{00000000-0005-0000-0000-000008020000}"/>
    <cellStyle name="Ausgabe 2 2 2 2 2 2" xfId="27672" xr:uid="{00000000-0005-0000-0000-000009020000}"/>
    <cellStyle name="Ausgabe 2 2 2 2 3" xfId="9165" xr:uid="{00000000-0005-0000-0000-00000A020000}"/>
    <cellStyle name="Ausgabe 2 2 2 2 3 2" xfId="27233" xr:uid="{00000000-0005-0000-0000-00000B020000}"/>
    <cellStyle name="Ausgabe 2 2 2 2 4" xfId="24354" xr:uid="{00000000-0005-0000-0000-00000C020000}"/>
    <cellStyle name="Ausgabe 2 2 2 3" xfId="14872" xr:uid="{00000000-0005-0000-0000-00000D020000}"/>
    <cellStyle name="Ausgabe 2 2 2 3 2" xfId="27671" xr:uid="{00000000-0005-0000-0000-00000E020000}"/>
    <cellStyle name="Ausgabe 2 2 2 4" xfId="9164" xr:uid="{00000000-0005-0000-0000-00000F020000}"/>
    <cellStyle name="Ausgabe 2 2 2 4 2" xfId="27232" xr:uid="{00000000-0005-0000-0000-000010020000}"/>
    <cellStyle name="Ausgabe 2 2 2 5" xfId="21745" xr:uid="{00000000-0005-0000-0000-000011020000}"/>
    <cellStyle name="Ausgabe 2 2 20" xfId="3712" xr:uid="{00000000-0005-0000-0000-000012020000}"/>
    <cellStyle name="Ausgabe 2 2 20 2" xfId="6609" xr:uid="{00000000-0005-0000-0000-000013020000}"/>
    <cellStyle name="Ausgabe 2 2 20 2 2" xfId="14875" xr:uid="{00000000-0005-0000-0000-000014020000}"/>
    <cellStyle name="Ausgabe 2 2 20 2 2 2" xfId="27674" xr:uid="{00000000-0005-0000-0000-000015020000}"/>
    <cellStyle name="Ausgabe 2 2 20 2 3" xfId="9167" xr:uid="{00000000-0005-0000-0000-000016020000}"/>
    <cellStyle name="Ausgabe 2 2 20 2 3 2" xfId="27235" xr:uid="{00000000-0005-0000-0000-000017020000}"/>
    <cellStyle name="Ausgabe 2 2 20 2 4" xfId="24355" xr:uid="{00000000-0005-0000-0000-000018020000}"/>
    <cellStyle name="Ausgabe 2 2 20 3" xfId="14874" xr:uid="{00000000-0005-0000-0000-000019020000}"/>
    <cellStyle name="Ausgabe 2 2 20 3 2" xfId="27673" xr:uid="{00000000-0005-0000-0000-00001A020000}"/>
    <cellStyle name="Ausgabe 2 2 20 4" xfId="9166" xr:uid="{00000000-0005-0000-0000-00001B020000}"/>
    <cellStyle name="Ausgabe 2 2 20 4 2" xfId="27234" xr:uid="{00000000-0005-0000-0000-00001C020000}"/>
    <cellStyle name="Ausgabe 2 2 20 5" xfId="23900" xr:uid="{00000000-0005-0000-0000-00001D020000}"/>
    <cellStyle name="Ausgabe 2 2 21" xfId="3379" xr:uid="{00000000-0005-0000-0000-00001E020000}"/>
    <cellStyle name="Ausgabe 2 2 21 2" xfId="6276" xr:uid="{00000000-0005-0000-0000-00001F020000}"/>
    <cellStyle name="Ausgabe 2 2 21 2 2" xfId="14877" xr:uid="{00000000-0005-0000-0000-000020020000}"/>
    <cellStyle name="Ausgabe 2 2 21 2 2 2" xfId="27676" xr:uid="{00000000-0005-0000-0000-000021020000}"/>
    <cellStyle name="Ausgabe 2 2 21 2 3" xfId="9169" xr:uid="{00000000-0005-0000-0000-000022020000}"/>
    <cellStyle name="Ausgabe 2 2 21 2 3 2" xfId="27237" xr:uid="{00000000-0005-0000-0000-000023020000}"/>
    <cellStyle name="Ausgabe 2 2 21 2 4" xfId="24356" xr:uid="{00000000-0005-0000-0000-000024020000}"/>
    <cellStyle name="Ausgabe 2 2 21 3" xfId="14876" xr:uid="{00000000-0005-0000-0000-000025020000}"/>
    <cellStyle name="Ausgabe 2 2 21 3 2" xfId="27675" xr:uid="{00000000-0005-0000-0000-000026020000}"/>
    <cellStyle name="Ausgabe 2 2 21 4" xfId="9168" xr:uid="{00000000-0005-0000-0000-000027020000}"/>
    <cellStyle name="Ausgabe 2 2 21 4 2" xfId="27236" xr:uid="{00000000-0005-0000-0000-000028020000}"/>
    <cellStyle name="Ausgabe 2 2 21 5" xfId="23567" xr:uid="{00000000-0005-0000-0000-000029020000}"/>
    <cellStyle name="Ausgabe 2 2 22" xfId="1451" xr:uid="{00000000-0005-0000-0000-00002A020000}"/>
    <cellStyle name="Ausgabe 2 2 22 2" xfId="4351" xr:uid="{00000000-0005-0000-0000-00002B020000}"/>
    <cellStyle name="Ausgabe 2 2 22 2 2" xfId="14879" xr:uid="{00000000-0005-0000-0000-00002C020000}"/>
    <cellStyle name="Ausgabe 2 2 22 2 2 2" xfId="27678" xr:uid="{00000000-0005-0000-0000-00002D020000}"/>
    <cellStyle name="Ausgabe 2 2 22 2 3" xfId="9171" xr:uid="{00000000-0005-0000-0000-00002E020000}"/>
    <cellStyle name="Ausgabe 2 2 22 2 3 2" xfId="27239" xr:uid="{00000000-0005-0000-0000-00002F020000}"/>
    <cellStyle name="Ausgabe 2 2 22 2 4" xfId="24357" xr:uid="{00000000-0005-0000-0000-000030020000}"/>
    <cellStyle name="Ausgabe 2 2 22 3" xfId="14878" xr:uid="{00000000-0005-0000-0000-000031020000}"/>
    <cellStyle name="Ausgabe 2 2 22 3 2" xfId="27677" xr:uid="{00000000-0005-0000-0000-000032020000}"/>
    <cellStyle name="Ausgabe 2 2 22 4" xfId="9170" xr:uid="{00000000-0005-0000-0000-000033020000}"/>
    <cellStyle name="Ausgabe 2 2 22 4 2" xfId="27238" xr:uid="{00000000-0005-0000-0000-000034020000}"/>
    <cellStyle name="Ausgabe 2 2 22 5" xfId="21641" xr:uid="{00000000-0005-0000-0000-000035020000}"/>
    <cellStyle name="Ausgabe 2 2 23" xfId="3878" xr:uid="{00000000-0005-0000-0000-000036020000}"/>
    <cellStyle name="Ausgabe 2 2 23 2" xfId="6775" xr:uid="{00000000-0005-0000-0000-000037020000}"/>
    <cellStyle name="Ausgabe 2 2 23 2 2" xfId="14881" xr:uid="{00000000-0005-0000-0000-000038020000}"/>
    <cellStyle name="Ausgabe 2 2 23 2 2 2" xfId="27680" xr:uid="{00000000-0005-0000-0000-000039020000}"/>
    <cellStyle name="Ausgabe 2 2 23 2 3" xfId="9173" xr:uid="{00000000-0005-0000-0000-00003A020000}"/>
    <cellStyle name="Ausgabe 2 2 23 2 3 2" xfId="27241" xr:uid="{00000000-0005-0000-0000-00003B020000}"/>
    <cellStyle name="Ausgabe 2 2 23 2 4" xfId="24358" xr:uid="{00000000-0005-0000-0000-00003C020000}"/>
    <cellStyle name="Ausgabe 2 2 23 3" xfId="14880" xr:uid="{00000000-0005-0000-0000-00003D020000}"/>
    <cellStyle name="Ausgabe 2 2 23 3 2" xfId="27679" xr:uid="{00000000-0005-0000-0000-00003E020000}"/>
    <cellStyle name="Ausgabe 2 2 23 4" xfId="9172" xr:uid="{00000000-0005-0000-0000-00003F020000}"/>
    <cellStyle name="Ausgabe 2 2 23 4 2" xfId="27240" xr:uid="{00000000-0005-0000-0000-000040020000}"/>
    <cellStyle name="Ausgabe 2 2 23 5" xfId="24066" xr:uid="{00000000-0005-0000-0000-000041020000}"/>
    <cellStyle name="Ausgabe 2 2 24" xfId="3731" xr:uid="{00000000-0005-0000-0000-000042020000}"/>
    <cellStyle name="Ausgabe 2 2 24 2" xfId="6628" xr:uid="{00000000-0005-0000-0000-000043020000}"/>
    <cellStyle name="Ausgabe 2 2 24 2 2" xfId="14883" xr:uid="{00000000-0005-0000-0000-000044020000}"/>
    <cellStyle name="Ausgabe 2 2 24 2 2 2" xfId="27682" xr:uid="{00000000-0005-0000-0000-000045020000}"/>
    <cellStyle name="Ausgabe 2 2 24 2 3" xfId="9175" xr:uid="{00000000-0005-0000-0000-000046020000}"/>
    <cellStyle name="Ausgabe 2 2 24 2 3 2" xfId="27243" xr:uid="{00000000-0005-0000-0000-000047020000}"/>
    <cellStyle name="Ausgabe 2 2 24 2 4" xfId="24359" xr:uid="{00000000-0005-0000-0000-000048020000}"/>
    <cellStyle name="Ausgabe 2 2 24 3" xfId="14882" xr:uid="{00000000-0005-0000-0000-000049020000}"/>
    <cellStyle name="Ausgabe 2 2 24 3 2" xfId="27681" xr:uid="{00000000-0005-0000-0000-00004A020000}"/>
    <cellStyle name="Ausgabe 2 2 24 4" xfId="9174" xr:uid="{00000000-0005-0000-0000-00004B020000}"/>
    <cellStyle name="Ausgabe 2 2 24 4 2" xfId="27242" xr:uid="{00000000-0005-0000-0000-00004C020000}"/>
    <cellStyle name="Ausgabe 2 2 24 5" xfId="23919" xr:uid="{00000000-0005-0000-0000-00004D020000}"/>
    <cellStyle name="Ausgabe 2 2 25" xfId="3930" xr:uid="{00000000-0005-0000-0000-00004E020000}"/>
    <cellStyle name="Ausgabe 2 2 25 2" xfId="6827" xr:uid="{00000000-0005-0000-0000-00004F020000}"/>
    <cellStyle name="Ausgabe 2 2 25 2 2" xfId="14885" xr:uid="{00000000-0005-0000-0000-000050020000}"/>
    <cellStyle name="Ausgabe 2 2 25 2 2 2" xfId="27684" xr:uid="{00000000-0005-0000-0000-000051020000}"/>
    <cellStyle name="Ausgabe 2 2 25 2 3" xfId="9177" xr:uid="{00000000-0005-0000-0000-000052020000}"/>
    <cellStyle name="Ausgabe 2 2 25 2 3 2" xfId="27245" xr:uid="{00000000-0005-0000-0000-000053020000}"/>
    <cellStyle name="Ausgabe 2 2 25 2 4" xfId="24360" xr:uid="{00000000-0005-0000-0000-000054020000}"/>
    <cellStyle name="Ausgabe 2 2 25 3" xfId="14884" xr:uid="{00000000-0005-0000-0000-000055020000}"/>
    <cellStyle name="Ausgabe 2 2 25 3 2" xfId="27683" xr:uid="{00000000-0005-0000-0000-000056020000}"/>
    <cellStyle name="Ausgabe 2 2 25 4" xfId="9176" xr:uid="{00000000-0005-0000-0000-000057020000}"/>
    <cellStyle name="Ausgabe 2 2 25 4 2" xfId="27244" xr:uid="{00000000-0005-0000-0000-000058020000}"/>
    <cellStyle name="Ausgabe 2 2 25 5" xfId="24118" xr:uid="{00000000-0005-0000-0000-000059020000}"/>
    <cellStyle name="Ausgabe 2 2 26" xfId="1858" xr:uid="{00000000-0005-0000-0000-00005A020000}"/>
    <cellStyle name="Ausgabe 2 2 26 2" xfId="4757" xr:uid="{00000000-0005-0000-0000-00005B020000}"/>
    <cellStyle name="Ausgabe 2 2 26 2 2" xfId="14887" xr:uid="{00000000-0005-0000-0000-00005C020000}"/>
    <cellStyle name="Ausgabe 2 2 26 2 2 2" xfId="27686" xr:uid="{00000000-0005-0000-0000-00005D020000}"/>
    <cellStyle name="Ausgabe 2 2 26 2 3" xfId="9179" xr:uid="{00000000-0005-0000-0000-00005E020000}"/>
    <cellStyle name="Ausgabe 2 2 26 2 3 2" xfId="27247" xr:uid="{00000000-0005-0000-0000-00005F020000}"/>
    <cellStyle name="Ausgabe 2 2 26 2 4" xfId="24361" xr:uid="{00000000-0005-0000-0000-000060020000}"/>
    <cellStyle name="Ausgabe 2 2 26 3" xfId="14886" xr:uid="{00000000-0005-0000-0000-000061020000}"/>
    <cellStyle name="Ausgabe 2 2 26 3 2" xfId="27685" xr:uid="{00000000-0005-0000-0000-000062020000}"/>
    <cellStyle name="Ausgabe 2 2 26 4" xfId="9178" xr:uid="{00000000-0005-0000-0000-000063020000}"/>
    <cellStyle name="Ausgabe 2 2 26 4 2" xfId="27246" xr:uid="{00000000-0005-0000-0000-000064020000}"/>
    <cellStyle name="Ausgabe 2 2 26 5" xfId="22047" xr:uid="{00000000-0005-0000-0000-000065020000}"/>
    <cellStyle name="Ausgabe 2 2 27" xfId="3020" xr:uid="{00000000-0005-0000-0000-000066020000}"/>
    <cellStyle name="Ausgabe 2 2 27 2" xfId="5917" xr:uid="{00000000-0005-0000-0000-000067020000}"/>
    <cellStyle name="Ausgabe 2 2 27 2 2" xfId="14889" xr:uid="{00000000-0005-0000-0000-000068020000}"/>
    <cellStyle name="Ausgabe 2 2 27 2 2 2" xfId="27688" xr:uid="{00000000-0005-0000-0000-000069020000}"/>
    <cellStyle name="Ausgabe 2 2 27 2 3" xfId="9181" xr:uid="{00000000-0005-0000-0000-00006A020000}"/>
    <cellStyle name="Ausgabe 2 2 27 2 3 2" xfId="27249" xr:uid="{00000000-0005-0000-0000-00006B020000}"/>
    <cellStyle name="Ausgabe 2 2 27 2 4" xfId="24362" xr:uid="{00000000-0005-0000-0000-00006C020000}"/>
    <cellStyle name="Ausgabe 2 2 27 3" xfId="14888" xr:uid="{00000000-0005-0000-0000-00006D020000}"/>
    <cellStyle name="Ausgabe 2 2 27 3 2" xfId="27687" xr:uid="{00000000-0005-0000-0000-00006E020000}"/>
    <cellStyle name="Ausgabe 2 2 27 4" xfId="9180" xr:uid="{00000000-0005-0000-0000-00006F020000}"/>
    <cellStyle name="Ausgabe 2 2 27 4 2" xfId="27248" xr:uid="{00000000-0005-0000-0000-000070020000}"/>
    <cellStyle name="Ausgabe 2 2 27 5" xfId="23208" xr:uid="{00000000-0005-0000-0000-000071020000}"/>
    <cellStyle name="Ausgabe 2 2 28" xfId="3893" xr:uid="{00000000-0005-0000-0000-000072020000}"/>
    <cellStyle name="Ausgabe 2 2 28 2" xfId="6790" xr:uid="{00000000-0005-0000-0000-000073020000}"/>
    <cellStyle name="Ausgabe 2 2 28 2 2" xfId="14891" xr:uid="{00000000-0005-0000-0000-000074020000}"/>
    <cellStyle name="Ausgabe 2 2 28 2 2 2" xfId="27690" xr:uid="{00000000-0005-0000-0000-000075020000}"/>
    <cellStyle name="Ausgabe 2 2 28 2 3" xfId="9183" xr:uid="{00000000-0005-0000-0000-000076020000}"/>
    <cellStyle name="Ausgabe 2 2 28 2 3 2" xfId="27251" xr:uid="{00000000-0005-0000-0000-000077020000}"/>
    <cellStyle name="Ausgabe 2 2 28 2 4" xfId="24363" xr:uid="{00000000-0005-0000-0000-000078020000}"/>
    <cellStyle name="Ausgabe 2 2 28 3" xfId="14890" xr:uid="{00000000-0005-0000-0000-000079020000}"/>
    <cellStyle name="Ausgabe 2 2 28 3 2" xfId="27689" xr:uid="{00000000-0005-0000-0000-00007A020000}"/>
    <cellStyle name="Ausgabe 2 2 28 4" xfId="9182" xr:uid="{00000000-0005-0000-0000-00007B020000}"/>
    <cellStyle name="Ausgabe 2 2 28 4 2" xfId="27250" xr:uid="{00000000-0005-0000-0000-00007C020000}"/>
    <cellStyle name="Ausgabe 2 2 28 5" xfId="24081" xr:uid="{00000000-0005-0000-0000-00007D020000}"/>
    <cellStyle name="Ausgabe 2 2 29" xfId="3928" xr:uid="{00000000-0005-0000-0000-00007E020000}"/>
    <cellStyle name="Ausgabe 2 2 29 2" xfId="6825" xr:uid="{00000000-0005-0000-0000-00007F020000}"/>
    <cellStyle name="Ausgabe 2 2 29 2 2" xfId="14893" xr:uid="{00000000-0005-0000-0000-000080020000}"/>
    <cellStyle name="Ausgabe 2 2 29 2 2 2" xfId="27692" xr:uid="{00000000-0005-0000-0000-000081020000}"/>
    <cellStyle name="Ausgabe 2 2 29 2 3" xfId="9185" xr:uid="{00000000-0005-0000-0000-000082020000}"/>
    <cellStyle name="Ausgabe 2 2 29 2 3 2" xfId="27253" xr:uid="{00000000-0005-0000-0000-000083020000}"/>
    <cellStyle name="Ausgabe 2 2 29 2 4" xfId="24364" xr:uid="{00000000-0005-0000-0000-000084020000}"/>
    <cellStyle name="Ausgabe 2 2 29 3" xfId="14892" xr:uid="{00000000-0005-0000-0000-000085020000}"/>
    <cellStyle name="Ausgabe 2 2 29 3 2" xfId="27691" xr:uid="{00000000-0005-0000-0000-000086020000}"/>
    <cellStyle name="Ausgabe 2 2 29 4" xfId="9184" xr:uid="{00000000-0005-0000-0000-000087020000}"/>
    <cellStyle name="Ausgabe 2 2 29 4 2" xfId="27252" xr:uid="{00000000-0005-0000-0000-000088020000}"/>
    <cellStyle name="Ausgabe 2 2 29 5" xfId="24116" xr:uid="{00000000-0005-0000-0000-000089020000}"/>
    <cellStyle name="Ausgabe 2 2 3" xfId="2218" xr:uid="{00000000-0005-0000-0000-00008A020000}"/>
    <cellStyle name="Ausgabe 2 2 3 2" xfId="5116" xr:uid="{00000000-0005-0000-0000-00008B020000}"/>
    <cellStyle name="Ausgabe 2 2 3 2 2" xfId="14895" xr:uid="{00000000-0005-0000-0000-00008C020000}"/>
    <cellStyle name="Ausgabe 2 2 3 2 2 2" xfId="27694" xr:uid="{00000000-0005-0000-0000-00008D020000}"/>
    <cellStyle name="Ausgabe 2 2 3 2 3" xfId="9187" xr:uid="{00000000-0005-0000-0000-00008E020000}"/>
    <cellStyle name="Ausgabe 2 2 3 2 3 2" xfId="27255" xr:uid="{00000000-0005-0000-0000-00008F020000}"/>
    <cellStyle name="Ausgabe 2 2 3 2 4" xfId="24365" xr:uid="{00000000-0005-0000-0000-000090020000}"/>
    <cellStyle name="Ausgabe 2 2 3 3" xfId="14894" xr:uid="{00000000-0005-0000-0000-000091020000}"/>
    <cellStyle name="Ausgabe 2 2 3 3 2" xfId="27693" xr:uid="{00000000-0005-0000-0000-000092020000}"/>
    <cellStyle name="Ausgabe 2 2 3 4" xfId="9186" xr:uid="{00000000-0005-0000-0000-000093020000}"/>
    <cellStyle name="Ausgabe 2 2 3 4 2" xfId="27254" xr:uid="{00000000-0005-0000-0000-000094020000}"/>
    <cellStyle name="Ausgabe 2 2 3 5" xfId="22407" xr:uid="{00000000-0005-0000-0000-000095020000}"/>
    <cellStyle name="Ausgabe 2 2 30" xfId="4107" xr:uid="{00000000-0005-0000-0000-000096020000}"/>
    <cellStyle name="Ausgabe 2 2 30 2" xfId="7004" xr:uid="{00000000-0005-0000-0000-000097020000}"/>
    <cellStyle name="Ausgabe 2 2 30 2 2" xfId="14897" xr:uid="{00000000-0005-0000-0000-000098020000}"/>
    <cellStyle name="Ausgabe 2 2 30 2 2 2" xfId="27696" xr:uid="{00000000-0005-0000-0000-000099020000}"/>
    <cellStyle name="Ausgabe 2 2 30 2 3" xfId="9189" xr:uid="{00000000-0005-0000-0000-00009A020000}"/>
    <cellStyle name="Ausgabe 2 2 30 2 3 2" xfId="27257" xr:uid="{00000000-0005-0000-0000-00009B020000}"/>
    <cellStyle name="Ausgabe 2 2 30 2 4" xfId="24366" xr:uid="{00000000-0005-0000-0000-00009C020000}"/>
    <cellStyle name="Ausgabe 2 2 30 3" xfId="14896" xr:uid="{00000000-0005-0000-0000-00009D020000}"/>
    <cellStyle name="Ausgabe 2 2 30 3 2" xfId="27695" xr:uid="{00000000-0005-0000-0000-00009E020000}"/>
    <cellStyle name="Ausgabe 2 2 30 4" xfId="9188" xr:uid="{00000000-0005-0000-0000-00009F020000}"/>
    <cellStyle name="Ausgabe 2 2 30 4 2" xfId="27256" xr:uid="{00000000-0005-0000-0000-0000A0020000}"/>
    <cellStyle name="Ausgabe 2 2 30 5" xfId="24295" xr:uid="{00000000-0005-0000-0000-0000A1020000}"/>
    <cellStyle name="Ausgabe 2 2 31" xfId="4219" xr:uid="{00000000-0005-0000-0000-0000A2020000}"/>
    <cellStyle name="Ausgabe 2 2 31 2" xfId="14898" xr:uid="{00000000-0005-0000-0000-0000A3020000}"/>
    <cellStyle name="Ausgabe 2 2 31 2 2" xfId="27697" xr:uid="{00000000-0005-0000-0000-0000A4020000}"/>
    <cellStyle name="Ausgabe 2 2 31 3" xfId="9190" xr:uid="{00000000-0005-0000-0000-0000A5020000}"/>
    <cellStyle name="Ausgabe 2 2 31 3 2" xfId="27258" xr:uid="{00000000-0005-0000-0000-0000A6020000}"/>
    <cellStyle name="Ausgabe 2 2 31 4" xfId="24367" xr:uid="{00000000-0005-0000-0000-0000A7020000}"/>
    <cellStyle name="Ausgabe 2 2 32" xfId="7045" xr:uid="{00000000-0005-0000-0000-0000A8020000}"/>
    <cellStyle name="Ausgabe 2 2 32 2" xfId="14851" xr:uid="{00000000-0005-0000-0000-0000A9020000}"/>
    <cellStyle name="Ausgabe 2 2 32 3" xfId="27650" xr:uid="{00000000-0005-0000-0000-0000AA020000}"/>
    <cellStyle name="Ausgabe 2 2 33" xfId="9143" xr:uid="{00000000-0005-0000-0000-0000AB020000}"/>
    <cellStyle name="Ausgabe 2 2 33 2" xfId="27211" xr:uid="{00000000-0005-0000-0000-0000AC020000}"/>
    <cellStyle name="Ausgabe 2 2 4" xfId="1550" xr:uid="{00000000-0005-0000-0000-0000AD020000}"/>
    <cellStyle name="Ausgabe 2 2 4 2" xfId="4449" xr:uid="{00000000-0005-0000-0000-0000AE020000}"/>
    <cellStyle name="Ausgabe 2 2 4 2 2" xfId="14900" xr:uid="{00000000-0005-0000-0000-0000AF020000}"/>
    <cellStyle name="Ausgabe 2 2 4 2 2 2" xfId="27699" xr:uid="{00000000-0005-0000-0000-0000B0020000}"/>
    <cellStyle name="Ausgabe 2 2 4 2 3" xfId="9192" xr:uid="{00000000-0005-0000-0000-0000B1020000}"/>
    <cellStyle name="Ausgabe 2 2 4 2 3 2" xfId="27260" xr:uid="{00000000-0005-0000-0000-0000B2020000}"/>
    <cellStyle name="Ausgabe 2 2 4 2 4" xfId="24368" xr:uid="{00000000-0005-0000-0000-0000B3020000}"/>
    <cellStyle name="Ausgabe 2 2 4 3" xfId="14899" xr:uid="{00000000-0005-0000-0000-0000B4020000}"/>
    <cellStyle name="Ausgabe 2 2 4 3 2" xfId="27698" xr:uid="{00000000-0005-0000-0000-0000B5020000}"/>
    <cellStyle name="Ausgabe 2 2 4 4" xfId="9191" xr:uid="{00000000-0005-0000-0000-0000B6020000}"/>
    <cellStyle name="Ausgabe 2 2 4 4 2" xfId="27259" xr:uid="{00000000-0005-0000-0000-0000B7020000}"/>
    <cellStyle name="Ausgabe 2 2 4 5" xfId="21739" xr:uid="{00000000-0005-0000-0000-0000B8020000}"/>
    <cellStyle name="Ausgabe 2 2 5" xfId="2222" xr:uid="{00000000-0005-0000-0000-0000B9020000}"/>
    <cellStyle name="Ausgabe 2 2 5 2" xfId="5120" xr:uid="{00000000-0005-0000-0000-0000BA020000}"/>
    <cellStyle name="Ausgabe 2 2 5 2 2" xfId="14902" xr:uid="{00000000-0005-0000-0000-0000BB020000}"/>
    <cellStyle name="Ausgabe 2 2 5 2 2 2" xfId="27701" xr:uid="{00000000-0005-0000-0000-0000BC020000}"/>
    <cellStyle name="Ausgabe 2 2 5 2 3" xfId="9194" xr:uid="{00000000-0005-0000-0000-0000BD020000}"/>
    <cellStyle name="Ausgabe 2 2 5 2 3 2" xfId="27262" xr:uid="{00000000-0005-0000-0000-0000BE020000}"/>
    <cellStyle name="Ausgabe 2 2 5 2 4" xfId="24369" xr:uid="{00000000-0005-0000-0000-0000BF020000}"/>
    <cellStyle name="Ausgabe 2 2 5 3" xfId="14901" xr:uid="{00000000-0005-0000-0000-0000C0020000}"/>
    <cellStyle name="Ausgabe 2 2 5 3 2" xfId="27700" xr:uid="{00000000-0005-0000-0000-0000C1020000}"/>
    <cellStyle name="Ausgabe 2 2 5 4" xfId="9193" xr:uid="{00000000-0005-0000-0000-0000C2020000}"/>
    <cellStyle name="Ausgabe 2 2 5 4 2" xfId="27261" xr:uid="{00000000-0005-0000-0000-0000C3020000}"/>
    <cellStyle name="Ausgabe 2 2 5 5" xfId="22411" xr:uid="{00000000-0005-0000-0000-0000C4020000}"/>
    <cellStyle name="Ausgabe 2 2 6" xfId="2427" xr:uid="{00000000-0005-0000-0000-0000C5020000}"/>
    <cellStyle name="Ausgabe 2 2 6 2" xfId="5324" xr:uid="{00000000-0005-0000-0000-0000C6020000}"/>
    <cellStyle name="Ausgabe 2 2 6 2 2" xfId="14904" xr:uid="{00000000-0005-0000-0000-0000C7020000}"/>
    <cellStyle name="Ausgabe 2 2 6 2 2 2" xfId="27703" xr:uid="{00000000-0005-0000-0000-0000C8020000}"/>
    <cellStyle name="Ausgabe 2 2 6 2 3" xfId="9196" xr:uid="{00000000-0005-0000-0000-0000C9020000}"/>
    <cellStyle name="Ausgabe 2 2 6 2 3 2" xfId="27264" xr:uid="{00000000-0005-0000-0000-0000CA020000}"/>
    <cellStyle name="Ausgabe 2 2 6 2 4" xfId="24370" xr:uid="{00000000-0005-0000-0000-0000CB020000}"/>
    <cellStyle name="Ausgabe 2 2 6 3" xfId="14903" xr:uid="{00000000-0005-0000-0000-0000CC020000}"/>
    <cellStyle name="Ausgabe 2 2 6 3 2" xfId="27702" xr:uid="{00000000-0005-0000-0000-0000CD020000}"/>
    <cellStyle name="Ausgabe 2 2 6 4" xfId="9195" xr:uid="{00000000-0005-0000-0000-0000CE020000}"/>
    <cellStyle name="Ausgabe 2 2 6 4 2" xfId="27263" xr:uid="{00000000-0005-0000-0000-0000CF020000}"/>
    <cellStyle name="Ausgabe 2 2 6 5" xfId="22615" xr:uid="{00000000-0005-0000-0000-0000D0020000}"/>
    <cellStyle name="Ausgabe 2 2 7" xfId="1419" xr:uid="{00000000-0005-0000-0000-0000D1020000}"/>
    <cellStyle name="Ausgabe 2 2 7 2" xfId="4319" xr:uid="{00000000-0005-0000-0000-0000D2020000}"/>
    <cellStyle name="Ausgabe 2 2 7 2 2" xfId="14906" xr:uid="{00000000-0005-0000-0000-0000D3020000}"/>
    <cellStyle name="Ausgabe 2 2 7 2 2 2" xfId="27705" xr:uid="{00000000-0005-0000-0000-0000D4020000}"/>
    <cellStyle name="Ausgabe 2 2 7 2 3" xfId="9198" xr:uid="{00000000-0005-0000-0000-0000D5020000}"/>
    <cellStyle name="Ausgabe 2 2 7 2 3 2" xfId="27266" xr:uid="{00000000-0005-0000-0000-0000D6020000}"/>
    <cellStyle name="Ausgabe 2 2 7 2 4" xfId="24371" xr:uid="{00000000-0005-0000-0000-0000D7020000}"/>
    <cellStyle name="Ausgabe 2 2 7 3" xfId="14905" xr:uid="{00000000-0005-0000-0000-0000D8020000}"/>
    <cellStyle name="Ausgabe 2 2 7 3 2" xfId="27704" xr:uid="{00000000-0005-0000-0000-0000D9020000}"/>
    <cellStyle name="Ausgabe 2 2 7 4" xfId="9197" xr:uid="{00000000-0005-0000-0000-0000DA020000}"/>
    <cellStyle name="Ausgabe 2 2 7 4 2" xfId="27265" xr:uid="{00000000-0005-0000-0000-0000DB020000}"/>
    <cellStyle name="Ausgabe 2 2 7 5" xfId="21609" xr:uid="{00000000-0005-0000-0000-0000DC020000}"/>
    <cellStyle name="Ausgabe 2 2 8" xfId="1490" xr:uid="{00000000-0005-0000-0000-0000DD020000}"/>
    <cellStyle name="Ausgabe 2 2 8 2" xfId="4390" xr:uid="{00000000-0005-0000-0000-0000DE020000}"/>
    <cellStyle name="Ausgabe 2 2 8 2 2" xfId="14908" xr:uid="{00000000-0005-0000-0000-0000DF020000}"/>
    <cellStyle name="Ausgabe 2 2 8 2 2 2" xfId="27707" xr:uid="{00000000-0005-0000-0000-0000E0020000}"/>
    <cellStyle name="Ausgabe 2 2 8 2 3" xfId="9200" xr:uid="{00000000-0005-0000-0000-0000E1020000}"/>
    <cellStyle name="Ausgabe 2 2 8 2 3 2" xfId="27268" xr:uid="{00000000-0005-0000-0000-0000E2020000}"/>
    <cellStyle name="Ausgabe 2 2 8 2 4" xfId="24372" xr:uid="{00000000-0005-0000-0000-0000E3020000}"/>
    <cellStyle name="Ausgabe 2 2 8 3" xfId="14907" xr:uid="{00000000-0005-0000-0000-0000E4020000}"/>
    <cellStyle name="Ausgabe 2 2 8 3 2" xfId="27706" xr:uid="{00000000-0005-0000-0000-0000E5020000}"/>
    <cellStyle name="Ausgabe 2 2 8 4" xfId="9199" xr:uid="{00000000-0005-0000-0000-0000E6020000}"/>
    <cellStyle name="Ausgabe 2 2 8 4 2" xfId="27267" xr:uid="{00000000-0005-0000-0000-0000E7020000}"/>
    <cellStyle name="Ausgabe 2 2 8 5" xfId="21680" xr:uid="{00000000-0005-0000-0000-0000E8020000}"/>
    <cellStyle name="Ausgabe 2 2 9" xfId="2867" xr:uid="{00000000-0005-0000-0000-0000E9020000}"/>
    <cellStyle name="Ausgabe 2 2 9 2" xfId="5764" xr:uid="{00000000-0005-0000-0000-0000EA020000}"/>
    <cellStyle name="Ausgabe 2 2 9 2 2" xfId="14910" xr:uid="{00000000-0005-0000-0000-0000EB020000}"/>
    <cellStyle name="Ausgabe 2 2 9 2 2 2" xfId="27709" xr:uid="{00000000-0005-0000-0000-0000EC020000}"/>
    <cellStyle name="Ausgabe 2 2 9 2 3" xfId="9202" xr:uid="{00000000-0005-0000-0000-0000ED020000}"/>
    <cellStyle name="Ausgabe 2 2 9 2 3 2" xfId="27270" xr:uid="{00000000-0005-0000-0000-0000EE020000}"/>
    <cellStyle name="Ausgabe 2 2 9 2 4" xfId="24373" xr:uid="{00000000-0005-0000-0000-0000EF020000}"/>
    <cellStyle name="Ausgabe 2 2 9 3" xfId="14909" xr:uid="{00000000-0005-0000-0000-0000F0020000}"/>
    <cellStyle name="Ausgabe 2 2 9 3 2" xfId="27708" xr:uid="{00000000-0005-0000-0000-0000F1020000}"/>
    <cellStyle name="Ausgabe 2 2 9 4" xfId="9201" xr:uid="{00000000-0005-0000-0000-0000F2020000}"/>
    <cellStyle name="Ausgabe 2 2 9 4 2" xfId="27269" xr:uid="{00000000-0005-0000-0000-0000F3020000}"/>
    <cellStyle name="Ausgabe 2 2 9 5" xfId="23055" xr:uid="{00000000-0005-0000-0000-0000F4020000}"/>
    <cellStyle name="Ausgabe 2 20" xfId="3117" xr:uid="{00000000-0005-0000-0000-0000F5020000}"/>
    <cellStyle name="Ausgabe 2 20 2" xfId="6014" xr:uid="{00000000-0005-0000-0000-0000F6020000}"/>
    <cellStyle name="Ausgabe 2 20 2 2" xfId="14912" xr:uid="{00000000-0005-0000-0000-0000F7020000}"/>
    <cellStyle name="Ausgabe 2 20 2 2 2" xfId="27711" xr:uid="{00000000-0005-0000-0000-0000F8020000}"/>
    <cellStyle name="Ausgabe 2 20 2 3" xfId="9204" xr:uid="{00000000-0005-0000-0000-0000F9020000}"/>
    <cellStyle name="Ausgabe 2 20 2 3 2" xfId="27272" xr:uid="{00000000-0005-0000-0000-0000FA020000}"/>
    <cellStyle name="Ausgabe 2 20 2 4" xfId="24374" xr:uid="{00000000-0005-0000-0000-0000FB020000}"/>
    <cellStyle name="Ausgabe 2 20 3" xfId="14911" xr:uid="{00000000-0005-0000-0000-0000FC020000}"/>
    <cellStyle name="Ausgabe 2 20 3 2" xfId="27710" xr:uid="{00000000-0005-0000-0000-0000FD020000}"/>
    <cellStyle name="Ausgabe 2 20 4" xfId="9203" xr:uid="{00000000-0005-0000-0000-0000FE020000}"/>
    <cellStyle name="Ausgabe 2 20 4 2" xfId="27271" xr:uid="{00000000-0005-0000-0000-0000FF020000}"/>
    <cellStyle name="Ausgabe 2 20 5" xfId="23305" xr:uid="{00000000-0005-0000-0000-000000030000}"/>
    <cellStyle name="Ausgabe 2 21" xfId="3713" xr:uid="{00000000-0005-0000-0000-000001030000}"/>
    <cellStyle name="Ausgabe 2 21 2" xfId="6610" xr:uid="{00000000-0005-0000-0000-000002030000}"/>
    <cellStyle name="Ausgabe 2 21 2 2" xfId="14914" xr:uid="{00000000-0005-0000-0000-000003030000}"/>
    <cellStyle name="Ausgabe 2 21 2 2 2" xfId="27713" xr:uid="{00000000-0005-0000-0000-000004030000}"/>
    <cellStyle name="Ausgabe 2 21 2 3" xfId="9206" xr:uid="{00000000-0005-0000-0000-000005030000}"/>
    <cellStyle name="Ausgabe 2 21 2 3 2" xfId="27274" xr:uid="{00000000-0005-0000-0000-000006030000}"/>
    <cellStyle name="Ausgabe 2 21 2 4" xfId="24375" xr:uid="{00000000-0005-0000-0000-000007030000}"/>
    <cellStyle name="Ausgabe 2 21 3" xfId="14913" xr:uid="{00000000-0005-0000-0000-000008030000}"/>
    <cellStyle name="Ausgabe 2 21 3 2" xfId="27712" xr:uid="{00000000-0005-0000-0000-000009030000}"/>
    <cellStyle name="Ausgabe 2 21 4" xfId="9205" xr:uid="{00000000-0005-0000-0000-00000A030000}"/>
    <cellStyle name="Ausgabe 2 21 4 2" xfId="27273" xr:uid="{00000000-0005-0000-0000-00000B030000}"/>
    <cellStyle name="Ausgabe 2 21 5" xfId="23901" xr:uid="{00000000-0005-0000-0000-00000C030000}"/>
    <cellStyle name="Ausgabe 2 22" xfId="3751" xr:uid="{00000000-0005-0000-0000-00000D030000}"/>
    <cellStyle name="Ausgabe 2 22 2" xfId="6648" xr:uid="{00000000-0005-0000-0000-00000E030000}"/>
    <cellStyle name="Ausgabe 2 22 2 2" xfId="14916" xr:uid="{00000000-0005-0000-0000-00000F030000}"/>
    <cellStyle name="Ausgabe 2 22 2 2 2" xfId="27715" xr:uid="{00000000-0005-0000-0000-000010030000}"/>
    <cellStyle name="Ausgabe 2 22 2 3" xfId="9208" xr:uid="{00000000-0005-0000-0000-000011030000}"/>
    <cellStyle name="Ausgabe 2 22 2 3 2" xfId="27276" xr:uid="{00000000-0005-0000-0000-000012030000}"/>
    <cellStyle name="Ausgabe 2 22 2 4" xfId="24376" xr:uid="{00000000-0005-0000-0000-000013030000}"/>
    <cellStyle name="Ausgabe 2 22 3" xfId="14915" xr:uid="{00000000-0005-0000-0000-000014030000}"/>
    <cellStyle name="Ausgabe 2 22 3 2" xfId="27714" xr:uid="{00000000-0005-0000-0000-000015030000}"/>
    <cellStyle name="Ausgabe 2 22 4" xfId="9207" xr:uid="{00000000-0005-0000-0000-000016030000}"/>
    <cellStyle name="Ausgabe 2 22 4 2" xfId="27275" xr:uid="{00000000-0005-0000-0000-000017030000}"/>
    <cellStyle name="Ausgabe 2 22 5" xfId="23939" xr:uid="{00000000-0005-0000-0000-000018030000}"/>
    <cellStyle name="Ausgabe 2 23" xfId="3710" xr:uid="{00000000-0005-0000-0000-000019030000}"/>
    <cellStyle name="Ausgabe 2 23 2" xfId="6607" xr:uid="{00000000-0005-0000-0000-00001A030000}"/>
    <cellStyle name="Ausgabe 2 23 2 2" xfId="14918" xr:uid="{00000000-0005-0000-0000-00001B030000}"/>
    <cellStyle name="Ausgabe 2 23 2 2 2" xfId="27717" xr:uid="{00000000-0005-0000-0000-00001C030000}"/>
    <cellStyle name="Ausgabe 2 23 2 3" xfId="9210" xr:uid="{00000000-0005-0000-0000-00001D030000}"/>
    <cellStyle name="Ausgabe 2 23 2 3 2" xfId="27278" xr:uid="{00000000-0005-0000-0000-00001E030000}"/>
    <cellStyle name="Ausgabe 2 23 2 4" xfId="24377" xr:uid="{00000000-0005-0000-0000-00001F030000}"/>
    <cellStyle name="Ausgabe 2 23 3" xfId="14917" xr:uid="{00000000-0005-0000-0000-000020030000}"/>
    <cellStyle name="Ausgabe 2 23 3 2" xfId="27716" xr:uid="{00000000-0005-0000-0000-000021030000}"/>
    <cellStyle name="Ausgabe 2 23 4" xfId="9209" xr:uid="{00000000-0005-0000-0000-000022030000}"/>
    <cellStyle name="Ausgabe 2 23 4 2" xfId="27277" xr:uid="{00000000-0005-0000-0000-000023030000}"/>
    <cellStyle name="Ausgabe 2 23 5" xfId="23898" xr:uid="{00000000-0005-0000-0000-000024030000}"/>
    <cellStyle name="Ausgabe 2 24" xfId="3879" xr:uid="{00000000-0005-0000-0000-000025030000}"/>
    <cellStyle name="Ausgabe 2 24 2" xfId="6776" xr:uid="{00000000-0005-0000-0000-000026030000}"/>
    <cellStyle name="Ausgabe 2 24 2 2" xfId="14920" xr:uid="{00000000-0005-0000-0000-000027030000}"/>
    <cellStyle name="Ausgabe 2 24 2 2 2" xfId="27719" xr:uid="{00000000-0005-0000-0000-000028030000}"/>
    <cellStyle name="Ausgabe 2 24 2 3" xfId="9212" xr:uid="{00000000-0005-0000-0000-000029030000}"/>
    <cellStyle name="Ausgabe 2 24 2 3 2" xfId="27280" xr:uid="{00000000-0005-0000-0000-00002A030000}"/>
    <cellStyle name="Ausgabe 2 24 2 4" xfId="24378" xr:uid="{00000000-0005-0000-0000-00002B030000}"/>
    <cellStyle name="Ausgabe 2 24 3" xfId="14919" xr:uid="{00000000-0005-0000-0000-00002C030000}"/>
    <cellStyle name="Ausgabe 2 24 3 2" xfId="27718" xr:uid="{00000000-0005-0000-0000-00002D030000}"/>
    <cellStyle name="Ausgabe 2 24 4" xfId="9211" xr:uid="{00000000-0005-0000-0000-00002E030000}"/>
    <cellStyle name="Ausgabe 2 24 4 2" xfId="27279" xr:uid="{00000000-0005-0000-0000-00002F030000}"/>
    <cellStyle name="Ausgabe 2 24 5" xfId="24067" xr:uid="{00000000-0005-0000-0000-000030030000}"/>
    <cellStyle name="Ausgabe 2 25" xfId="3369" xr:uid="{00000000-0005-0000-0000-000031030000}"/>
    <cellStyle name="Ausgabe 2 25 2" xfId="6266" xr:uid="{00000000-0005-0000-0000-000032030000}"/>
    <cellStyle name="Ausgabe 2 25 2 2" xfId="14922" xr:uid="{00000000-0005-0000-0000-000033030000}"/>
    <cellStyle name="Ausgabe 2 25 2 2 2" xfId="27721" xr:uid="{00000000-0005-0000-0000-000034030000}"/>
    <cellStyle name="Ausgabe 2 25 2 3" xfId="9214" xr:uid="{00000000-0005-0000-0000-000035030000}"/>
    <cellStyle name="Ausgabe 2 25 2 3 2" xfId="27282" xr:uid="{00000000-0005-0000-0000-000036030000}"/>
    <cellStyle name="Ausgabe 2 25 2 4" xfId="24379" xr:uid="{00000000-0005-0000-0000-000037030000}"/>
    <cellStyle name="Ausgabe 2 25 3" xfId="14921" xr:uid="{00000000-0005-0000-0000-000038030000}"/>
    <cellStyle name="Ausgabe 2 25 3 2" xfId="27720" xr:uid="{00000000-0005-0000-0000-000039030000}"/>
    <cellStyle name="Ausgabe 2 25 4" xfId="9213" xr:uid="{00000000-0005-0000-0000-00003A030000}"/>
    <cellStyle name="Ausgabe 2 25 4 2" xfId="27281" xr:uid="{00000000-0005-0000-0000-00003B030000}"/>
    <cellStyle name="Ausgabe 2 25 5" xfId="23557" xr:uid="{00000000-0005-0000-0000-00003C030000}"/>
    <cellStyle name="Ausgabe 2 26" xfId="3931" xr:uid="{00000000-0005-0000-0000-00003D030000}"/>
    <cellStyle name="Ausgabe 2 26 2" xfId="6828" xr:uid="{00000000-0005-0000-0000-00003E030000}"/>
    <cellStyle name="Ausgabe 2 26 2 2" xfId="14924" xr:uid="{00000000-0005-0000-0000-00003F030000}"/>
    <cellStyle name="Ausgabe 2 26 2 2 2" xfId="27723" xr:uid="{00000000-0005-0000-0000-000040030000}"/>
    <cellStyle name="Ausgabe 2 26 2 3" xfId="9216" xr:uid="{00000000-0005-0000-0000-000041030000}"/>
    <cellStyle name="Ausgabe 2 26 2 3 2" xfId="27284" xr:uid="{00000000-0005-0000-0000-000042030000}"/>
    <cellStyle name="Ausgabe 2 26 2 4" xfId="24380" xr:uid="{00000000-0005-0000-0000-000043030000}"/>
    <cellStyle name="Ausgabe 2 26 3" xfId="14923" xr:uid="{00000000-0005-0000-0000-000044030000}"/>
    <cellStyle name="Ausgabe 2 26 3 2" xfId="27722" xr:uid="{00000000-0005-0000-0000-000045030000}"/>
    <cellStyle name="Ausgabe 2 26 4" xfId="9215" xr:uid="{00000000-0005-0000-0000-000046030000}"/>
    <cellStyle name="Ausgabe 2 26 4 2" xfId="27283" xr:uid="{00000000-0005-0000-0000-000047030000}"/>
    <cellStyle name="Ausgabe 2 26 5" xfId="24119" xr:uid="{00000000-0005-0000-0000-000048030000}"/>
    <cellStyle name="Ausgabe 2 27" xfId="1857" xr:uid="{00000000-0005-0000-0000-000049030000}"/>
    <cellStyle name="Ausgabe 2 27 2" xfId="4756" xr:uid="{00000000-0005-0000-0000-00004A030000}"/>
    <cellStyle name="Ausgabe 2 27 2 2" xfId="14926" xr:uid="{00000000-0005-0000-0000-00004B030000}"/>
    <cellStyle name="Ausgabe 2 27 2 2 2" xfId="27725" xr:uid="{00000000-0005-0000-0000-00004C030000}"/>
    <cellStyle name="Ausgabe 2 27 2 3" xfId="9218" xr:uid="{00000000-0005-0000-0000-00004D030000}"/>
    <cellStyle name="Ausgabe 2 27 2 3 2" xfId="27286" xr:uid="{00000000-0005-0000-0000-00004E030000}"/>
    <cellStyle name="Ausgabe 2 27 2 4" xfId="24381" xr:uid="{00000000-0005-0000-0000-00004F030000}"/>
    <cellStyle name="Ausgabe 2 27 3" xfId="14925" xr:uid="{00000000-0005-0000-0000-000050030000}"/>
    <cellStyle name="Ausgabe 2 27 3 2" xfId="27724" xr:uid="{00000000-0005-0000-0000-000051030000}"/>
    <cellStyle name="Ausgabe 2 27 4" xfId="9217" xr:uid="{00000000-0005-0000-0000-000052030000}"/>
    <cellStyle name="Ausgabe 2 27 4 2" xfId="27285" xr:uid="{00000000-0005-0000-0000-000053030000}"/>
    <cellStyle name="Ausgabe 2 27 5" xfId="22046" xr:uid="{00000000-0005-0000-0000-000054030000}"/>
    <cellStyle name="Ausgabe 2 28" xfId="1517" xr:uid="{00000000-0005-0000-0000-000055030000}"/>
    <cellStyle name="Ausgabe 2 28 2" xfId="4416" xr:uid="{00000000-0005-0000-0000-000056030000}"/>
    <cellStyle name="Ausgabe 2 28 2 2" xfId="14928" xr:uid="{00000000-0005-0000-0000-000057030000}"/>
    <cellStyle name="Ausgabe 2 28 2 2 2" xfId="27727" xr:uid="{00000000-0005-0000-0000-000058030000}"/>
    <cellStyle name="Ausgabe 2 28 2 3" xfId="9220" xr:uid="{00000000-0005-0000-0000-000059030000}"/>
    <cellStyle name="Ausgabe 2 28 2 3 2" xfId="27288" xr:uid="{00000000-0005-0000-0000-00005A030000}"/>
    <cellStyle name="Ausgabe 2 28 2 4" xfId="24382" xr:uid="{00000000-0005-0000-0000-00005B030000}"/>
    <cellStyle name="Ausgabe 2 28 3" xfId="14927" xr:uid="{00000000-0005-0000-0000-00005C030000}"/>
    <cellStyle name="Ausgabe 2 28 3 2" xfId="27726" xr:uid="{00000000-0005-0000-0000-00005D030000}"/>
    <cellStyle name="Ausgabe 2 28 4" xfId="9219" xr:uid="{00000000-0005-0000-0000-00005E030000}"/>
    <cellStyle name="Ausgabe 2 28 4 2" xfId="27287" xr:uid="{00000000-0005-0000-0000-00005F030000}"/>
    <cellStyle name="Ausgabe 2 28 5" xfId="21706" xr:uid="{00000000-0005-0000-0000-000060030000}"/>
    <cellStyle name="Ausgabe 2 29" xfId="4016" xr:uid="{00000000-0005-0000-0000-000061030000}"/>
    <cellStyle name="Ausgabe 2 29 2" xfId="6913" xr:uid="{00000000-0005-0000-0000-000062030000}"/>
    <cellStyle name="Ausgabe 2 29 2 2" xfId="14930" xr:uid="{00000000-0005-0000-0000-000063030000}"/>
    <cellStyle name="Ausgabe 2 29 2 2 2" xfId="27729" xr:uid="{00000000-0005-0000-0000-000064030000}"/>
    <cellStyle name="Ausgabe 2 29 2 3" xfId="9222" xr:uid="{00000000-0005-0000-0000-000065030000}"/>
    <cellStyle name="Ausgabe 2 29 2 3 2" xfId="27290" xr:uid="{00000000-0005-0000-0000-000066030000}"/>
    <cellStyle name="Ausgabe 2 29 2 4" xfId="24383" xr:uid="{00000000-0005-0000-0000-000067030000}"/>
    <cellStyle name="Ausgabe 2 29 3" xfId="14929" xr:uid="{00000000-0005-0000-0000-000068030000}"/>
    <cellStyle name="Ausgabe 2 29 3 2" xfId="27728" xr:uid="{00000000-0005-0000-0000-000069030000}"/>
    <cellStyle name="Ausgabe 2 29 4" xfId="9221" xr:uid="{00000000-0005-0000-0000-00006A030000}"/>
    <cellStyle name="Ausgabe 2 29 4 2" xfId="27289" xr:uid="{00000000-0005-0000-0000-00006B030000}"/>
    <cellStyle name="Ausgabe 2 29 5" xfId="24204" xr:uid="{00000000-0005-0000-0000-00006C030000}"/>
    <cellStyle name="Ausgabe 2 3" xfId="1555" xr:uid="{00000000-0005-0000-0000-00006D030000}"/>
    <cellStyle name="Ausgabe 2 3 2" xfId="4454" xr:uid="{00000000-0005-0000-0000-00006E030000}"/>
    <cellStyle name="Ausgabe 2 3 2 2" xfId="14932" xr:uid="{00000000-0005-0000-0000-00006F030000}"/>
    <cellStyle name="Ausgabe 2 3 2 2 2" xfId="27731" xr:uid="{00000000-0005-0000-0000-000070030000}"/>
    <cellStyle name="Ausgabe 2 3 2 3" xfId="9224" xr:uid="{00000000-0005-0000-0000-000071030000}"/>
    <cellStyle name="Ausgabe 2 3 2 3 2" xfId="27292" xr:uid="{00000000-0005-0000-0000-000072030000}"/>
    <cellStyle name="Ausgabe 2 3 2 4" xfId="24384" xr:uid="{00000000-0005-0000-0000-000073030000}"/>
    <cellStyle name="Ausgabe 2 3 3" xfId="14931" xr:uid="{00000000-0005-0000-0000-000074030000}"/>
    <cellStyle name="Ausgabe 2 3 3 2" xfId="27730" xr:uid="{00000000-0005-0000-0000-000075030000}"/>
    <cellStyle name="Ausgabe 2 3 4" xfId="9223" xr:uid="{00000000-0005-0000-0000-000076030000}"/>
    <cellStyle name="Ausgabe 2 3 4 2" xfId="27291" xr:uid="{00000000-0005-0000-0000-000077030000}"/>
    <cellStyle name="Ausgabe 2 3 5" xfId="21744" xr:uid="{00000000-0005-0000-0000-000078030000}"/>
    <cellStyle name="Ausgabe 2 30" xfId="3929" xr:uid="{00000000-0005-0000-0000-000079030000}"/>
    <cellStyle name="Ausgabe 2 30 2" xfId="6826" xr:uid="{00000000-0005-0000-0000-00007A030000}"/>
    <cellStyle name="Ausgabe 2 30 2 2" xfId="14934" xr:uid="{00000000-0005-0000-0000-00007B030000}"/>
    <cellStyle name="Ausgabe 2 30 2 2 2" xfId="27733" xr:uid="{00000000-0005-0000-0000-00007C030000}"/>
    <cellStyle name="Ausgabe 2 30 2 3" xfId="9226" xr:uid="{00000000-0005-0000-0000-00007D030000}"/>
    <cellStyle name="Ausgabe 2 30 2 3 2" xfId="27294" xr:uid="{00000000-0005-0000-0000-00007E030000}"/>
    <cellStyle name="Ausgabe 2 30 2 4" xfId="24385" xr:uid="{00000000-0005-0000-0000-00007F030000}"/>
    <cellStyle name="Ausgabe 2 30 3" xfId="14933" xr:uid="{00000000-0005-0000-0000-000080030000}"/>
    <cellStyle name="Ausgabe 2 30 3 2" xfId="27732" xr:uid="{00000000-0005-0000-0000-000081030000}"/>
    <cellStyle name="Ausgabe 2 30 4" xfId="9225" xr:uid="{00000000-0005-0000-0000-000082030000}"/>
    <cellStyle name="Ausgabe 2 30 4 2" xfId="27293" xr:uid="{00000000-0005-0000-0000-000083030000}"/>
    <cellStyle name="Ausgabe 2 30 5" xfId="24117" xr:uid="{00000000-0005-0000-0000-000084030000}"/>
    <cellStyle name="Ausgabe 2 31" xfId="4108" xr:uid="{00000000-0005-0000-0000-000085030000}"/>
    <cellStyle name="Ausgabe 2 31 2" xfId="7005" xr:uid="{00000000-0005-0000-0000-000086030000}"/>
    <cellStyle name="Ausgabe 2 31 2 2" xfId="14936" xr:uid="{00000000-0005-0000-0000-000087030000}"/>
    <cellStyle name="Ausgabe 2 31 2 2 2" xfId="27735" xr:uid="{00000000-0005-0000-0000-000088030000}"/>
    <cellStyle name="Ausgabe 2 31 2 3" xfId="9228" xr:uid="{00000000-0005-0000-0000-000089030000}"/>
    <cellStyle name="Ausgabe 2 31 2 3 2" xfId="27296" xr:uid="{00000000-0005-0000-0000-00008A030000}"/>
    <cellStyle name="Ausgabe 2 31 2 4" xfId="24386" xr:uid="{00000000-0005-0000-0000-00008B030000}"/>
    <cellStyle name="Ausgabe 2 31 3" xfId="14935" xr:uid="{00000000-0005-0000-0000-00008C030000}"/>
    <cellStyle name="Ausgabe 2 31 3 2" xfId="27734" xr:uid="{00000000-0005-0000-0000-00008D030000}"/>
    <cellStyle name="Ausgabe 2 31 4" xfId="9227" xr:uid="{00000000-0005-0000-0000-00008E030000}"/>
    <cellStyle name="Ausgabe 2 31 4 2" xfId="27295" xr:uid="{00000000-0005-0000-0000-00008F030000}"/>
    <cellStyle name="Ausgabe 2 31 5" xfId="24296" xr:uid="{00000000-0005-0000-0000-000090030000}"/>
    <cellStyle name="Ausgabe 2 32" xfId="4218" xr:uid="{00000000-0005-0000-0000-000091030000}"/>
    <cellStyle name="Ausgabe 2 32 2" xfId="14937" xr:uid="{00000000-0005-0000-0000-000092030000}"/>
    <cellStyle name="Ausgabe 2 32 2 2" xfId="27736" xr:uid="{00000000-0005-0000-0000-000093030000}"/>
    <cellStyle name="Ausgabe 2 32 3" xfId="9229" xr:uid="{00000000-0005-0000-0000-000094030000}"/>
    <cellStyle name="Ausgabe 2 32 3 2" xfId="27297" xr:uid="{00000000-0005-0000-0000-000095030000}"/>
    <cellStyle name="Ausgabe 2 32 4" xfId="24387" xr:uid="{00000000-0005-0000-0000-000096030000}"/>
    <cellStyle name="Ausgabe 2 33" xfId="7044" xr:uid="{00000000-0005-0000-0000-000097030000}"/>
    <cellStyle name="Ausgabe 2 33 2" xfId="14830" xr:uid="{00000000-0005-0000-0000-000098030000}"/>
    <cellStyle name="Ausgabe 2 33 3" xfId="27629" xr:uid="{00000000-0005-0000-0000-000099030000}"/>
    <cellStyle name="Ausgabe 2 34" xfId="9122" xr:uid="{00000000-0005-0000-0000-00009A030000}"/>
    <cellStyle name="Ausgabe 2 34 2" xfId="27190" xr:uid="{00000000-0005-0000-0000-00009B030000}"/>
    <cellStyle name="Ausgabe 2 4" xfId="2219" xr:uid="{00000000-0005-0000-0000-00009C030000}"/>
    <cellStyle name="Ausgabe 2 4 2" xfId="5117" xr:uid="{00000000-0005-0000-0000-00009D030000}"/>
    <cellStyle name="Ausgabe 2 4 2 2" xfId="14939" xr:uid="{00000000-0005-0000-0000-00009E030000}"/>
    <cellStyle name="Ausgabe 2 4 2 2 2" xfId="27738" xr:uid="{00000000-0005-0000-0000-00009F030000}"/>
    <cellStyle name="Ausgabe 2 4 2 3" xfId="9231" xr:uid="{00000000-0005-0000-0000-0000A0030000}"/>
    <cellStyle name="Ausgabe 2 4 2 3 2" xfId="27299" xr:uid="{00000000-0005-0000-0000-0000A1030000}"/>
    <cellStyle name="Ausgabe 2 4 2 4" xfId="24388" xr:uid="{00000000-0005-0000-0000-0000A2030000}"/>
    <cellStyle name="Ausgabe 2 4 3" xfId="14938" xr:uid="{00000000-0005-0000-0000-0000A3030000}"/>
    <cellStyle name="Ausgabe 2 4 3 2" xfId="27737" xr:uid="{00000000-0005-0000-0000-0000A4030000}"/>
    <cellStyle name="Ausgabe 2 4 4" xfId="9230" xr:uid="{00000000-0005-0000-0000-0000A5030000}"/>
    <cellStyle name="Ausgabe 2 4 4 2" xfId="27298" xr:uid="{00000000-0005-0000-0000-0000A6030000}"/>
    <cellStyle name="Ausgabe 2 4 5" xfId="22408" xr:uid="{00000000-0005-0000-0000-0000A7030000}"/>
    <cellStyle name="Ausgabe 2 5" xfId="1549" xr:uid="{00000000-0005-0000-0000-0000A8030000}"/>
    <cellStyle name="Ausgabe 2 5 2" xfId="4448" xr:uid="{00000000-0005-0000-0000-0000A9030000}"/>
    <cellStyle name="Ausgabe 2 5 2 2" xfId="14941" xr:uid="{00000000-0005-0000-0000-0000AA030000}"/>
    <cellStyle name="Ausgabe 2 5 2 2 2" xfId="27740" xr:uid="{00000000-0005-0000-0000-0000AB030000}"/>
    <cellStyle name="Ausgabe 2 5 2 3" xfId="9233" xr:uid="{00000000-0005-0000-0000-0000AC030000}"/>
    <cellStyle name="Ausgabe 2 5 2 3 2" xfId="27301" xr:uid="{00000000-0005-0000-0000-0000AD030000}"/>
    <cellStyle name="Ausgabe 2 5 2 4" xfId="24389" xr:uid="{00000000-0005-0000-0000-0000AE030000}"/>
    <cellStyle name="Ausgabe 2 5 3" xfId="14940" xr:uid="{00000000-0005-0000-0000-0000AF030000}"/>
    <cellStyle name="Ausgabe 2 5 3 2" xfId="27739" xr:uid="{00000000-0005-0000-0000-0000B0030000}"/>
    <cellStyle name="Ausgabe 2 5 4" xfId="9232" xr:uid="{00000000-0005-0000-0000-0000B1030000}"/>
    <cellStyle name="Ausgabe 2 5 4 2" xfId="27300" xr:uid="{00000000-0005-0000-0000-0000B2030000}"/>
    <cellStyle name="Ausgabe 2 5 5" xfId="21738" xr:uid="{00000000-0005-0000-0000-0000B3030000}"/>
    <cellStyle name="Ausgabe 2 6" xfId="2223" xr:uid="{00000000-0005-0000-0000-0000B4030000}"/>
    <cellStyle name="Ausgabe 2 6 2" xfId="5121" xr:uid="{00000000-0005-0000-0000-0000B5030000}"/>
    <cellStyle name="Ausgabe 2 6 2 2" xfId="14943" xr:uid="{00000000-0005-0000-0000-0000B6030000}"/>
    <cellStyle name="Ausgabe 2 6 2 2 2" xfId="27742" xr:uid="{00000000-0005-0000-0000-0000B7030000}"/>
    <cellStyle name="Ausgabe 2 6 2 3" xfId="9235" xr:uid="{00000000-0005-0000-0000-0000B8030000}"/>
    <cellStyle name="Ausgabe 2 6 2 3 2" xfId="27303" xr:uid="{00000000-0005-0000-0000-0000B9030000}"/>
    <cellStyle name="Ausgabe 2 6 2 4" xfId="24390" xr:uid="{00000000-0005-0000-0000-0000BA030000}"/>
    <cellStyle name="Ausgabe 2 6 3" xfId="14942" xr:uid="{00000000-0005-0000-0000-0000BB030000}"/>
    <cellStyle name="Ausgabe 2 6 3 2" xfId="27741" xr:uid="{00000000-0005-0000-0000-0000BC030000}"/>
    <cellStyle name="Ausgabe 2 6 4" xfId="9234" xr:uid="{00000000-0005-0000-0000-0000BD030000}"/>
    <cellStyle name="Ausgabe 2 6 4 2" xfId="27302" xr:uid="{00000000-0005-0000-0000-0000BE030000}"/>
    <cellStyle name="Ausgabe 2 6 5" xfId="22412" xr:uid="{00000000-0005-0000-0000-0000BF030000}"/>
    <cellStyle name="Ausgabe 2 7" xfId="1548" xr:uid="{00000000-0005-0000-0000-0000C0030000}"/>
    <cellStyle name="Ausgabe 2 7 2" xfId="4447" xr:uid="{00000000-0005-0000-0000-0000C1030000}"/>
    <cellStyle name="Ausgabe 2 7 2 2" xfId="14945" xr:uid="{00000000-0005-0000-0000-0000C2030000}"/>
    <cellStyle name="Ausgabe 2 7 2 2 2" xfId="27744" xr:uid="{00000000-0005-0000-0000-0000C3030000}"/>
    <cellStyle name="Ausgabe 2 7 2 3" xfId="9237" xr:uid="{00000000-0005-0000-0000-0000C4030000}"/>
    <cellStyle name="Ausgabe 2 7 2 3 2" xfId="27305" xr:uid="{00000000-0005-0000-0000-0000C5030000}"/>
    <cellStyle name="Ausgabe 2 7 2 4" xfId="24391" xr:uid="{00000000-0005-0000-0000-0000C6030000}"/>
    <cellStyle name="Ausgabe 2 7 3" xfId="14944" xr:uid="{00000000-0005-0000-0000-0000C7030000}"/>
    <cellStyle name="Ausgabe 2 7 3 2" xfId="27743" xr:uid="{00000000-0005-0000-0000-0000C8030000}"/>
    <cellStyle name="Ausgabe 2 7 4" xfId="9236" xr:uid="{00000000-0005-0000-0000-0000C9030000}"/>
    <cellStyle name="Ausgabe 2 7 4 2" xfId="27304" xr:uid="{00000000-0005-0000-0000-0000CA030000}"/>
    <cellStyle name="Ausgabe 2 7 5" xfId="21737" xr:uid="{00000000-0005-0000-0000-0000CB030000}"/>
    <cellStyle name="Ausgabe 2 8" xfId="2494" xr:uid="{00000000-0005-0000-0000-0000CC030000}"/>
    <cellStyle name="Ausgabe 2 8 2" xfId="5391" xr:uid="{00000000-0005-0000-0000-0000CD030000}"/>
    <cellStyle name="Ausgabe 2 8 2 2" xfId="14947" xr:uid="{00000000-0005-0000-0000-0000CE030000}"/>
    <cellStyle name="Ausgabe 2 8 2 2 2" xfId="27746" xr:uid="{00000000-0005-0000-0000-0000CF030000}"/>
    <cellStyle name="Ausgabe 2 8 2 3" xfId="9239" xr:uid="{00000000-0005-0000-0000-0000D0030000}"/>
    <cellStyle name="Ausgabe 2 8 2 3 2" xfId="27307" xr:uid="{00000000-0005-0000-0000-0000D1030000}"/>
    <cellStyle name="Ausgabe 2 8 2 4" xfId="24392" xr:uid="{00000000-0005-0000-0000-0000D2030000}"/>
    <cellStyle name="Ausgabe 2 8 3" xfId="14946" xr:uid="{00000000-0005-0000-0000-0000D3030000}"/>
    <cellStyle name="Ausgabe 2 8 3 2" xfId="27745" xr:uid="{00000000-0005-0000-0000-0000D4030000}"/>
    <cellStyle name="Ausgabe 2 8 4" xfId="9238" xr:uid="{00000000-0005-0000-0000-0000D5030000}"/>
    <cellStyle name="Ausgabe 2 8 4 2" xfId="27306" xr:uid="{00000000-0005-0000-0000-0000D6030000}"/>
    <cellStyle name="Ausgabe 2 8 5" xfId="22682" xr:uid="{00000000-0005-0000-0000-0000D7030000}"/>
    <cellStyle name="Ausgabe 2 9" xfId="2530" xr:uid="{00000000-0005-0000-0000-0000D8030000}"/>
    <cellStyle name="Ausgabe 2 9 2" xfId="5427" xr:uid="{00000000-0005-0000-0000-0000D9030000}"/>
    <cellStyle name="Ausgabe 2 9 2 2" xfId="14949" xr:uid="{00000000-0005-0000-0000-0000DA030000}"/>
    <cellStyle name="Ausgabe 2 9 2 2 2" xfId="27748" xr:uid="{00000000-0005-0000-0000-0000DB030000}"/>
    <cellStyle name="Ausgabe 2 9 2 3" xfId="9241" xr:uid="{00000000-0005-0000-0000-0000DC030000}"/>
    <cellStyle name="Ausgabe 2 9 2 3 2" xfId="27309" xr:uid="{00000000-0005-0000-0000-0000DD030000}"/>
    <cellStyle name="Ausgabe 2 9 2 4" xfId="24393" xr:uid="{00000000-0005-0000-0000-0000DE030000}"/>
    <cellStyle name="Ausgabe 2 9 3" xfId="14948" xr:uid="{00000000-0005-0000-0000-0000DF030000}"/>
    <cellStyle name="Ausgabe 2 9 3 2" xfId="27747" xr:uid="{00000000-0005-0000-0000-0000E0030000}"/>
    <cellStyle name="Ausgabe 2 9 4" xfId="9240" xr:uid="{00000000-0005-0000-0000-0000E1030000}"/>
    <cellStyle name="Ausgabe 2 9 4 2" xfId="27308" xr:uid="{00000000-0005-0000-0000-0000E2030000}"/>
    <cellStyle name="Ausgabe 2 9 5" xfId="22718" xr:uid="{00000000-0005-0000-0000-0000E3030000}"/>
    <cellStyle name="Ausgabe 3" xfId="1355" xr:uid="{00000000-0005-0000-0000-0000E4030000}"/>
    <cellStyle name="Ausgabe 3 2" xfId="33378" xr:uid="{00000000-0005-0000-0000-0000E5030000}"/>
    <cellStyle name="Ausgabe 3 2 2" xfId="33379" xr:uid="{00000000-0005-0000-0000-0000E6030000}"/>
    <cellStyle name="Ausgabe 3 3" xfId="33380" xr:uid="{00000000-0005-0000-0000-0000E7030000}"/>
    <cellStyle name="Ausgabe 4" xfId="33381" xr:uid="{00000000-0005-0000-0000-0000E8030000}"/>
    <cellStyle name="Ausgabe 4 2" xfId="33382" xr:uid="{00000000-0005-0000-0000-0000E9030000}"/>
    <cellStyle name="Bad" xfId="52" xr:uid="{00000000-0005-0000-0000-0000EA030000}"/>
    <cellStyle name="Bad 2" xfId="53" xr:uid="{00000000-0005-0000-0000-0000EB030000}"/>
    <cellStyle name="Bad 3" xfId="4174" xr:uid="{00000000-0005-0000-0000-0000EC030000}"/>
    <cellStyle name="Bad 4" xfId="33383" xr:uid="{00000000-0005-0000-0000-0000ED030000}"/>
    <cellStyle name="Bad_MBA and other" xfId="225" xr:uid="{00000000-0005-0000-0000-0000EE030000}"/>
    <cellStyle name="Berechnung 2" xfId="226" xr:uid="{00000000-0005-0000-0000-0000EF030000}"/>
    <cellStyle name="Berechnung 2 10" xfId="2865" xr:uid="{00000000-0005-0000-0000-0000F0030000}"/>
    <cellStyle name="Berechnung 2 10 2" xfId="5762" xr:uid="{00000000-0005-0000-0000-0000F1030000}"/>
    <cellStyle name="Berechnung 2 10 2 2" xfId="14952" xr:uid="{00000000-0005-0000-0000-0000F2030000}"/>
    <cellStyle name="Berechnung 2 10 2 2 2" xfId="27751" xr:uid="{00000000-0005-0000-0000-0000F3030000}"/>
    <cellStyle name="Berechnung 2 10 2 3" xfId="9244" xr:uid="{00000000-0005-0000-0000-0000F4030000}"/>
    <cellStyle name="Berechnung 2 10 2 4" xfId="24394" xr:uid="{00000000-0005-0000-0000-0000F5030000}"/>
    <cellStyle name="Berechnung 2 10 3" xfId="14951" xr:uid="{00000000-0005-0000-0000-0000F6030000}"/>
    <cellStyle name="Berechnung 2 10 3 2" xfId="27750" xr:uid="{00000000-0005-0000-0000-0000F7030000}"/>
    <cellStyle name="Berechnung 2 10 4" xfId="9243" xr:uid="{00000000-0005-0000-0000-0000F8030000}"/>
    <cellStyle name="Berechnung 2 10 5" xfId="23053" xr:uid="{00000000-0005-0000-0000-0000F9030000}"/>
    <cellStyle name="Berechnung 2 11" xfId="1597" xr:uid="{00000000-0005-0000-0000-0000FA030000}"/>
    <cellStyle name="Berechnung 2 11 2" xfId="4496" xr:uid="{00000000-0005-0000-0000-0000FB030000}"/>
    <cellStyle name="Berechnung 2 11 2 2" xfId="14954" xr:uid="{00000000-0005-0000-0000-0000FC030000}"/>
    <cellStyle name="Berechnung 2 11 2 2 2" xfId="27753" xr:uid="{00000000-0005-0000-0000-0000FD030000}"/>
    <cellStyle name="Berechnung 2 11 2 3" xfId="9246" xr:uid="{00000000-0005-0000-0000-0000FE030000}"/>
    <cellStyle name="Berechnung 2 11 2 4" xfId="24395" xr:uid="{00000000-0005-0000-0000-0000FF030000}"/>
    <cellStyle name="Berechnung 2 11 3" xfId="14953" xr:uid="{00000000-0005-0000-0000-000000040000}"/>
    <cellStyle name="Berechnung 2 11 3 2" xfId="27752" xr:uid="{00000000-0005-0000-0000-000001040000}"/>
    <cellStyle name="Berechnung 2 11 4" xfId="9245" xr:uid="{00000000-0005-0000-0000-000002040000}"/>
    <cellStyle name="Berechnung 2 11 5" xfId="21786" xr:uid="{00000000-0005-0000-0000-000003040000}"/>
    <cellStyle name="Berechnung 2 12" xfId="3011" xr:uid="{00000000-0005-0000-0000-000004040000}"/>
    <cellStyle name="Berechnung 2 12 2" xfId="5908" xr:uid="{00000000-0005-0000-0000-000005040000}"/>
    <cellStyle name="Berechnung 2 12 2 2" xfId="14956" xr:uid="{00000000-0005-0000-0000-000006040000}"/>
    <cellStyle name="Berechnung 2 12 2 2 2" xfId="27755" xr:uid="{00000000-0005-0000-0000-000007040000}"/>
    <cellStyle name="Berechnung 2 12 2 3" xfId="9248" xr:uid="{00000000-0005-0000-0000-000008040000}"/>
    <cellStyle name="Berechnung 2 12 2 4" xfId="24396" xr:uid="{00000000-0005-0000-0000-000009040000}"/>
    <cellStyle name="Berechnung 2 12 3" xfId="14955" xr:uid="{00000000-0005-0000-0000-00000A040000}"/>
    <cellStyle name="Berechnung 2 12 3 2" xfId="27754" xr:uid="{00000000-0005-0000-0000-00000B040000}"/>
    <cellStyle name="Berechnung 2 12 4" xfId="9247" xr:uid="{00000000-0005-0000-0000-00000C040000}"/>
    <cellStyle name="Berechnung 2 12 5" xfId="23199" xr:uid="{00000000-0005-0000-0000-00000D040000}"/>
    <cellStyle name="Berechnung 2 13" xfId="1596" xr:uid="{00000000-0005-0000-0000-00000E040000}"/>
    <cellStyle name="Berechnung 2 13 2" xfId="4495" xr:uid="{00000000-0005-0000-0000-00000F040000}"/>
    <cellStyle name="Berechnung 2 13 2 2" xfId="14958" xr:uid="{00000000-0005-0000-0000-000010040000}"/>
    <cellStyle name="Berechnung 2 13 2 2 2" xfId="27757" xr:uid="{00000000-0005-0000-0000-000011040000}"/>
    <cellStyle name="Berechnung 2 13 2 3" xfId="9250" xr:uid="{00000000-0005-0000-0000-000012040000}"/>
    <cellStyle name="Berechnung 2 13 2 4" xfId="24397" xr:uid="{00000000-0005-0000-0000-000013040000}"/>
    <cellStyle name="Berechnung 2 13 3" xfId="14957" xr:uid="{00000000-0005-0000-0000-000014040000}"/>
    <cellStyle name="Berechnung 2 13 3 2" xfId="27756" xr:uid="{00000000-0005-0000-0000-000015040000}"/>
    <cellStyle name="Berechnung 2 13 4" xfId="9249" xr:uid="{00000000-0005-0000-0000-000016040000}"/>
    <cellStyle name="Berechnung 2 13 5" xfId="21785" xr:uid="{00000000-0005-0000-0000-000017040000}"/>
    <cellStyle name="Berechnung 2 14" xfId="2872" xr:uid="{00000000-0005-0000-0000-000018040000}"/>
    <cellStyle name="Berechnung 2 14 2" xfId="5769" xr:uid="{00000000-0005-0000-0000-000019040000}"/>
    <cellStyle name="Berechnung 2 14 2 2" xfId="14960" xr:uid="{00000000-0005-0000-0000-00001A040000}"/>
    <cellStyle name="Berechnung 2 14 2 2 2" xfId="27759" xr:uid="{00000000-0005-0000-0000-00001B040000}"/>
    <cellStyle name="Berechnung 2 14 2 3" xfId="9252" xr:uid="{00000000-0005-0000-0000-00001C040000}"/>
    <cellStyle name="Berechnung 2 14 2 4" xfId="24398" xr:uid="{00000000-0005-0000-0000-00001D040000}"/>
    <cellStyle name="Berechnung 2 14 3" xfId="14959" xr:uid="{00000000-0005-0000-0000-00001E040000}"/>
    <cellStyle name="Berechnung 2 14 3 2" xfId="27758" xr:uid="{00000000-0005-0000-0000-00001F040000}"/>
    <cellStyle name="Berechnung 2 14 4" xfId="9251" xr:uid="{00000000-0005-0000-0000-000020040000}"/>
    <cellStyle name="Berechnung 2 14 5" xfId="23060" xr:uid="{00000000-0005-0000-0000-000021040000}"/>
    <cellStyle name="Berechnung 2 15" xfId="3233" xr:uid="{00000000-0005-0000-0000-000022040000}"/>
    <cellStyle name="Berechnung 2 15 2" xfId="6130" xr:uid="{00000000-0005-0000-0000-000023040000}"/>
    <cellStyle name="Berechnung 2 15 2 2" xfId="14962" xr:uid="{00000000-0005-0000-0000-000024040000}"/>
    <cellStyle name="Berechnung 2 15 2 2 2" xfId="27761" xr:uid="{00000000-0005-0000-0000-000025040000}"/>
    <cellStyle name="Berechnung 2 15 2 3" xfId="9254" xr:uid="{00000000-0005-0000-0000-000026040000}"/>
    <cellStyle name="Berechnung 2 15 2 4" xfId="24399" xr:uid="{00000000-0005-0000-0000-000027040000}"/>
    <cellStyle name="Berechnung 2 15 3" xfId="14961" xr:uid="{00000000-0005-0000-0000-000028040000}"/>
    <cellStyle name="Berechnung 2 15 3 2" xfId="27760" xr:uid="{00000000-0005-0000-0000-000029040000}"/>
    <cellStyle name="Berechnung 2 15 4" xfId="9253" xr:uid="{00000000-0005-0000-0000-00002A040000}"/>
    <cellStyle name="Berechnung 2 15 5" xfId="23421" xr:uid="{00000000-0005-0000-0000-00002B040000}"/>
    <cellStyle name="Berechnung 2 16" xfId="1793" xr:uid="{00000000-0005-0000-0000-00002C040000}"/>
    <cellStyle name="Berechnung 2 16 2" xfId="4692" xr:uid="{00000000-0005-0000-0000-00002D040000}"/>
    <cellStyle name="Berechnung 2 16 2 2" xfId="14964" xr:uid="{00000000-0005-0000-0000-00002E040000}"/>
    <cellStyle name="Berechnung 2 16 2 2 2" xfId="27763" xr:uid="{00000000-0005-0000-0000-00002F040000}"/>
    <cellStyle name="Berechnung 2 16 2 3" xfId="9256" xr:uid="{00000000-0005-0000-0000-000030040000}"/>
    <cellStyle name="Berechnung 2 16 2 4" xfId="24400" xr:uid="{00000000-0005-0000-0000-000031040000}"/>
    <cellStyle name="Berechnung 2 16 3" xfId="14963" xr:uid="{00000000-0005-0000-0000-000032040000}"/>
    <cellStyle name="Berechnung 2 16 3 2" xfId="27762" xr:uid="{00000000-0005-0000-0000-000033040000}"/>
    <cellStyle name="Berechnung 2 16 4" xfId="9255" xr:uid="{00000000-0005-0000-0000-000034040000}"/>
    <cellStyle name="Berechnung 2 16 5" xfId="21982" xr:uid="{00000000-0005-0000-0000-000035040000}"/>
    <cellStyle name="Berechnung 2 17" xfId="3359" xr:uid="{00000000-0005-0000-0000-000036040000}"/>
    <cellStyle name="Berechnung 2 17 2" xfId="6256" xr:uid="{00000000-0005-0000-0000-000037040000}"/>
    <cellStyle name="Berechnung 2 17 2 2" xfId="14966" xr:uid="{00000000-0005-0000-0000-000038040000}"/>
    <cellStyle name="Berechnung 2 17 2 2 2" xfId="27765" xr:uid="{00000000-0005-0000-0000-000039040000}"/>
    <cellStyle name="Berechnung 2 17 2 3" xfId="9258" xr:uid="{00000000-0005-0000-0000-00003A040000}"/>
    <cellStyle name="Berechnung 2 17 2 4" xfId="24401" xr:uid="{00000000-0005-0000-0000-00003B040000}"/>
    <cellStyle name="Berechnung 2 17 3" xfId="14965" xr:uid="{00000000-0005-0000-0000-00003C040000}"/>
    <cellStyle name="Berechnung 2 17 3 2" xfId="27764" xr:uid="{00000000-0005-0000-0000-00003D040000}"/>
    <cellStyle name="Berechnung 2 17 4" xfId="9257" xr:uid="{00000000-0005-0000-0000-00003E040000}"/>
    <cellStyle name="Berechnung 2 17 5" xfId="23547" xr:uid="{00000000-0005-0000-0000-00003F040000}"/>
    <cellStyle name="Berechnung 2 18" xfId="3330" xr:uid="{00000000-0005-0000-0000-000040040000}"/>
    <cellStyle name="Berechnung 2 18 2" xfId="6227" xr:uid="{00000000-0005-0000-0000-000041040000}"/>
    <cellStyle name="Berechnung 2 18 2 2" xfId="14968" xr:uid="{00000000-0005-0000-0000-000042040000}"/>
    <cellStyle name="Berechnung 2 18 2 2 2" xfId="27767" xr:uid="{00000000-0005-0000-0000-000043040000}"/>
    <cellStyle name="Berechnung 2 18 2 3" xfId="9260" xr:uid="{00000000-0005-0000-0000-000044040000}"/>
    <cellStyle name="Berechnung 2 18 2 4" xfId="24402" xr:uid="{00000000-0005-0000-0000-000045040000}"/>
    <cellStyle name="Berechnung 2 18 3" xfId="14967" xr:uid="{00000000-0005-0000-0000-000046040000}"/>
    <cellStyle name="Berechnung 2 18 3 2" xfId="27766" xr:uid="{00000000-0005-0000-0000-000047040000}"/>
    <cellStyle name="Berechnung 2 18 4" xfId="9259" xr:uid="{00000000-0005-0000-0000-000048040000}"/>
    <cellStyle name="Berechnung 2 18 5" xfId="23518" xr:uid="{00000000-0005-0000-0000-000049040000}"/>
    <cellStyle name="Berechnung 2 19" xfId="3362" xr:uid="{00000000-0005-0000-0000-00004A040000}"/>
    <cellStyle name="Berechnung 2 19 2" xfId="6259" xr:uid="{00000000-0005-0000-0000-00004B040000}"/>
    <cellStyle name="Berechnung 2 19 2 2" xfId="14970" xr:uid="{00000000-0005-0000-0000-00004C040000}"/>
    <cellStyle name="Berechnung 2 19 2 2 2" xfId="27769" xr:uid="{00000000-0005-0000-0000-00004D040000}"/>
    <cellStyle name="Berechnung 2 19 2 3" xfId="9262" xr:uid="{00000000-0005-0000-0000-00004E040000}"/>
    <cellStyle name="Berechnung 2 19 2 4" xfId="24403" xr:uid="{00000000-0005-0000-0000-00004F040000}"/>
    <cellStyle name="Berechnung 2 19 3" xfId="14969" xr:uid="{00000000-0005-0000-0000-000050040000}"/>
    <cellStyle name="Berechnung 2 19 3 2" xfId="27768" xr:uid="{00000000-0005-0000-0000-000051040000}"/>
    <cellStyle name="Berechnung 2 19 4" xfId="9261" xr:uid="{00000000-0005-0000-0000-000052040000}"/>
    <cellStyle name="Berechnung 2 19 5" xfId="23550" xr:uid="{00000000-0005-0000-0000-000053040000}"/>
    <cellStyle name="Berechnung 2 2" xfId="227" xr:uid="{00000000-0005-0000-0000-000054040000}"/>
    <cellStyle name="Berechnung 2 2 10" xfId="1598" xr:uid="{00000000-0005-0000-0000-000055040000}"/>
    <cellStyle name="Berechnung 2 2 10 2" xfId="4497" xr:uid="{00000000-0005-0000-0000-000056040000}"/>
    <cellStyle name="Berechnung 2 2 10 2 2" xfId="14973" xr:uid="{00000000-0005-0000-0000-000057040000}"/>
    <cellStyle name="Berechnung 2 2 10 2 2 2" xfId="27772" xr:uid="{00000000-0005-0000-0000-000058040000}"/>
    <cellStyle name="Berechnung 2 2 10 2 3" xfId="9265" xr:uid="{00000000-0005-0000-0000-000059040000}"/>
    <cellStyle name="Berechnung 2 2 10 2 4" xfId="24404" xr:uid="{00000000-0005-0000-0000-00005A040000}"/>
    <cellStyle name="Berechnung 2 2 10 3" xfId="14972" xr:uid="{00000000-0005-0000-0000-00005B040000}"/>
    <cellStyle name="Berechnung 2 2 10 3 2" xfId="27771" xr:uid="{00000000-0005-0000-0000-00005C040000}"/>
    <cellStyle name="Berechnung 2 2 10 4" xfId="9264" xr:uid="{00000000-0005-0000-0000-00005D040000}"/>
    <cellStyle name="Berechnung 2 2 10 5" xfId="21787" xr:uid="{00000000-0005-0000-0000-00005E040000}"/>
    <cellStyle name="Berechnung 2 2 11" xfId="2866" xr:uid="{00000000-0005-0000-0000-00005F040000}"/>
    <cellStyle name="Berechnung 2 2 11 2" xfId="5763" xr:uid="{00000000-0005-0000-0000-000060040000}"/>
    <cellStyle name="Berechnung 2 2 11 2 2" xfId="14975" xr:uid="{00000000-0005-0000-0000-000061040000}"/>
    <cellStyle name="Berechnung 2 2 11 2 2 2" xfId="27774" xr:uid="{00000000-0005-0000-0000-000062040000}"/>
    <cellStyle name="Berechnung 2 2 11 2 3" xfId="9267" xr:uid="{00000000-0005-0000-0000-000063040000}"/>
    <cellStyle name="Berechnung 2 2 11 2 4" xfId="24405" xr:uid="{00000000-0005-0000-0000-000064040000}"/>
    <cellStyle name="Berechnung 2 2 11 3" xfId="14974" xr:uid="{00000000-0005-0000-0000-000065040000}"/>
    <cellStyle name="Berechnung 2 2 11 3 2" xfId="27773" xr:uid="{00000000-0005-0000-0000-000066040000}"/>
    <cellStyle name="Berechnung 2 2 11 4" xfId="9266" xr:uid="{00000000-0005-0000-0000-000067040000}"/>
    <cellStyle name="Berechnung 2 2 11 5" xfId="23054" xr:uid="{00000000-0005-0000-0000-000068040000}"/>
    <cellStyle name="Berechnung 2 2 12" xfId="1416" xr:uid="{00000000-0005-0000-0000-000069040000}"/>
    <cellStyle name="Berechnung 2 2 12 2" xfId="4316" xr:uid="{00000000-0005-0000-0000-00006A040000}"/>
    <cellStyle name="Berechnung 2 2 12 2 2" xfId="14977" xr:uid="{00000000-0005-0000-0000-00006B040000}"/>
    <cellStyle name="Berechnung 2 2 12 2 2 2" xfId="27776" xr:uid="{00000000-0005-0000-0000-00006C040000}"/>
    <cellStyle name="Berechnung 2 2 12 2 3" xfId="9269" xr:uid="{00000000-0005-0000-0000-00006D040000}"/>
    <cellStyle name="Berechnung 2 2 12 2 4" xfId="24406" xr:uid="{00000000-0005-0000-0000-00006E040000}"/>
    <cellStyle name="Berechnung 2 2 12 3" xfId="14976" xr:uid="{00000000-0005-0000-0000-00006F040000}"/>
    <cellStyle name="Berechnung 2 2 12 3 2" xfId="27775" xr:uid="{00000000-0005-0000-0000-000070040000}"/>
    <cellStyle name="Berechnung 2 2 12 4" xfId="9268" xr:uid="{00000000-0005-0000-0000-000071040000}"/>
    <cellStyle name="Berechnung 2 2 12 5" xfId="21606" xr:uid="{00000000-0005-0000-0000-000072040000}"/>
    <cellStyle name="Berechnung 2 2 13" xfId="2871" xr:uid="{00000000-0005-0000-0000-000073040000}"/>
    <cellStyle name="Berechnung 2 2 13 2" xfId="5768" xr:uid="{00000000-0005-0000-0000-000074040000}"/>
    <cellStyle name="Berechnung 2 2 13 2 2" xfId="14979" xr:uid="{00000000-0005-0000-0000-000075040000}"/>
    <cellStyle name="Berechnung 2 2 13 2 2 2" xfId="27778" xr:uid="{00000000-0005-0000-0000-000076040000}"/>
    <cellStyle name="Berechnung 2 2 13 2 3" xfId="9271" xr:uid="{00000000-0005-0000-0000-000077040000}"/>
    <cellStyle name="Berechnung 2 2 13 2 4" xfId="24407" xr:uid="{00000000-0005-0000-0000-000078040000}"/>
    <cellStyle name="Berechnung 2 2 13 3" xfId="14978" xr:uid="{00000000-0005-0000-0000-000079040000}"/>
    <cellStyle name="Berechnung 2 2 13 3 2" xfId="27777" xr:uid="{00000000-0005-0000-0000-00007A040000}"/>
    <cellStyle name="Berechnung 2 2 13 4" xfId="9270" xr:uid="{00000000-0005-0000-0000-00007B040000}"/>
    <cellStyle name="Berechnung 2 2 13 5" xfId="23059" xr:uid="{00000000-0005-0000-0000-00007C040000}"/>
    <cellStyle name="Berechnung 2 2 14" xfId="3232" xr:uid="{00000000-0005-0000-0000-00007D040000}"/>
    <cellStyle name="Berechnung 2 2 14 2" xfId="6129" xr:uid="{00000000-0005-0000-0000-00007E040000}"/>
    <cellStyle name="Berechnung 2 2 14 2 2" xfId="14981" xr:uid="{00000000-0005-0000-0000-00007F040000}"/>
    <cellStyle name="Berechnung 2 2 14 2 2 2" xfId="27780" xr:uid="{00000000-0005-0000-0000-000080040000}"/>
    <cellStyle name="Berechnung 2 2 14 2 3" xfId="9273" xr:uid="{00000000-0005-0000-0000-000081040000}"/>
    <cellStyle name="Berechnung 2 2 14 2 4" xfId="24408" xr:uid="{00000000-0005-0000-0000-000082040000}"/>
    <cellStyle name="Berechnung 2 2 14 3" xfId="14980" xr:uid="{00000000-0005-0000-0000-000083040000}"/>
    <cellStyle name="Berechnung 2 2 14 3 2" xfId="27779" xr:uid="{00000000-0005-0000-0000-000084040000}"/>
    <cellStyle name="Berechnung 2 2 14 4" xfId="9272" xr:uid="{00000000-0005-0000-0000-000085040000}"/>
    <cellStyle name="Berechnung 2 2 14 5" xfId="23420" xr:uid="{00000000-0005-0000-0000-000086040000}"/>
    <cellStyle name="Berechnung 2 2 15" xfId="3168" xr:uid="{00000000-0005-0000-0000-000087040000}"/>
    <cellStyle name="Berechnung 2 2 15 2" xfId="6065" xr:uid="{00000000-0005-0000-0000-000088040000}"/>
    <cellStyle name="Berechnung 2 2 15 2 2" xfId="14983" xr:uid="{00000000-0005-0000-0000-000089040000}"/>
    <cellStyle name="Berechnung 2 2 15 2 2 2" xfId="27782" xr:uid="{00000000-0005-0000-0000-00008A040000}"/>
    <cellStyle name="Berechnung 2 2 15 2 3" xfId="9275" xr:uid="{00000000-0005-0000-0000-00008B040000}"/>
    <cellStyle name="Berechnung 2 2 15 2 4" xfId="24409" xr:uid="{00000000-0005-0000-0000-00008C040000}"/>
    <cellStyle name="Berechnung 2 2 15 3" xfId="14982" xr:uid="{00000000-0005-0000-0000-00008D040000}"/>
    <cellStyle name="Berechnung 2 2 15 3 2" xfId="27781" xr:uid="{00000000-0005-0000-0000-00008E040000}"/>
    <cellStyle name="Berechnung 2 2 15 4" xfId="9274" xr:uid="{00000000-0005-0000-0000-00008F040000}"/>
    <cellStyle name="Berechnung 2 2 15 5" xfId="23356" xr:uid="{00000000-0005-0000-0000-000090040000}"/>
    <cellStyle name="Berechnung 2 2 16" xfId="3165" xr:uid="{00000000-0005-0000-0000-000091040000}"/>
    <cellStyle name="Berechnung 2 2 16 2" xfId="6062" xr:uid="{00000000-0005-0000-0000-000092040000}"/>
    <cellStyle name="Berechnung 2 2 16 2 2" xfId="14985" xr:uid="{00000000-0005-0000-0000-000093040000}"/>
    <cellStyle name="Berechnung 2 2 16 2 2 2" xfId="27784" xr:uid="{00000000-0005-0000-0000-000094040000}"/>
    <cellStyle name="Berechnung 2 2 16 2 3" xfId="9277" xr:uid="{00000000-0005-0000-0000-000095040000}"/>
    <cellStyle name="Berechnung 2 2 16 2 4" xfId="24410" xr:uid="{00000000-0005-0000-0000-000096040000}"/>
    <cellStyle name="Berechnung 2 2 16 3" xfId="14984" xr:uid="{00000000-0005-0000-0000-000097040000}"/>
    <cellStyle name="Berechnung 2 2 16 3 2" xfId="27783" xr:uid="{00000000-0005-0000-0000-000098040000}"/>
    <cellStyle name="Berechnung 2 2 16 4" xfId="9276" xr:uid="{00000000-0005-0000-0000-000099040000}"/>
    <cellStyle name="Berechnung 2 2 16 5" xfId="23353" xr:uid="{00000000-0005-0000-0000-00009A040000}"/>
    <cellStyle name="Berechnung 2 2 17" xfId="3465" xr:uid="{00000000-0005-0000-0000-00009B040000}"/>
    <cellStyle name="Berechnung 2 2 17 2" xfId="6362" xr:uid="{00000000-0005-0000-0000-00009C040000}"/>
    <cellStyle name="Berechnung 2 2 17 2 2" xfId="14987" xr:uid="{00000000-0005-0000-0000-00009D040000}"/>
    <cellStyle name="Berechnung 2 2 17 2 2 2" xfId="27786" xr:uid="{00000000-0005-0000-0000-00009E040000}"/>
    <cellStyle name="Berechnung 2 2 17 2 3" xfId="9279" xr:uid="{00000000-0005-0000-0000-00009F040000}"/>
    <cellStyle name="Berechnung 2 2 17 2 4" xfId="24411" xr:uid="{00000000-0005-0000-0000-0000A0040000}"/>
    <cellStyle name="Berechnung 2 2 17 3" xfId="14986" xr:uid="{00000000-0005-0000-0000-0000A1040000}"/>
    <cellStyle name="Berechnung 2 2 17 3 2" xfId="27785" xr:uid="{00000000-0005-0000-0000-0000A2040000}"/>
    <cellStyle name="Berechnung 2 2 17 4" xfId="9278" xr:uid="{00000000-0005-0000-0000-0000A3040000}"/>
    <cellStyle name="Berechnung 2 2 17 5" xfId="23653" xr:uid="{00000000-0005-0000-0000-0000A4040000}"/>
    <cellStyle name="Berechnung 2 2 18" xfId="3361" xr:uid="{00000000-0005-0000-0000-0000A5040000}"/>
    <cellStyle name="Berechnung 2 2 18 2" xfId="6258" xr:uid="{00000000-0005-0000-0000-0000A6040000}"/>
    <cellStyle name="Berechnung 2 2 18 2 2" xfId="14989" xr:uid="{00000000-0005-0000-0000-0000A7040000}"/>
    <cellStyle name="Berechnung 2 2 18 2 2 2" xfId="27788" xr:uid="{00000000-0005-0000-0000-0000A8040000}"/>
    <cellStyle name="Berechnung 2 2 18 2 3" xfId="9281" xr:uid="{00000000-0005-0000-0000-0000A9040000}"/>
    <cellStyle name="Berechnung 2 2 18 2 4" xfId="24412" xr:uid="{00000000-0005-0000-0000-0000AA040000}"/>
    <cellStyle name="Berechnung 2 2 18 3" xfId="14988" xr:uid="{00000000-0005-0000-0000-0000AB040000}"/>
    <cellStyle name="Berechnung 2 2 18 3 2" xfId="27787" xr:uid="{00000000-0005-0000-0000-0000AC040000}"/>
    <cellStyle name="Berechnung 2 2 18 4" xfId="9280" xr:uid="{00000000-0005-0000-0000-0000AD040000}"/>
    <cellStyle name="Berechnung 2 2 18 5" xfId="23549" xr:uid="{00000000-0005-0000-0000-0000AE040000}"/>
    <cellStyle name="Berechnung 2 2 19" xfId="2861" xr:uid="{00000000-0005-0000-0000-0000AF040000}"/>
    <cellStyle name="Berechnung 2 2 19 2" xfId="5758" xr:uid="{00000000-0005-0000-0000-0000B0040000}"/>
    <cellStyle name="Berechnung 2 2 19 2 2" xfId="14991" xr:uid="{00000000-0005-0000-0000-0000B1040000}"/>
    <cellStyle name="Berechnung 2 2 19 2 2 2" xfId="27790" xr:uid="{00000000-0005-0000-0000-0000B2040000}"/>
    <cellStyle name="Berechnung 2 2 19 2 3" xfId="9283" xr:uid="{00000000-0005-0000-0000-0000B3040000}"/>
    <cellStyle name="Berechnung 2 2 19 2 4" xfId="24413" xr:uid="{00000000-0005-0000-0000-0000B4040000}"/>
    <cellStyle name="Berechnung 2 2 19 3" xfId="14990" xr:uid="{00000000-0005-0000-0000-0000B5040000}"/>
    <cellStyle name="Berechnung 2 2 19 3 2" xfId="27789" xr:uid="{00000000-0005-0000-0000-0000B6040000}"/>
    <cellStyle name="Berechnung 2 2 19 4" xfId="9282" xr:uid="{00000000-0005-0000-0000-0000B7040000}"/>
    <cellStyle name="Berechnung 2 2 19 5" xfId="23049" xr:uid="{00000000-0005-0000-0000-0000B8040000}"/>
    <cellStyle name="Berechnung 2 2 2" xfId="1558" xr:uid="{00000000-0005-0000-0000-0000B9040000}"/>
    <cellStyle name="Berechnung 2 2 2 2" xfId="4457" xr:uid="{00000000-0005-0000-0000-0000BA040000}"/>
    <cellStyle name="Berechnung 2 2 2 2 2" xfId="14993" xr:uid="{00000000-0005-0000-0000-0000BB040000}"/>
    <cellStyle name="Berechnung 2 2 2 2 2 2" xfId="27792" xr:uid="{00000000-0005-0000-0000-0000BC040000}"/>
    <cellStyle name="Berechnung 2 2 2 2 3" xfId="9285" xr:uid="{00000000-0005-0000-0000-0000BD040000}"/>
    <cellStyle name="Berechnung 2 2 2 2 4" xfId="24414" xr:uid="{00000000-0005-0000-0000-0000BE040000}"/>
    <cellStyle name="Berechnung 2 2 2 3" xfId="14992" xr:uid="{00000000-0005-0000-0000-0000BF040000}"/>
    <cellStyle name="Berechnung 2 2 2 3 2" xfId="27791" xr:uid="{00000000-0005-0000-0000-0000C0040000}"/>
    <cellStyle name="Berechnung 2 2 2 4" xfId="9284" xr:uid="{00000000-0005-0000-0000-0000C1040000}"/>
    <cellStyle name="Berechnung 2 2 2 5" xfId="21747" xr:uid="{00000000-0005-0000-0000-0000C2040000}"/>
    <cellStyle name="Berechnung 2 2 20" xfId="1856" xr:uid="{00000000-0005-0000-0000-0000C3040000}"/>
    <cellStyle name="Berechnung 2 2 20 2" xfId="4755" xr:uid="{00000000-0005-0000-0000-0000C4040000}"/>
    <cellStyle name="Berechnung 2 2 20 2 2" xfId="14995" xr:uid="{00000000-0005-0000-0000-0000C5040000}"/>
    <cellStyle name="Berechnung 2 2 20 2 2 2" xfId="27794" xr:uid="{00000000-0005-0000-0000-0000C6040000}"/>
    <cellStyle name="Berechnung 2 2 20 2 3" xfId="9287" xr:uid="{00000000-0005-0000-0000-0000C7040000}"/>
    <cellStyle name="Berechnung 2 2 20 2 4" xfId="24415" xr:uid="{00000000-0005-0000-0000-0000C8040000}"/>
    <cellStyle name="Berechnung 2 2 20 3" xfId="14994" xr:uid="{00000000-0005-0000-0000-0000C9040000}"/>
    <cellStyle name="Berechnung 2 2 20 3 2" xfId="27793" xr:uid="{00000000-0005-0000-0000-0000CA040000}"/>
    <cellStyle name="Berechnung 2 2 20 4" xfId="9286" xr:uid="{00000000-0005-0000-0000-0000CB040000}"/>
    <cellStyle name="Berechnung 2 2 20 5" xfId="22045" xr:uid="{00000000-0005-0000-0000-0000CC040000}"/>
    <cellStyle name="Berechnung 2 2 21" xfId="3170" xr:uid="{00000000-0005-0000-0000-0000CD040000}"/>
    <cellStyle name="Berechnung 2 2 21 2" xfId="6067" xr:uid="{00000000-0005-0000-0000-0000CE040000}"/>
    <cellStyle name="Berechnung 2 2 21 2 2" xfId="14997" xr:uid="{00000000-0005-0000-0000-0000CF040000}"/>
    <cellStyle name="Berechnung 2 2 21 2 2 2" xfId="27796" xr:uid="{00000000-0005-0000-0000-0000D0040000}"/>
    <cellStyle name="Berechnung 2 2 21 2 3" xfId="9289" xr:uid="{00000000-0005-0000-0000-0000D1040000}"/>
    <cellStyle name="Berechnung 2 2 21 2 4" xfId="24416" xr:uid="{00000000-0005-0000-0000-0000D2040000}"/>
    <cellStyle name="Berechnung 2 2 21 3" xfId="14996" xr:uid="{00000000-0005-0000-0000-0000D3040000}"/>
    <cellStyle name="Berechnung 2 2 21 3 2" xfId="27795" xr:uid="{00000000-0005-0000-0000-0000D4040000}"/>
    <cellStyle name="Berechnung 2 2 21 4" xfId="9288" xr:uid="{00000000-0005-0000-0000-0000D5040000}"/>
    <cellStyle name="Berechnung 2 2 21 5" xfId="23358" xr:uid="{00000000-0005-0000-0000-0000D6040000}"/>
    <cellStyle name="Berechnung 2 2 22" xfId="1452" xr:uid="{00000000-0005-0000-0000-0000D7040000}"/>
    <cellStyle name="Berechnung 2 2 22 2" xfId="4352" xr:uid="{00000000-0005-0000-0000-0000D8040000}"/>
    <cellStyle name="Berechnung 2 2 22 2 2" xfId="14999" xr:uid="{00000000-0005-0000-0000-0000D9040000}"/>
    <cellStyle name="Berechnung 2 2 22 2 2 2" xfId="27798" xr:uid="{00000000-0005-0000-0000-0000DA040000}"/>
    <cellStyle name="Berechnung 2 2 22 2 3" xfId="9291" xr:uid="{00000000-0005-0000-0000-0000DB040000}"/>
    <cellStyle name="Berechnung 2 2 22 2 4" xfId="24417" xr:uid="{00000000-0005-0000-0000-0000DC040000}"/>
    <cellStyle name="Berechnung 2 2 22 3" xfId="14998" xr:uid="{00000000-0005-0000-0000-0000DD040000}"/>
    <cellStyle name="Berechnung 2 2 22 3 2" xfId="27797" xr:uid="{00000000-0005-0000-0000-0000DE040000}"/>
    <cellStyle name="Berechnung 2 2 22 4" xfId="9290" xr:uid="{00000000-0005-0000-0000-0000DF040000}"/>
    <cellStyle name="Berechnung 2 2 22 5" xfId="21642" xr:uid="{00000000-0005-0000-0000-0000E0040000}"/>
    <cellStyle name="Berechnung 2 2 23" xfId="3876" xr:uid="{00000000-0005-0000-0000-0000E1040000}"/>
    <cellStyle name="Berechnung 2 2 23 2" xfId="6773" xr:uid="{00000000-0005-0000-0000-0000E2040000}"/>
    <cellStyle name="Berechnung 2 2 23 2 2" xfId="15001" xr:uid="{00000000-0005-0000-0000-0000E3040000}"/>
    <cellStyle name="Berechnung 2 2 23 2 2 2" xfId="27800" xr:uid="{00000000-0005-0000-0000-0000E4040000}"/>
    <cellStyle name="Berechnung 2 2 23 2 3" xfId="9293" xr:uid="{00000000-0005-0000-0000-0000E5040000}"/>
    <cellStyle name="Berechnung 2 2 23 2 4" xfId="24418" xr:uid="{00000000-0005-0000-0000-0000E6040000}"/>
    <cellStyle name="Berechnung 2 2 23 3" xfId="15000" xr:uid="{00000000-0005-0000-0000-0000E7040000}"/>
    <cellStyle name="Berechnung 2 2 23 3 2" xfId="27799" xr:uid="{00000000-0005-0000-0000-0000E8040000}"/>
    <cellStyle name="Berechnung 2 2 23 4" xfId="9292" xr:uid="{00000000-0005-0000-0000-0000E9040000}"/>
    <cellStyle name="Berechnung 2 2 23 5" xfId="24064" xr:uid="{00000000-0005-0000-0000-0000EA040000}"/>
    <cellStyle name="Berechnung 2 2 24" xfId="3368" xr:uid="{00000000-0005-0000-0000-0000EB040000}"/>
    <cellStyle name="Berechnung 2 2 24 2" xfId="6265" xr:uid="{00000000-0005-0000-0000-0000EC040000}"/>
    <cellStyle name="Berechnung 2 2 24 2 2" xfId="15003" xr:uid="{00000000-0005-0000-0000-0000ED040000}"/>
    <cellStyle name="Berechnung 2 2 24 2 2 2" xfId="27802" xr:uid="{00000000-0005-0000-0000-0000EE040000}"/>
    <cellStyle name="Berechnung 2 2 24 2 3" xfId="9295" xr:uid="{00000000-0005-0000-0000-0000EF040000}"/>
    <cellStyle name="Berechnung 2 2 24 2 4" xfId="24419" xr:uid="{00000000-0005-0000-0000-0000F0040000}"/>
    <cellStyle name="Berechnung 2 2 24 3" xfId="15002" xr:uid="{00000000-0005-0000-0000-0000F1040000}"/>
    <cellStyle name="Berechnung 2 2 24 3 2" xfId="27801" xr:uid="{00000000-0005-0000-0000-0000F2040000}"/>
    <cellStyle name="Berechnung 2 2 24 4" xfId="9294" xr:uid="{00000000-0005-0000-0000-0000F3040000}"/>
    <cellStyle name="Berechnung 2 2 24 5" xfId="23556" xr:uid="{00000000-0005-0000-0000-0000F4040000}"/>
    <cellStyle name="Berechnung 2 2 25" xfId="2858" xr:uid="{00000000-0005-0000-0000-0000F5040000}"/>
    <cellStyle name="Berechnung 2 2 25 2" xfId="5755" xr:uid="{00000000-0005-0000-0000-0000F6040000}"/>
    <cellStyle name="Berechnung 2 2 25 2 2" xfId="15005" xr:uid="{00000000-0005-0000-0000-0000F7040000}"/>
    <cellStyle name="Berechnung 2 2 25 2 2 2" xfId="27804" xr:uid="{00000000-0005-0000-0000-0000F8040000}"/>
    <cellStyle name="Berechnung 2 2 25 2 3" xfId="9297" xr:uid="{00000000-0005-0000-0000-0000F9040000}"/>
    <cellStyle name="Berechnung 2 2 25 2 4" xfId="24420" xr:uid="{00000000-0005-0000-0000-0000FA040000}"/>
    <cellStyle name="Berechnung 2 2 25 3" xfId="15004" xr:uid="{00000000-0005-0000-0000-0000FB040000}"/>
    <cellStyle name="Berechnung 2 2 25 3 2" xfId="27803" xr:uid="{00000000-0005-0000-0000-0000FC040000}"/>
    <cellStyle name="Berechnung 2 2 25 4" xfId="9296" xr:uid="{00000000-0005-0000-0000-0000FD040000}"/>
    <cellStyle name="Berechnung 2 2 25 5" xfId="23046" xr:uid="{00000000-0005-0000-0000-0000FE040000}"/>
    <cellStyle name="Berechnung 2 2 26" xfId="1859" xr:uid="{00000000-0005-0000-0000-0000FF040000}"/>
    <cellStyle name="Berechnung 2 2 26 2" xfId="4758" xr:uid="{00000000-0005-0000-0000-000000050000}"/>
    <cellStyle name="Berechnung 2 2 26 2 2" xfId="15007" xr:uid="{00000000-0005-0000-0000-000001050000}"/>
    <cellStyle name="Berechnung 2 2 26 2 2 2" xfId="27806" xr:uid="{00000000-0005-0000-0000-000002050000}"/>
    <cellStyle name="Berechnung 2 2 26 2 3" xfId="9299" xr:uid="{00000000-0005-0000-0000-000003050000}"/>
    <cellStyle name="Berechnung 2 2 26 2 4" xfId="24421" xr:uid="{00000000-0005-0000-0000-000004050000}"/>
    <cellStyle name="Berechnung 2 2 26 3" xfId="15006" xr:uid="{00000000-0005-0000-0000-000005050000}"/>
    <cellStyle name="Berechnung 2 2 26 3 2" xfId="27805" xr:uid="{00000000-0005-0000-0000-000006050000}"/>
    <cellStyle name="Berechnung 2 2 26 4" xfId="9298" xr:uid="{00000000-0005-0000-0000-000007050000}"/>
    <cellStyle name="Berechnung 2 2 26 5" xfId="22048" xr:uid="{00000000-0005-0000-0000-000008050000}"/>
    <cellStyle name="Berechnung 2 2 27" xfId="2833" xr:uid="{00000000-0005-0000-0000-000009050000}"/>
    <cellStyle name="Berechnung 2 2 27 2" xfId="5730" xr:uid="{00000000-0005-0000-0000-00000A050000}"/>
    <cellStyle name="Berechnung 2 2 27 2 2" xfId="15009" xr:uid="{00000000-0005-0000-0000-00000B050000}"/>
    <cellStyle name="Berechnung 2 2 27 2 2 2" xfId="27808" xr:uid="{00000000-0005-0000-0000-00000C050000}"/>
    <cellStyle name="Berechnung 2 2 27 2 3" xfId="9301" xr:uid="{00000000-0005-0000-0000-00000D050000}"/>
    <cellStyle name="Berechnung 2 2 27 2 4" xfId="24422" xr:uid="{00000000-0005-0000-0000-00000E050000}"/>
    <cellStyle name="Berechnung 2 2 27 3" xfId="15008" xr:uid="{00000000-0005-0000-0000-00000F050000}"/>
    <cellStyle name="Berechnung 2 2 27 3 2" xfId="27807" xr:uid="{00000000-0005-0000-0000-000010050000}"/>
    <cellStyle name="Berechnung 2 2 27 4" xfId="9300" xr:uid="{00000000-0005-0000-0000-000011050000}"/>
    <cellStyle name="Berechnung 2 2 27 5" xfId="23021" xr:uid="{00000000-0005-0000-0000-000012050000}"/>
    <cellStyle name="Berechnung 2 2 28" xfId="3892" xr:uid="{00000000-0005-0000-0000-000013050000}"/>
    <cellStyle name="Berechnung 2 2 28 2" xfId="6789" xr:uid="{00000000-0005-0000-0000-000014050000}"/>
    <cellStyle name="Berechnung 2 2 28 2 2" xfId="15011" xr:uid="{00000000-0005-0000-0000-000015050000}"/>
    <cellStyle name="Berechnung 2 2 28 2 2 2" xfId="27810" xr:uid="{00000000-0005-0000-0000-000016050000}"/>
    <cellStyle name="Berechnung 2 2 28 2 3" xfId="9303" xr:uid="{00000000-0005-0000-0000-000017050000}"/>
    <cellStyle name="Berechnung 2 2 28 2 4" xfId="24423" xr:uid="{00000000-0005-0000-0000-000018050000}"/>
    <cellStyle name="Berechnung 2 2 28 3" xfId="15010" xr:uid="{00000000-0005-0000-0000-000019050000}"/>
    <cellStyle name="Berechnung 2 2 28 3 2" xfId="27809" xr:uid="{00000000-0005-0000-0000-00001A050000}"/>
    <cellStyle name="Berechnung 2 2 28 4" xfId="9302" xr:uid="{00000000-0005-0000-0000-00001B050000}"/>
    <cellStyle name="Berechnung 2 2 28 5" xfId="24080" xr:uid="{00000000-0005-0000-0000-00001C050000}"/>
    <cellStyle name="Berechnung 2 2 29" xfId="3008" xr:uid="{00000000-0005-0000-0000-00001D050000}"/>
    <cellStyle name="Berechnung 2 2 29 2" xfId="5905" xr:uid="{00000000-0005-0000-0000-00001E050000}"/>
    <cellStyle name="Berechnung 2 2 29 2 2" xfId="15013" xr:uid="{00000000-0005-0000-0000-00001F050000}"/>
    <cellStyle name="Berechnung 2 2 29 2 2 2" xfId="27812" xr:uid="{00000000-0005-0000-0000-000020050000}"/>
    <cellStyle name="Berechnung 2 2 29 2 3" xfId="9305" xr:uid="{00000000-0005-0000-0000-000021050000}"/>
    <cellStyle name="Berechnung 2 2 29 2 4" xfId="24424" xr:uid="{00000000-0005-0000-0000-000022050000}"/>
    <cellStyle name="Berechnung 2 2 29 3" xfId="15012" xr:uid="{00000000-0005-0000-0000-000023050000}"/>
    <cellStyle name="Berechnung 2 2 29 3 2" xfId="27811" xr:uid="{00000000-0005-0000-0000-000024050000}"/>
    <cellStyle name="Berechnung 2 2 29 4" xfId="9304" xr:uid="{00000000-0005-0000-0000-000025050000}"/>
    <cellStyle name="Berechnung 2 2 29 5" xfId="23196" xr:uid="{00000000-0005-0000-0000-000026050000}"/>
    <cellStyle name="Berechnung 2 2 3" xfId="2216" xr:uid="{00000000-0005-0000-0000-000027050000}"/>
    <cellStyle name="Berechnung 2 2 3 2" xfId="5114" xr:uid="{00000000-0005-0000-0000-000028050000}"/>
    <cellStyle name="Berechnung 2 2 3 2 2" xfId="15015" xr:uid="{00000000-0005-0000-0000-000029050000}"/>
    <cellStyle name="Berechnung 2 2 3 2 2 2" xfId="27814" xr:uid="{00000000-0005-0000-0000-00002A050000}"/>
    <cellStyle name="Berechnung 2 2 3 2 3" xfId="9307" xr:uid="{00000000-0005-0000-0000-00002B050000}"/>
    <cellStyle name="Berechnung 2 2 3 2 4" xfId="24425" xr:uid="{00000000-0005-0000-0000-00002C050000}"/>
    <cellStyle name="Berechnung 2 2 3 3" xfId="15014" xr:uid="{00000000-0005-0000-0000-00002D050000}"/>
    <cellStyle name="Berechnung 2 2 3 3 2" xfId="27813" xr:uid="{00000000-0005-0000-0000-00002E050000}"/>
    <cellStyle name="Berechnung 2 2 3 4" xfId="9306" xr:uid="{00000000-0005-0000-0000-00002F050000}"/>
    <cellStyle name="Berechnung 2 2 3 5" xfId="22405" xr:uid="{00000000-0005-0000-0000-000030050000}"/>
    <cellStyle name="Berechnung 2 2 30" xfId="4105" xr:uid="{00000000-0005-0000-0000-000031050000}"/>
    <cellStyle name="Berechnung 2 2 30 2" xfId="7002" xr:uid="{00000000-0005-0000-0000-000032050000}"/>
    <cellStyle name="Berechnung 2 2 30 2 2" xfId="15017" xr:uid="{00000000-0005-0000-0000-000033050000}"/>
    <cellStyle name="Berechnung 2 2 30 2 2 2" xfId="27816" xr:uid="{00000000-0005-0000-0000-000034050000}"/>
    <cellStyle name="Berechnung 2 2 30 2 3" xfId="9309" xr:uid="{00000000-0005-0000-0000-000035050000}"/>
    <cellStyle name="Berechnung 2 2 30 2 4" xfId="24426" xr:uid="{00000000-0005-0000-0000-000036050000}"/>
    <cellStyle name="Berechnung 2 2 30 3" xfId="15016" xr:uid="{00000000-0005-0000-0000-000037050000}"/>
    <cellStyle name="Berechnung 2 2 30 3 2" xfId="27815" xr:uid="{00000000-0005-0000-0000-000038050000}"/>
    <cellStyle name="Berechnung 2 2 30 4" xfId="9308" xr:uid="{00000000-0005-0000-0000-000039050000}"/>
    <cellStyle name="Berechnung 2 2 30 5" xfId="24293" xr:uid="{00000000-0005-0000-0000-00003A050000}"/>
    <cellStyle name="Berechnung 2 2 31" xfId="4221" xr:uid="{00000000-0005-0000-0000-00003B050000}"/>
    <cellStyle name="Berechnung 2 2 31 2" xfId="15018" xr:uid="{00000000-0005-0000-0000-00003C050000}"/>
    <cellStyle name="Berechnung 2 2 31 2 2" xfId="27817" xr:uid="{00000000-0005-0000-0000-00003D050000}"/>
    <cellStyle name="Berechnung 2 2 31 3" xfId="9310" xr:uid="{00000000-0005-0000-0000-00003E050000}"/>
    <cellStyle name="Berechnung 2 2 31 4" xfId="24427" xr:uid="{00000000-0005-0000-0000-00003F050000}"/>
    <cellStyle name="Berechnung 2 2 32" xfId="7047" xr:uid="{00000000-0005-0000-0000-000040050000}"/>
    <cellStyle name="Berechnung 2 2 32 2" xfId="14971" xr:uid="{00000000-0005-0000-0000-000041050000}"/>
    <cellStyle name="Berechnung 2 2 32 3" xfId="27770" xr:uid="{00000000-0005-0000-0000-000042050000}"/>
    <cellStyle name="Berechnung 2 2 33" xfId="9263" xr:uid="{00000000-0005-0000-0000-000043050000}"/>
    <cellStyle name="Berechnung 2 2 4" xfId="1553" xr:uid="{00000000-0005-0000-0000-000044050000}"/>
    <cellStyle name="Berechnung 2 2 4 2" xfId="4452" xr:uid="{00000000-0005-0000-0000-000045050000}"/>
    <cellStyle name="Berechnung 2 2 4 2 2" xfId="15020" xr:uid="{00000000-0005-0000-0000-000046050000}"/>
    <cellStyle name="Berechnung 2 2 4 2 2 2" xfId="27819" xr:uid="{00000000-0005-0000-0000-000047050000}"/>
    <cellStyle name="Berechnung 2 2 4 2 3" xfId="9312" xr:uid="{00000000-0005-0000-0000-000048050000}"/>
    <cellStyle name="Berechnung 2 2 4 2 4" xfId="24428" xr:uid="{00000000-0005-0000-0000-000049050000}"/>
    <cellStyle name="Berechnung 2 2 4 3" xfId="15019" xr:uid="{00000000-0005-0000-0000-00004A050000}"/>
    <cellStyle name="Berechnung 2 2 4 3 2" xfId="27818" xr:uid="{00000000-0005-0000-0000-00004B050000}"/>
    <cellStyle name="Berechnung 2 2 4 4" xfId="9311" xr:uid="{00000000-0005-0000-0000-00004C050000}"/>
    <cellStyle name="Berechnung 2 2 4 5" xfId="21742" xr:uid="{00000000-0005-0000-0000-00004D050000}"/>
    <cellStyle name="Berechnung 2 2 5" xfId="2220" xr:uid="{00000000-0005-0000-0000-00004E050000}"/>
    <cellStyle name="Berechnung 2 2 5 2" xfId="5118" xr:uid="{00000000-0005-0000-0000-00004F050000}"/>
    <cellStyle name="Berechnung 2 2 5 2 2" xfId="15022" xr:uid="{00000000-0005-0000-0000-000050050000}"/>
    <cellStyle name="Berechnung 2 2 5 2 2 2" xfId="27821" xr:uid="{00000000-0005-0000-0000-000051050000}"/>
    <cellStyle name="Berechnung 2 2 5 2 3" xfId="9314" xr:uid="{00000000-0005-0000-0000-000052050000}"/>
    <cellStyle name="Berechnung 2 2 5 2 4" xfId="24429" xr:uid="{00000000-0005-0000-0000-000053050000}"/>
    <cellStyle name="Berechnung 2 2 5 3" xfId="15021" xr:uid="{00000000-0005-0000-0000-000054050000}"/>
    <cellStyle name="Berechnung 2 2 5 3 2" xfId="27820" xr:uid="{00000000-0005-0000-0000-000055050000}"/>
    <cellStyle name="Berechnung 2 2 5 4" xfId="9313" xr:uid="{00000000-0005-0000-0000-000056050000}"/>
    <cellStyle name="Berechnung 2 2 5 5" xfId="22409" xr:uid="{00000000-0005-0000-0000-000057050000}"/>
    <cellStyle name="Berechnung 2 2 6" xfId="1554" xr:uid="{00000000-0005-0000-0000-000058050000}"/>
    <cellStyle name="Berechnung 2 2 6 2" xfId="4453" xr:uid="{00000000-0005-0000-0000-000059050000}"/>
    <cellStyle name="Berechnung 2 2 6 2 2" xfId="15024" xr:uid="{00000000-0005-0000-0000-00005A050000}"/>
    <cellStyle name="Berechnung 2 2 6 2 2 2" xfId="27823" xr:uid="{00000000-0005-0000-0000-00005B050000}"/>
    <cellStyle name="Berechnung 2 2 6 2 3" xfId="9316" xr:uid="{00000000-0005-0000-0000-00005C050000}"/>
    <cellStyle name="Berechnung 2 2 6 2 4" xfId="24430" xr:uid="{00000000-0005-0000-0000-00005D050000}"/>
    <cellStyle name="Berechnung 2 2 6 3" xfId="15023" xr:uid="{00000000-0005-0000-0000-00005E050000}"/>
    <cellStyle name="Berechnung 2 2 6 3 2" xfId="27822" xr:uid="{00000000-0005-0000-0000-00005F050000}"/>
    <cellStyle name="Berechnung 2 2 6 4" xfId="9315" xr:uid="{00000000-0005-0000-0000-000060050000}"/>
    <cellStyle name="Berechnung 2 2 6 5" xfId="21743" xr:uid="{00000000-0005-0000-0000-000061050000}"/>
    <cellStyle name="Berechnung 2 2 7" xfId="2224" xr:uid="{00000000-0005-0000-0000-000062050000}"/>
    <cellStyle name="Berechnung 2 2 7 2" xfId="5122" xr:uid="{00000000-0005-0000-0000-000063050000}"/>
    <cellStyle name="Berechnung 2 2 7 2 2" xfId="15026" xr:uid="{00000000-0005-0000-0000-000064050000}"/>
    <cellStyle name="Berechnung 2 2 7 2 2 2" xfId="27825" xr:uid="{00000000-0005-0000-0000-000065050000}"/>
    <cellStyle name="Berechnung 2 2 7 2 3" xfId="9318" xr:uid="{00000000-0005-0000-0000-000066050000}"/>
    <cellStyle name="Berechnung 2 2 7 2 4" xfId="24431" xr:uid="{00000000-0005-0000-0000-000067050000}"/>
    <cellStyle name="Berechnung 2 2 7 3" xfId="15025" xr:uid="{00000000-0005-0000-0000-000068050000}"/>
    <cellStyle name="Berechnung 2 2 7 3 2" xfId="27824" xr:uid="{00000000-0005-0000-0000-000069050000}"/>
    <cellStyle name="Berechnung 2 2 7 4" xfId="9317" xr:uid="{00000000-0005-0000-0000-00006A050000}"/>
    <cellStyle name="Berechnung 2 2 7 5" xfId="22413" xr:uid="{00000000-0005-0000-0000-00006B050000}"/>
    <cellStyle name="Berechnung 2 2 8" xfId="1820" xr:uid="{00000000-0005-0000-0000-00006C050000}"/>
    <cellStyle name="Berechnung 2 2 8 2" xfId="4719" xr:uid="{00000000-0005-0000-0000-00006D050000}"/>
    <cellStyle name="Berechnung 2 2 8 2 2" xfId="15028" xr:uid="{00000000-0005-0000-0000-00006E050000}"/>
    <cellStyle name="Berechnung 2 2 8 2 2 2" xfId="27827" xr:uid="{00000000-0005-0000-0000-00006F050000}"/>
    <cellStyle name="Berechnung 2 2 8 2 3" xfId="9320" xr:uid="{00000000-0005-0000-0000-000070050000}"/>
    <cellStyle name="Berechnung 2 2 8 2 4" xfId="24432" xr:uid="{00000000-0005-0000-0000-000071050000}"/>
    <cellStyle name="Berechnung 2 2 8 3" xfId="15027" xr:uid="{00000000-0005-0000-0000-000072050000}"/>
    <cellStyle name="Berechnung 2 2 8 3 2" xfId="27826" xr:uid="{00000000-0005-0000-0000-000073050000}"/>
    <cellStyle name="Berechnung 2 2 8 4" xfId="9319" xr:uid="{00000000-0005-0000-0000-000074050000}"/>
    <cellStyle name="Berechnung 2 2 8 5" xfId="22009" xr:uid="{00000000-0005-0000-0000-000075050000}"/>
    <cellStyle name="Berechnung 2 2 9" xfId="2864" xr:uid="{00000000-0005-0000-0000-000076050000}"/>
    <cellStyle name="Berechnung 2 2 9 2" xfId="5761" xr:uid="{00000000-0005-0000-0000-000077050000}"/>
    <cellStyle name="Berechnung 2 2 9 2 2" xfId="15030" xr:uid="{00000000-0005-0000-0000-000078050000}"/>
    <cellStyle name="Berechnung 2 2 9 2 2 2" xfId="27829" xr:uid="{00000000-0005-0000-0000-000079050000}"/>
    <cellStyle name="Berechnung 2 2 9 2 3" xfId="9322" xr:uid="{00000000-0005-0000-0000-00007A050000}"/>
    <cellStyle name="Berechnung 2 2 9 2 4" xfId="24433" xr:uid="{00000000-0005-0000-0000-00007B050000}"/>
    <cellStyle name="Berechnung 2 2 9 3" xfId="15029" xr:uid="{00000000-0005-0000-0000-00007C050000}"/>
    <cellStyle name="Berechnung 2 2 9 3 2" xfId="27828" xr:uid="{00000000-0005-0000-0000-00007D050000}"/>
    <cellStyle name="Berechnung 2 2 9 4" xfId="9321" xr:uid="{00000000-0005-0000-0000-00007E050000}"/>
    <cellStyle name="Berechnung 2 2 9 5" xfId="23052" xr:uid="{00000000-0005-0000-0000-00007F050000}"/>
    <cellStyle name="Berechnung 2 20" xfId="2862" xr:uid="{00000000-0005-0000-0000-000080050000}"/>
    <cellStyle name="Berechnung 2 20 2" xfId="5759" xr:uid="{00000000-0005-0000-0000-000081050000}"/>
    <cellStyle name="Berechnung 2 20 2 2" xfId="15032" xr:uid="{00000000-0005-0000-0000-000082050000}"/>
    <cellStyle name="Berechnung 2 20 2 2 2" xfId="27831" xr:uid="{00000000-0005-0000-0000-000083050000}"/>
    <cellStyle name="Berechnung 2 20 2 3" xfId="9324" xr:uid="{00000000-0005-0000-0000-000084050000}"/>
    <cellStyle name="Berechnung 2 20 2 4" xfId="24434" xr:uid="{00000000-0005-0000-0000-000085050000}"/>
    <cellStyle name="Berechnung 2 20 3" xfId="15031" xr:uid="{00000000-0005-0000-0000-000086050000}"/>
    <cellStyle name="Berechnung 2 20 3 2" xfId="27830" xr:uid="{00000000-0005-0000-0000-000087050000}"/>
    <cellStyle name="Berechnung 2 20 4" xfId="9323" xr:uid="{00000000-0005-0000-0000-000088050000}"/>
    <cellStyle name="Berechnung 2 20 5" xfId="23050" xr:uid="{00000000-0005-0000-0000-000089050000}"/>
    <cellStyle name="Berechnung 2 21" xfId="1855" xr:uid="{00000000-0005-0000-0000-00008A050000}"/>
    <cellStyle name="Berechnung 2 21 2" xfId="4754" xr:uid="{00000000-0005-0000-0000-00008B050000}"/>
    <cellStyle name="Berechnung 2 21 2 2" xfId="15034" xr:uid="{00000000-0005-0000-0000-00008C050000}"/>
    <cellStyle name="Berechnung 2 21 2 2 2" xfId="27833" xr:uid="{00000000-0005-0000-0000-00008D050000}"/>
    <cellStyle name="Berechnung 2 21 2 3" xfId="9326" xr:uid="{00000000-0005-0000-0000-00008E050000}"/>
    <cellStyle name="Berechnung 2 21 2 4" xfId="24435" xr:uid="{00000000-0005-0000-0000-00008F050000}"/>
    <cellStyle name="Berechnung 2 21 3" xfId="15033" xr:uid="{00000000-0005-0000-0000-000090050000}"/>
    <cellStyle name="Berechnung 2 21 3 2" xfId="27832" xr:uid="{00000000-0005-0000-0000-000091050000}"/>
    <cellStyle name="Berechnung 2 21 4" xfId="9325" xr:uid="{00000000-0005-0000-0000-000092050000}"/>
    <cellStyle name="Berechnung 2 21 5" xfId="22044" xr:uid="{00000000-0005-0000-0000-000093050000}"/>
    <cellStyle name="Berechnung 2 22" xfId="2267" xr:uid="{00000000-0005-0000-0000-000094050000}"/>
    <cellStyle name="Berechnung 2 22 2" xfId="5165" xr:uid="{00000000-0005-0000-0000-000095050000}"/>
    <cellStyle name="Berechnung 2 22 2 2" xfId="15036" xr:uid="{00000000-0005-0000-0000-000096050000}"/>
    <cellStyle name="Berechnung 2 22 2 2 2" xfId="27835" xr:uid="{00000000-0005-0000-0000-000097050000}"/>
    <cellStyle name="Berechnung 2 22 2 3" xfId="9328" xr:uid="{00000000-0005-0000-0000-000098050000}"/>
    <cellStyle name="Berechnung 2 22 2 4" xfId="24436" xr:uid="{00000000-0005-0000-0000-000099050000}"/>
    <cellStyle name="Berechnung 2 22 3" xfId="15035" xr:uid="{00000000-0005-0000-0000-00009A050000}"/>
    <cellStyle name="Berechnung 2 22 3 2" xfId="27834" xr:uid="{00000000-0005-0000-0000-00009B050000}"/>
    <cellStyle name="Berechnung 2 22 4" xfId="9327" xr:uid="{00000000-0005-0000-0000-00009C050000}"/>
    <cellStyle name="Berechnung 2 22 5" xfId="22456" xr:uid="{00000000-0005-0000-0000-00009D050000}"/>
    <cellStyle name="Berechnung 2 23" xfId="2546" xr:uid="{00000000-0005-0000-0000-00009E050000}"/>
    <cellStyle name="Berechnung 2 23 2" xfId="5443" xr:uid="{00000000-0005-0000-0000-00009F050000}"/>
    <cellStyle name="Berechnung 2 23 2 2" xfId="15038" xr:uid="{00000000-0005-0000-0000-0000A0050000}"/>
    <cellStyle name="Berechnung 2 23 2 2 2" xfId="27837" xr:uid="{00000000-0005-0000-0000-0000A1050000}"/>
    <cellStyle name="Berechnung 2 23 2 3" xfId="9330" xr:uid="{00000000-0005-0000-0000-0000A2050000}"/>
    <cellStyle name="Berechnung 2 23 2 4" xfId="24437" xr:uid="{00000000-0005-0000-0000-0000A3050000}"/>
    <cellStyle name="Berechnung 2 23 3" xfId="15037" xr:uid="{00000000-0005-0000-0000-0000A4050000}"/>
    <cellStyle name="Berechnung 2 23 3 2" xfId="27836" xr:uid="{00000000-0005-0000-0000-0000A5050000}"/>
    <cellStyle name="Berechnung 2 23 4" xfId="9329" xr:uid="{00000000-0005-0000-0000-0000A6050000}"/>
    <cellStyle name="Berechnung 2 23 5" xfId="22734" xr:uid="{00000000-0005-0000-0000-0000A7050000}"/>
    <cellStyle name="Berechnung 2 24" xfId="3877" xr:uid="{00000000-0005-0000-0000-0000A8050000}"/>
    <cellStyle name="Berechnung 2 24 2" xfId="6774" xr:uid="{00000000-0005-0000-0000-0000A9050000}"/>
    <cellStyle name="Berechnung 2 24 2 2" xfId="15040" xr:uid="{00000000-0005-0000-0000-0000AA050000}"/>
    <cellStyle name="Berechnung 2 24 2 2 2" xfId="27839" xr:uid="{00000000-0005-0000-0000-0000AB050000}"/>
    <cellStyle name="Berechnung 2 24 2 3" xfId="9332" xr:uid="{00000000-0005-0000-0000-0000AC050000}"/>
    <cellStyle name="Berechnung 2 24 2 4" xfId="24438" xr:uid="{00000000-0005-0000-0000-0000AD050000}"/>
    <cellStyle name="Berechnung 2 24 3" xfId="15039" xr:uid="{00000000-0005-0000-0000-0000AE050000}"/>
    <cellStyle name="Berechnung 2 24 3 2" xfId="27838" xr:uid="{00000000-0005-0000-0000-0000AF050000}"/>
    <cellStyle name="Berechnung 2 24 4" xfId="9331" xr:uid="{00000000-0005-0000-0000-0000B0050000}"/>
    <cellStyle name="Berechnung 2 24 5" xfId="24065" xr:uid="{00000000-0005-0000-0000-0000B1050000}"/>
    <cellStyle name="Berechnung 2 25" xfId="3730" xr:uid="{00000000-0005-0000-0000-0000B2050000}"/>
    <cellStyle name="Berechnung 2 25 2" xfId="6627" xr:uid="{00000000-0005-0000-0000-0000B3050000}"/>
    <cellStyle name="Berechnung 2 25 2 2" xfId="15042" xr:uid="{00000000-0005-0000-0000-0000B4050000}"/>
    <cellStyle name="Berechnung 2 25 2 2 2" xfId="27841" xr:uid="{00000000-0005-0000-0000-0000B5050000}"/>
    <cellStyle name="Berechnung 2 25 2 3" xfId="9334" xr:uid="{00000000-0005-0000-0000-0000B6050000}"/>
    <cellStyle name="Berechnung 2 25 2 4" xfId="24439" xr:uid="{00000000-0005-0000-0000-0000B7050000}"/>
    <cellStyle name="Berechnung 2 25 3" xfId="15041" xr:uid="{00000000-0005-0000-0000-0000B8050000}"/>
    <cellStyle name="Berechnung 2 25 3 2" xfId="27840" xr:uid="{00000000-0005-0000-0000-0000B9050000}"/>
    <cellStyle name="Berechnung 2 25 4" xfId="9333" xr:uid="{00000000-0005-0000-0000-0000BA050000}"/>
    <cellStyle name="Berechnung 2 25 5" xfId="23918" xr:uid="{00000000-0005-0000-0000-0000BB050000}"/>
    <cellStyle name="Berechnung 2 26" xfId="2859" xr:uid="{00000000-0005-0000-0000-0000BC050000}"/>
    <cellStyle name="Berechnung 2 26 2" xfId="5756" xr:uid="{00000000-0005-0000-0000-0000BD050000}"/>
    <cellStyle name="Berechnung 2 26 2 2" xfId="15044" xr:uid="{00000000-0005-0000-0000-0000BE050000}"/>
    <cellStyle name="Berechnung 2 26 2 2 2" xfId="27843" xr:uid="{00000000-0005-0000-0000-0000BF050000}"/>
    <cellStyle name="Berechnung 2 26 2 3" xfId="9336" xr:uid="{00000000-0005-0000-0000-0000C0050000}"/>
    <cellStyle name="Berechnung 2 26 2 4" xfId="24440" xr:uid="{00000000-0005-0000-0000-0000C1050000}"/>
    <cellStyle name="Berechnung 2 26 3" xfId="15043" xr:uid="{00000000-0005-0000-0000-0000C2050000}"/>
    <cellStyle name="Berechnung 2 26 3 2" xfId="27842" xr:uid="{00000000-0005-0000-0000-0000C3050000}"/>
    <cellStyle name="Berechnung 2 26 4" xfId="9335" xr:uid="{00000000-0005-0000-0000-0000C4050000}"/>
    <cellStyle name="Berechnung 2 26 5" xfId="23047" xr:uid="{00000000-0005-0000-0000-0000C5050000}"/>
    <cellStyle name="Berechnung 2 27" xfId="3894" xr:uid="{00000000-0005-0000-0000-0000C6050000}"/>
    <cellStyle name="Berechnung 2 27 2" xfId="6791" xr:uid="{00000000-0005-0000-0000-0000C7050000}"/>
    <cellStyle name="Berechnung 2 27 2 2" xfId="15046" xr:uid="{00000000-0005-0000-0000-0000C8050000}"/>
    <cellStyle name="Berechnung 2 27 2 2 2" xfId="27845" xr:uid="{00000000-0005-0000-0000-0000C9050000}"/>
    <cellStyle name="Berechnung 2 27 2 3" xfId="9338" xr:uid="{00000000-0005-0000-0000-0000CA050000}"/>
    <cellStyle name="Berechnung 2 27 2 4" xfId="24441" xr:uid="{00000000-0005-0000-0000-0000CB050000}"/>
    <cellStyle name="Berechnung 2 27 3" xfId="15045" xr:uid="{00000000-0005-0000-0000-0000CC050000}"/>
    <cellStyle name="Berechnung 2 27 3 2" xfId="27844" xr:uid="{00000000-0005-0000-0000-0000CD050000}"/>
    <cellStyle name="Berechnung 2 27 4" xfId="9337" xr:uid="{00000000-0005-0000-0000-0000CE050000}"/>
    <cellStyle name="Berechnung 2 27 5" xfId="24082" xr:uid="{00000000-0005-0000-0000-0000CF050000}"/>
    <cellStyle name="Berechnung 2 28" xfId="3925" xr:uid="{00000000-0005-0000-0000-0000D0050000}"/>
    <cellStyle name="Berechnung 2 28 2" xfId="6822" xr:uid="{00000000-0005-0000-0000-0000D1050000}"/>
    <cellStyle name="Berechnung 2 28 2 2" xfId="15048" xr:uid="{00000000-0005-0000-0000-0000D2050000}"/>
    <cellStyle name="Berechnung 2 28 2 2 2" xfId="27847" xr:uid="{00000000-0005-0000-0000-0000D3050000}"/>
    <cellStyle name="Berechnung 2 28 2 3" xfId="9340" xr:uid="{00000000-0005-0000-0000-0000D4050000}"/>
    <cellStyle name="Berechnung 2 28 2 4" xfId="24442" xr:uid="{00000000-0005-0000-0000-0000D5050000}"/>
    <cellStyle name="Berechnung 2 28 3" xfId="15047" xr:uid="{00000000-0005-0000-0000-0000D6050000}"/>
    <cellStyle name="Berechnung 2 28 3 2" xfId="27846" xr:uid="{00000000-0005-0000-0000-0000D7050000}"/>
    <cellStyle name="Berechnung 2 28 4" xfId="9339" xr:uid="{00000000-0005-0000-0000-0000D8050000}"/>
    <cellStyle name="Berechnung 2 28 5" xfId="24113" xr:uid="{00000000-0005-0000-0000-0000D9050000}"/>
    <cellStyle name="Berechnung 2 29" xfId="4015" xr:uid="{00000000-0005-0000-0000-0000DA050000}"/>
    <cellStyle name="Berechnung 2 29 2" xfId="6912" xr:uid="{00000000-0005-0000-0000-0000DB050000}"/>
    <cellStyle name="Berechnung 2 29 2 2" xfId="15050" xr:uid="{00000000-0005-0000-0000-0000DC050000}"/>
    <cellStyle name="Berechnung 2 29 2 2 2" xfId="27849" xr:uid="{00000000-0005-0000-0000-0000DD050000}"/>
    <cellStyle name="Berechnung 2 29 2 3" xfId="9342" xr:uid="{00000000-0005-0000-0000-0000DE050000}"/>
    <cellStyle name="Berechnung 2 29 2 4" xfId="24443" xr:uid="{00000000-0005-0000-0000-0000DF050000}"/>
    <cellStyle name="Berechnung 2 29 3" xfId="15049" xr:uid="{00000000-0005-0000-0000-0000E0050000}"/>
    <cellStyle name="Berechnung 2 29 3 2" xfId="27848" xr:uid="{00000000-0005-0000-0000-0000E1050000}"/>
    <cellStyle name="Berechnung 2 29 4" xfId="9341" xr:uid="{00000000-0005-0000-0000-0000E2050000}"/>
    <cellStyle name="Berechnung 2 29 5" xfId="24203" xr:uid="{00000000-0005-0000-0000-0000E3050000}"/>
    <cellStyle name="Berechnung 2 3" xfId="1557" xr:uid="{00000000-0005-0000-0000-0000E4050000}"/>
    <cellStyle name="Berechnung 2 3 2" xfId="4456" xr:uid="{00000000-0005-0000-0000-0000E5050000}"/>
    <cellStyle name="Berechnung 2 3 2 2" xfId="15052" xr:uid="{00000000-0005-0000-0000-0000E6050000}"/>
    <cellStyle name="Berechnung 2 3 2 2 2" xfId="27851" xr:uid="{00000000-0005-0000-0000-0000E7050000}"/>
    <cellStyle name="Berechnung 2 3 2 3" xfId="9344" xr:uid="{00000000-0005-0000-0000-0000E8050000}"/>
    <cellStyle name="Berechnung 2 3 2 4" xfId="24444" xr:uid="{00000000-0005-0000-0000-0000E9050000}"/>
    <cellStyle name="Berechnung 2 3 3" xfId="15051" xr:uid="{00000000-0005-0000-0000-0000EA050000}"/>
    <cellStyle name="Berechnung 2 3 3 2" xfId="27850" xr:uid="{00000000-0005-0000-0000-0000EB050000}"/>
    <cellStyle name="Berechnung 2 3 4" xfId="9343" xr:uid="{00000000-0005-0000-0000-0000EC050000}"/>
    <cellStyle name="Berechnung 2 3 5" xfId="21746" xr:uid="{00000000-0005-0000-0000-0000ED050000}"/>
    <cellStyle name="Berechnung 2 30" xfId="2412" xr:uid="{00000000-0005-0000-0000-0000EE050000}"/>
    <cellStyle name="Berechnung 2 30 2" xfId="5309" xr:uid="{00000000-0005-0000-0000-0000EF050000}"/>
    <cellStyle name="Berechnung 2 30 2 2" xfId="15054" xr:uid="{00000000-0005-0000-0000-0000F0050000}"/>
    <cellStyle name="Berechnung 2 30 2 2 2" xfId="27853" xr:uid="{00000000-0005-0000-0000-0000F1050000}"/>
    <cellStyle name="Berechnung 2 30 2 3" xfId="9346" xr:uid="{00000000-0005-0000-0000-0000F2050000}"/>
    <cellStyle name="Berechnung 2 30 2 4" xfId="24445" xr:uid="{00000000-0005-0000-0000-0000F3050000}"/>
    <cellStyle name="Berechnung 2 30 3" xfId="15053" xr:uid="{00000000-0005-0000-0000-0000F4050000}"/>
    <cellStyle name="Berechnung 2 30 3 2" xfId="27852" xr:uid="{00000000-0005-0000-0000-0000F5050000}"/>
    <cellStyle name="Berechnung 2 30 4" xfId="9345" xr:uid="{00000000-0005-0000-0000-0000F6050000}"/>
    <cellStyle name="Berechnung 2 30 5" xfId="22600" xr:uid="{00000000-0005-0000-0000-0000F7050000}"/>
    <cellStyle name="Berechnung 2 31" xfId="4106" xr:uid="{00000000-0005-0000-0000-0000F8050000}"/>
    <cellStyle name="Berechnung 2 31 2" xfId="7003" xr:uid="{00000000-0005-0000-0000-0000F9050000}"/>
    <cellStyle name="Berechnung 2 31 2 2" xfId="15056" xr:uid="{00000000-0005-0000-0000-0000FA050000}"/>
    <cellStyle name="Berechnung 2 31 2 2 2" xfId="27855" xr:uid="{00000000-0005-0000-0000-0000FB050000}"/>
    <cellStyle name="Berechnung 2 31 2 3" xfId="9348" xr:uid="{00000000-0005-0000-0000-0000FC050000}"/>
    <cellStyle name="Berechnung 2 31 2 4" xfId="24446" xr:uid="{00000000-0005-0000-0000-0000FD050000}"/>
    <cellStyle name="Berechnung 2 31 3" xfId="15055" xr:uid="{00000000-0005-0000-0000-0000FE050000}"/>
    <cellStyle name="Berechnung 2 31 3 2" xfId="27854" xr:uid="{00000000-0005-0000-0000-0000FF050000}"/>
    <cellStyle name="Berechnung 2 31 4" xfId="9347" xr:uid="{00000000-0005-0000-0000-000000060000}"/>
    <cellStyle name="Berechnung 2 31 5" xfId="24294" xr:uid="{00000000-0005-0000-0000-000001060000}"/>
    <cellStyle name="Berechnung 2 32" xfId="4220" xr:uid="{00000000-0005-0000-0000-000002060000}"/>
    <cellStyle name="Berechnung 2 32 2" xfId="15057" xr:uid="{00000000-0005-0000-0000-000003060000}"/>
    <cellStyle name="Berechnung 2 32 2 2" xfId="27856" xr:uid="{00000000-0005-0000-0000-000004060000}"/>
    <cellStyle name="Berechnung 2 32 3" xfId="9349" xr:uid="{00000000-0005-0000-0000-000005060000}"/>
    <cellStyle name="Berechnung 2 32 4" xfId="24447" xr:uid="{00000000-0005-0000-0000-000006060000}"/>
    <cellStyle name="Berechnung 2 33" xfId="7046" xr:uid="{00000000-0005-0000-0000-000007060000}"/>
    <cellStyle name="Berechnung 2 33 2" xfId="14950" xr:uid="{00000000-0005-0000-0000-000008060000}"/>
    <cellStyle name="Berechnung 2 33 3" xfId="27749" xr:uid="{00000000-0005-0000-0000-000009060000}"/>
    <cellStyle name="Berechnung 2 34" xfId="9242" xr:uid="{00000000-0005-0000-0000-00000A060000}"/>
    <cellStyle name="Berechnung 2 4" xfId="2217" xr:uid="{00000000-0005-0000-0000-00000B060000}"/>
    <cellStyle name="Berechnung 2 4 2" xfId="5115" xr:uid="{00000000-0005-0000-0000-00000C060000}"/>
    <cellStyle name="Berechnung 2 4 2 2" xfId="15059" xr:uid="{00000000-0005-0000-0000-00000D060000}"/>
    <cellStyle name="Berechnung 2 4 2 2 2" xfId="27858" xr:uid="{00000000-0005-0000-0000-00000E060000}"/>
    <cellStyle name="Berechnung 2 4 2 3" xfId="9351" xr:uid="{00000000-0005-0000-0000-00000F060000}"/>
    <cellStyle name="Berechnung 2 4 2 4" xfId="24448" xr:uid="{00000000-0005-0000-0000-000010060000}"/>
    <cellStyle name="Berechnung 2 4 3" xfId="15058" xr:uid="{00000000-0005-0000-0000-000011060000}"/>
    <cellStyle name="Berechnung 2 4 3 2" xfId="27857" xr:uid="{00000000-0005-0000-0000-000012060000}"/>
    <cellStyle name="Berechnung 2 4 4" xfId="9350" xr:uid="{00000000-0005-0000-0000-000013060000}"/>
    <cellStyle name="Berechnung 2 4 5" xfId="22406" xr:uid="{00000000-0005-0000-0000-000014060000}"/>
    <cellStyle name="Berechnung 2 5" xfId="1552" xr:uid="{00000000-0005-0000-0000-000015060000}"/>
    <cellStyle name="Berechnung 2 5 2" xfId="4451" xr:uid="{00000000-0005-0000-0000-000016060000}"/>
    <cellStyle name="Berechnung 2 5 2 2" xfId="15061" xr:uid="{00000000-0005-0000-0000-000017060000}"/>
    <cellStyle name="Berechnung 2 5 2 2 2" xfId="27860" xr:uid="{00000000-0005-0000-0000-000018060000}"/>
    <cellStyle name="Berechnung 2 5 2 3" xfId="9353" xr:uid="{00000000-0005-0000-0000-000019060000}"/>
    <cellStyle name="Berechnung 2 5 2 4" xfId="24449" xr:uid="{00000000-0005-0000-0000-00001A060000}"/>
    <cellStyle name="Berechnung 2 5 3" xfId="15060" xr:uid="{00000000-0005-0000-0000-00001B060000}"/>
    <cellStyle name="Berechnung 2 5 3 2" xfId="27859" xr:uid="{00000000-0005-0000-0000-00001C060000}"/>
    <cellStyle name="Berechnung 2 5 4" xfId="9352" xr:uid="{00000000-0005-0000-0000-00001D060000}"/>
    <cellStyle name="Berechnung 2 5 5" xfId="21741" xr:uid="{00000000-0005-0000-0000-00001E060000}"/>
    <cellStyle name="Berechnung 2 6" xfId="2221" xr:uid="{00000000-0005-0000-0000-00001F060000}"/>
    <cellStyle name="Berechnung 2 6 2" xfId="5119" xr:uid="{00000000-0005-0000-0000-000020060000}"/>
    <cellStyle name="Berechnung 2 6 2 2" xfId="15063" xr:uid="{00000000-0005-0000-0000-000021060000}"/>
    <cellStyle name="Berechnung 2 6 2 2 2" xfId="27862" xr:uid="{00000000-0005-0000-0000-000022060000}"/>
    <cellStyle name="Berechnung 2 6 2 3" xfId="9355" xr:uid="{00000000-0005-0000-0000-000023060000}"/>
    <cellStyle name="Berechnung 2 6 2 4" xfId="24450" xr:uid="{00000000-0005-0000-0000-000024060000}"/>
    <cellStyle name="Berechnung 2 6 3" xfId="15062" xr:uid="{00000000-0005-0000-0000-000025060000}"/>
    <cellStyle name="Berechnung 2 6 3 2" xfId="27861" xr:uid="{00000000-0005-0000-0000-000026060000}"/>
    <cellStyle name="Berechnung 2 6 4" xfId="9354" xr:uid="{00000000-0005-0000-0000-000027060000}"/>
    <cellStyle name="Berechnung 2 6 5" xfId="22410" xr:uid="{00000000-0005-0000-0000-000028060000}"/>
    <cellStyle name="Berechnung 2 7" xfId="1551" xr:uid="{00000000-0005-0000-0000-000029060000}"/>
    <cellStyle name="Berechnung 2 7 2" xfId="4450" xr:uid="{00000000-0005-0000-0000-00002A060000}"/>
    <cellStyle name="Berechnung 2 7 2 2" xfId="15065" xr:uid="{00000000-0005-0000-0000-00002B060000}"/>
    <cellStyle name="Berechnung 2 7 2 2 2" xfId="27864" xr:uid="{00000000-0005-0000-0000-00002C060000}"/>
    <cellStyle name="Berechnung 2 7 2 3" xfId="9357" xr:uid="{00000000-0005-0000-0000-00002D060000}"/>
    <cellStyle name="Berechnung 2 7 2 4" xfId="24451" xr:uid="{00000000-0005-0000-0000-00002E060000}"/>
    <cellStyle name="Berechnung 2 7 3" xfId="15064" xr:uid="{00000000-0005-0000-0000-00002F060000}"/>
    <cellStyle name="Berechnung 2 7 3 2" xfId="27863" xr:uid="{00000000-0005-0000-0000-000030060000}"/>
    <cellStyle name="Berechnung 2 7 4" xfId="9356" xr:uid="{00000000-0005-0000-0000-000031060000}"/>
    <cellStyle name="Berechnung 2 7 5" xfId="21740" xr:uid="{00000000-0005-0000-0000-000032060000}"/>
    <cellStyle name="Berechnung 2 8" xfId="2493" xr:uid="{00000000-0005-0000-0000-000033060000}"/>
    <cellStyle name="Berechnung 2 8 2" xfId="5390" xr:uid="{00000000-0005-0000-0000-000034060000}"/>
    <cellStyle name="Berechnung 2 8 2 2" xfId="15067" xr:uid="{00000000-0005-0000-0000-000035060000}"/>
    <cellStyle name="Berechnung 2 8 2 2 2" xfId="27866" xr:uid="{00000000-0005-0000-0000-000036060000}"/>
    <cellStyle name="Berechnung 2 8 2 3" xfId="9359" xr:uid="{00000000-0005-0000-0000-000037060000}"/>
    <cellStyle name="Berechnung 2 8 2 4" xfId="24452" xr:uid="{00000000-0005-0000-0000-000038060000}"/>
    <cellStyle name="Berechnung 2 8 3" xfId="15066" xr:uid="{00000000-0005-0000-0000-000039060000}"/>
    <cellStyle name="Berechnung 2 8 3 2" xfId="27865" xr:uid="{00000000-0005-0000-0000-00003A060000}"/>
    <cellStyle name="Berechnung 2 8 4" xfId="9358" xr:uid="{00000000-0005-0000-0000-00003B060000}"/>
    <cellStyle name="Berechnung 2 8 5" xfId="22681" xr:uid="{00000000-0005-0000-0000-00003C060000}"/>
    <cellStyle name="Berechnung 2 9" xfId="2532" xr:uid="{00000000-0005-0000-0000-00003D060000}"/>
    <cellStyle name="Berechnung 2 9 2" xfId="5429" xr:uid="{00000000-0005-0000-0000-00003E060000}"/>
    <cellStyle name="Berechnung 2 9 2 2" xfId="15069" xr:uid="{00000000-0005-0000-0000-00003F060000}"/>
    <cellStyle name="Berechnung 2 9 2 2 2" xfId="27868" xr:uid="{00000000-0005-0000-0000-000040060000}"/>
    <cellStyle name="Berechnung 2 9 2 3" xfId="9361" xr:uid="{00000000-0005-0000-0000-000041060000}"/>
    <cellStyle name="Berechnung 2 9 2 4" xfId="24453" xr:uid="{00000000-0005-0000-0000-000042060000}"/>
    <cellStyle name="Berechnung 2 9 3" xfId="15068" xr:uid="{00000000-0005-0000-0000-000043060000}"/>
    <cellStyle name="Berechnung 2 9 3 2" xfId="27867" xr:uid="{00000000-0005-0000-0000-000044060000}"/>
    <cellStyle name="Berechnung 2 9 4" xfId="9360" xr:uid="{00000000-0005-0000-0000-000045060000}"/>
    <cellStyle name="Berechnung 2 9 5" xfId="22720" xr:uid="{00000000-0005-0000-0000-000046060000}"/>
    <cellStyle name="Berechnung 3" xfId="1356" xr:uid="{00000000-0005-0000-0000-000047060000}"/>
    <cellStyle name="Berechnung 3 2" xfId="33384" xr:uid="{00000000-0005-0000-0000-000048060000}"/>
    <cellStyle name="Berechnung 3 2 2" xfId="33385" xr:uid="{00000000-0005-0000-0000-000049060000}"/>
    <cellStyle name="Berechnung 3 3" xfId="33386" xr:uid="{00000000-0005-0000-0000-00004A060000}"/>
    <cellStyle name="Berechnung 4" xfId="33387" xr:uid="{00000000-0005-0000-0000-00004B060000}"/>
    <cellStyle name="Berechnung 4 2" xfId="33388" xr:uid="{00000000-0005-0000-0000-00004C060000}"/>
    <cellStyle name="Body" xfId="33389" xr:uid="{00000000-0005-0000-0000-00004D060000}"/>
    <cellStyle name="C:\Data\MS\Excel" xfId="228" xr:uid="{00000000-0005-0000-0000-00004E060000}"/>
    <cellStyle name="Calc Currency (0)" xfId="229" xr:uid="{00000000-0005-0000-0000-00004F060000}"/>
    <cellStyle name="Calc Currency (0) 2" xfId="230" xr:uid="{00000000-0005-0000-0000-000050060000}"/>
    <cellStyle name="Calc Currency (0) 3" xfId="231" xr:uid="{00000000-0005-0000-0000-000051060000}"/>
    <cellStyle name="Calc Currency (0) 4" xfId="232" xr:uid="{00000000-0005-0000-0000-000052060000}"/>
    <cellStyle name="Calc Currency (0) 5" xfId="33390" xr:uid="{00000000-0005-0000-0000-000053060000}"/>
    <cellStyle name="Calc Currency (2)" xfId="233" xr:uid="{00000000-0005-0000-0000-000054060000}"/>
    <cellStyle name="Calc Currency (2) 2" xfId="234" xr:uid="{00000000-0005-0000-0000-000055060000}"/>
    <cellStyle name="Calc Currency (2) 3" xfId="235" xr:uid="{00000000-0005-0000-0000-000056060000}"/>
    <cellStyle name="Calc Currency (2) 4" xfId="236" xr:uid="{00000000-0005-0000-0000-000057060000}"/>
    <cellStyle name="Calc Percent (0)" xfId="237" xr:uid="{00000000-0005-0000-0000-000058060000}"/>
    <cellStyle name="Calc Percent (0) 2" xfId="238" xr:uid="{00000000-0005-0000-0000-000059060000}"/>
    <cellStyle name="Calc Percent (0) 3" xfId="239" xr:uid="{00000000-0005-0000-0000-00005A060000}"/>
    <cellStyle name="Calc Percent (0) 4" xfId="240" xr:uid="{00000000-0005-0000-0000-00005B060000}"/>
    <cellStyle name="Calc Percent (1)" xfId="241" xr:uid="{00000000-0005-0000-0000-00005C060000}"/>
    <cellStyle name="Calc Percent (1) 2" xfId="242" xr:uid="{00000000-0005-0000-0000-00005D060000}"/>
    <cellStyle name="Calc Percent (1) 3" xfId="243" xr:uid="{00000000-0005-0000-0000-00005E060000}"/>
    <cellStyle name="Calc Percent (1) 4" xfId="244" xr:uid="{00000000-0005-0000-0000-00005F060000}"/>
    <cellStyle name="Calc Percent (2)" xfId="245" xr:uid="{00000000-0005-0000-0000-000060060000}"/>
    <cellStyle name="Calc Percent (2) 2" xfId="246" xr:uid="{00000000-0005-0000-0000-000061060000}"/>
    <cellStyle name="Calc Percent (2) 3" xfId="247" xr:uid="{00000000-0005-0000-0000-000062060000}"/>
    <cellStyle name="Calc Percent (2) 4" xfId="248" xr:uid="{00000000-0005-0000-0000-000063060000}"/>
    <cellStyle name="Calc Units (0)" xfId="249" xr:uid="{00000000-0005-0000-0000-000064060000}"/>
    <cellStyle name="Calc Units (0) 2" xfId="250" xr:uid="{00000000-0005-0000-0000-000065060000}"/>
    <cellStyle name="Calc Units (0) 3" xfId="251" xr:uid="{00000000-0005-0000-0000-000066060000}"/>
    <cellStyle name="Calc Units (0) 4" xfId="252" xr:uid="{00000000-0005-0000-0000-000067060000}"/>
    <cellStyle name="Calc Units (1)" xfId="253" xr:uid="{00000000-0005-0000-0000-000068060000}"/>
    <cellStyle name="Calc Units (1) 2" xfId="254" xr:uid="{00000000-0005-0000-0000-000069060000}"/>
    <cellStyle name="Calc Units (1) 3" xfId="255" xr:uid="{00000000-0005-0000-0000-00006A060000}"/>
    <cellStyle name="Calc Units (1) 4" xfId="256" xr:uid="{00000000-0005-0000-0000-00006B060000}"/>
    <cellStyle name="Calc Units (2)" xfId="257" xr:uid="{00000000-0005-0000-0000-00006C060000}"/>
    <cellStyle name="Calc Units (2) 2" xfId="258" xr:uid="{00000000-0005-0000-0000-00006D060000}"/>
    <cellStyle name="Calc Units (2) 3" xfId="259" xr:uid="{00000000-0005-0000-0000-00006E060000}"/>
    <cellStyle name="Calc Units (2) 4" xfId="260" xr:uid="{00000000-0005-0000-0000-00006F060000}"/>
    <cellStyle name="Calculation" xfId="54" xr:uid="{00000000-0005-0000-0000-000070060000}"/>
    <cellStyle name="Calculation 10" xfId="3561" xr:uid="{00000000-0005-0000-0000-000071060000}"/>
    <cellStyle name="Calculation 10 2" xfId="6458" xr:uid="{00000000-0005-0000-0000-000072060000}"/>
    <cellStyle name="Calculation 10 2 2" xfId="15071" xr:uid="{00000000-0005-0000-0000-000073060000}"/>
    <cellStyle name="Calculation 10 2 2 2" xfId="27870" xr:uid="{00000000-0005-0000-0000-000074060000}"/>
    <cellStyle name="Calculation 10 2 3" xfId="9363" xr:uid="{00000000-0005-0000-0000-000075060000}"/>
    <cellStyle name="Calculation 10 2 4" xfId="24454" xr:uid="{00000000-0005-0000-0000-000076060000}"/>
    <cellStyle name="Calculation 10 3" xfId="15070" xr:uid="{00000000-0005-0000-0000-000077060000}"/>
    <cellStyle name="Calculation 10 3 2" xfId="27869" xr:uid="{00000000-0005-0000-0000-000078060000}"/>
    <cellStyle name="Calculation 10 4" xfId="9362" xr:uid="{00000000-0005-0000-0000-000079060000}"/>
    <cellStyle name="Calculation 10 5" xfId="23749" xr:uid="{00000000-0005-0000-0000-00007A060000}"/>
    <cellStyle name="Calculation 11" xfId="3936" xr:uid="{00000000-0005-0000-0000-00007B060000}"/>
    <cellStyle name="Calculation 11 2" xfId="6833" xr:uid="{00000000-0005-0000-0000-00007C060000}"/>
    <cellStyle name="Calculation 11 2 2" xfId="15073" xr:uid="{00000000-0005-0000-0000-00007D060000}"/>
    <cellStyle name="Calculation 11 2 2 2" xfId="27872" xr:uid="{00000000-0005-0000-0000-00007E060000}"/>
    <cellStyle name="Calculation 11 2 3" xfId="9365" xr:uid="{00000000-0005-0000-0000-00007F060000}"/>
    <cellStyle name="Calculation 11 2 4" xfId="24455" xr:uid="{00000000-0005-0000-0000-000080060000}"/>
    <cellStyle name="Calculation 11 3" xfId="15072" xr:uid="{00000000-0005-0000-0000-000081060000}"/>
    <cellStyle name="Calculation 11 3 2" xfId="27871" xr:uid="{00000000-0005-0000-0000-000082060000}"/>
    <cellStyle name="Calculation 11 4" xfId="9364" xr:uid="{00000000-0005-0000-0000-000083060000}"/>
    <cellStyle name="Calculation 11 5" xfId="24124" xr:uid="{00000000-0005-0000-0000-000084060000}"/>
    <cellStyle name="Calculation 12" xfId="3998" xr:uid="{00000000-0005-0000-0000-000085060000}"/>
    <cellStyle name="Calculation 12 2" xfId="6895" xr:uid="{00000000-0005-0000-0000-000086060000}"/>
    <cellStyle name="Calculation 12 2 2" xfId="15075" xr:uid="{00000000-0005-0000-0000-000087060000}"/>
    <cellStyle name="Calculation 12 2 2 2" xfId="27874" xr:uid="{00000000-0005-0000-0000-000088060000}"/>
    <cellStyle name="Calculation 12 2 3" xfId="9367" xr:uid="{00000000-0005-0000-0000-000089060000}"/>
    <cellStyle name="Calculation 12 2 4" xfId="24456" xr:uid="{00000000-0005-0000-0000-00008A060000}"/>
    <cellStyle name="Calculation 12 3" xfId="15074" xr:uid="{00000000-0005-0000-0000-00008B060000}"/>
    <cellStyle name="Calculation 12 3 2" xfId="27873" xr:uid="{00000000-0005-0000-0000-00008C060000}"/>
    <cellStyle name="Calculation 12 4" xfId="9366" xr:uid="{00000000-0005-0000-0000-00008D060000}"/>
    <cellStyle name="Calculation 12 5" xfId="24186" xr:uid="{00000000-0005-0000-0000-00008E060000}"/>
    <cellStyle name="Calculation 13" xfId="3352" xr:uid="{00000000-0005-0000-0000-00008F060000}"/>
    <cellStyle name="Calculation 13 2" xfId="6249" xr:uid="{00000000-0005-0000-0000-000090060000}"/>
    <cellStyle name="Calculation 13 2 2" xfId="15077" xr:uid="{00000000-0005-0000-0000-000091060000}"/>
    <cellStyle name="Calculation 13 2 2 2" xfId="27876" xr:uid="{00000000-0005-0000-0000-000092060000}"/>
    <cellStyle name="Calculation 13 2 3" xfId="9369" xr:uid="{00000000-0005-0000-0000-000093060000}"/>
    <cellStyle name="Calculation 13 2 4" xfId="24457" xr:uid="{00000000-0005-0000-0000-000094060000}"/>
    <cellStyle name="Calculation 13 3" xfId="15076" xr:uid="{00000000-0005-0000-0000-000095060000}"/>
    <cellStyle name="Calculation 13 3 2" xfId="27875" xr:uid="{00000000-0005-0000-0000-000096060000}"/>
    <cellStyle name="Calculation 13 4" xfId="9368" xr:uid="{00000000-0005-0000-0000-000097060000}"/>
    <cellStyle name="Calculation 13 5" xfId="23540" xr:uid="{00000000-0005-0000-0000-000098060000}"/>
    <cellStyle name="Calculation 14" xfId="4028" xr:uid="{00000000-0005-0000-0000-000099060000}"/>
    <cellStyle name="Calculation 14 2" xfId="6925" xr:uid="{00000000-0005-0000-0000-00009A060000}"/>
    <cellStyle name="Calculation 14 2 2" xfId="15079" xr:uid="{00000000-0005-0000-0000-00009B060000}"/>
    <cellStyle name="Calculation 14 2 2 2" xfId="27878" xr:uid="{00000000-0005-0000-0000-00009C060000}"/>
    <cellStyle name="Calculation 14 2 3" xfId="9371" xr:uid="{00000000-0005-0000-0000-00009D060000}"/>
    <cellStyle name="Calculation 14 2 4" xfId="24458" xr:uid="{00000000-0005-0000-0000-00009E060000}"/>
    <cellStyle name="Calculation 14 3" xfId="15078" xr:uid="{00000000-0005-0000-0000-00009F060000}"/>
    <cellStyle name="Calculation 14 3 2" xfId="27877" xr:uid="{00000000-0005-0000-0000-0000A0060000}"/>
    <cellStyle name="Calculation 14 4" xfId="9370" xr:uid="{00000000-0005-0000-0000-0000A1060000}"/>
    <cellStyle name="Calculation 14 5" xfId="24216" xr:uid="{00000000-0005-0000-0000-0000A2060000}"/>
    <cellStyle name="Calculation 15" xfId="4104" xr:uid="{00000000-0005-0000-0000-0000A3060000}"/>
    <cellStyle name="Calculation 15 2" xfId="7001" xr:uid="{00000000-0005-0000-0000-0000A4060000}"/>
    <cellStyle name="Calculation 15 2 2" xfId="15081" xr:uid="{00000000-0005-0000-0000-0000A5060000}"/>
    <cellStyle name="Calculation 15 2 2 2" xfId="27880" xr:uid="{00000000-0005-0000-0000-0000A6060000}"/>
    <cellStyle name="Calculation 15 2 3" xfId="9373" xr:uid="{00000000-0005-0000-0000-0000A7060000}"/>
    <cellStyle name="Calculation 15 2 4" xfId="24459" xr:uid="{00000000-0005-0000-0000-0000A8060000}"/>
    <cellStyle name="Calculation 15 3" xfId="15080" xr:uid="{00000000-0005-0000-0000-0000A9060000}"/>
    <cellStyle name="Calculation 15 3 2" xfId="27879" xr:uid="{00000000-0005-0000-0000-0000AA060000}"/>
    <cellStyle name="Calculation 15 4" xfId="9372" xr:uid="{00000000-0005-0000-0000-0000AB060000}"/>
    <cellStyle name="Calculation 15 5" xfId="24292" xr:uid="{00000000-0005-0000-0000-0000AC060000}"/>
    <cellStyle name="Calculation 16" xfId="4040" xr:uid="{00000000-0005-0000-0000-0000AD060000}"/>
    <cellStyle name="Calculation 16 2" xfId="6937" xr:uid="{00000000-0005-0000-0000-0000AE060000}"/>
    <cellStyle name="Calculation 16 2 2" xfId="15083" xr:uid="{00000000-0005-0000-0000-0000AF060000}"/>
    <cellStyle name="Calculation 16 2 2 2" xfId="27882" xr:uid="{00000000-0005-0000-0000-0000B0060000}"/>
    <cellStyle name="Calculation 16 2 3" xfId="9375" xr:uid="{00000000-0005-0000-0000-0000B1060000}"/>
    <cellStyle name="Calculation 16 2 4" xfId="24460" xr:uid="{00000000-0005-0000-0000-0000B2060000}"/>
    <cellStyle name="Calculation 16 3" xfId="15082" xr:uid="{00000000-0005-0000-0000-0000B3060000}"/>
    <cellStyle name="Calculation 16 3 2" xfId="27881" xr:uid="{00000000-0005-0000-0000-0000B4060000}"/>
    <cellStyle name="Calculation 16 4" xfId="9374" xr:uid="{00000000-0005-0000-0000-0000B5060000}"/>
    <cellStyle name="Calculation 16 5" xfId="24228" xr:uid="{00000000-0005-0000-0000-0000B6060000}"/>
    <cellStyle name="Calculation 17" xfId="4123" xr:uid="{00000000-0005-0000-0000-0000B7060000}"/>
    <cellStyle name="Calculation 17 2" xfId="7020" xr:uid="{00000000-0005-0000-0000-0000B8060000}"/>
    <cellStyle name="Calculation 17 2 2" xfId="15085" xr:uid="{00000000-0005-0000-0000-0000B9060000}"/>
    <cellStyle name="Calculation 17 2 2 2" xfId="27884" xr:uid="{00000000-0005-0000-0000-0000BA060000}"/>
    <cellStyle name="Calculation 17 2 3" xfId="9377" xr:uid="{00000000-0005-0000-0000-0000BB060000}"/>
    <cellStyle name="Calculation 17 2 4" xfId="24461" xr:uid="{00000000-0005-0000-0000-0000BC060000}"/>
    <cellStyle name="Calculation 17 3" xfId="15084" xr:uid="{00000000-0005-0000-0000-0000BD060000}"/>
    <cellStyle name="Calculation 17 3 2" xfId="27883" xr:uid="{00000000-0005-0000-0000-0000BE060000}"/>
    <cellStyle name="Calculation 17 4" xfId="9376" xr:uid="{00000000-0005-0000-0000-0000BF060000}"/>
    <cellStyle name="Calculation 17 5" xfId="24311" xr:uid="{00000000-0005-0000-0000-0000C0060000}"/>
    <cellStyle name="Calculation 18" xfId="4175" xr:uid="{00000000-0005-0000-0000-0000C1060000}"/>
    <cellStyle name="Calculation 18 2" xfId="15086" xr:uid="{00000000-0005-0000-0000-0000C2060000}"/>
    <cellStyle name="Calculation 18 2 2" xfId="27885" xr:uid="{00000000-0005-0000-0000-0000C3060000}"/>
    <cellStyle name="Calculation 18 3" xfId="9378" xr:uid="{00000000-0005-0000-0000-0000C4060000}"/>
    <cellStyle name="Calculation 18 4" xfId="24462" xr:uid="{00000000-0005-0000-0000-0000C5060000}"/>
    <cellStyle name="Calculation 19" xfId="21573" xr:uid="{00000000-0005-0000-0000-0000C6060000}"/>
    <cellStyle name="Calculation 2" xfId="55" xr:uid="{00000000-0005-0000-0000-0000C7060000}"/>
    <cellStyle name="Calculation 2 10" xfId="3935" xr:uid="{00000000-0005-0000-0000-0000C8060000}"/>
    <cellStyle name="Calculation 2 10 2" xfId="6832" xr:uid="{00000000-0005-0000-0000-0000C9060000}"/>
    <cellStyle name="Calculation 2 10 2 2" xfId="15089" xr:uid="{00000000-0005-0000-0000-0000CA060000}"/>
    <cellStyle name="Calculation 2 10 2 2 2" xfId="27888" xr:uid="{00000000-0005-0000-0000-0000CB060000}"/>
    <cellStyle name="Calculation 2 10 2 3" xfId="9381" xr:uid="{00000000-0005-0000-0000-0000CC060000}"/>
    <cellStyle name="Calculation 2 10 2 4" xfId="24463" xr:uid="{00000000-0005-0000-0000-0000CD060000}"/>
    <cellStyle name="Calculation 2 10 3" xfId="15088" xr:uid="{00000000-0005-0000-0000-0000CE060000}"/>
    <cellStyle name="Calculation 2 10 3 2" xfId="27887" xr:uid="{00000000-0005-0000-0000-0000CF060000}"/>
    <cellStyle name="Calculation 2 10 4" xfId="9380" xr:uid="{00000000-0005-0000-0000-0000D0060000}"/>
    <cellStyle name="Calculation 2 10 5" xfId="24123" xr:uid="{00000000-0005-0000-0000-0000D1060000}"/>
    <cellStyle name="Calculation 2 11" xfId="3997" xr:uid="{00000000-0005-0000-0000-0000D2060000}"/>
    <cellStyle name="Calculation 2 11 2" xfId="6894" xr:uid="{00000000-0005-0000-0000-0000D3060000}"/>
    <cellStyle name="Calculation 2 11 2 2" xfId="15091" xr:uid="{00000000-0005-0000-0000-0000D4060000}"/>
    <cellStyle name="Calculation 2 11 2 2 2" xfId="27890" xr:uid="{00000000-0005-0000-0000-0000D5060000}"/>
    <cellStyle name="Calculation 2 11 2 3" xfId="9383" xr:uid="{00000000-0005-0000-0000-0000D6060000}"/>
    <cellStyle name="Calculation 2 11 2 4" xfId="24464" xr:uid="{00000000-0005-0000-0000-0000D7060000}"/>
    <cellStyle name="Calculation 2 11 3" xfId="15090" xr:uid="{00000000-0005-0000-0000-0000D8060000}"/>
    <cellStyle name="Calculation 2 11 3 2" xfId="27889" xr:uid="{00000000-0005-0000-0000-0000D9060000}"/>
    <cellStyle name="Calculation 2 11 4" xfId="9382" xr:uid="{00000000-0005-0000-0000-0000DA060000}"/>
    <cellStyle name="Calculation 2 11 5" xfId="24185" xr:uid="{00000000-0005-0000-0000-0000DB060000}"/>
    <cellStyle name="Calculation 2 12" xfId="3950" xr:uid="{00000000-0005-0000-0000-0000DC060000}"/>
    <cellStyle name="Calculation 2 12 2" xfId="6847" xr:uid="{00000000-0005-0000-0000-0000DD060000}"/>
    <cellStyle name="Calculation 2 12 2 2" xfId="15093" xr:uid="{00000000-0005-0000-0000-0000DE060000}"/>
    <cellStyle name="Calculation 2 12 2 2 2" xfId="27892" xr:uid="{00000000-0005-0000-0000-0000DF060000}"/>
    <cellStyle name="Calculation 2 12 2 3" xfId="9385" xr:uid="{00000000-0005-0000-0000-0000E0060000}"/>
    <cellStyle name="Calculation 2 12 2 4" xfId="24465" xr:uid="{00000000-0005-0000-0000-0000E1060000}"/>
    <cellStyle name="Calculation 2 12 3" xfId="15092" xr:uid="{00000000-0005-0000-0000-0000E2060000}"/>
    <cellStyle name="Calculation 2 12 3 2" xfId="27891" xr:uid="{00000000-0005-0000-0000-0000E3060000}"/>
    <cellStyle name="Calculation 2 12 4" xfId="9384" xr:uid="{00000000-0005-0000-0000-0000E4060000}"/>
    <cellStyle name="Calculation 2 12 5" xfId="24138" xr:uid="{00000000-0005-0000-0000-0000E5060000}"/>
    <cellStyle name="Calculation 2 13" xfId="4027" xr:uid="{00000000-0005-0000-0000-0000E6060000}"/>
    <cellStyle name="Calculation 2 13 2" xfId="6924" xr:uid="{00000000-0005-0000-0000-0000E7060000}"/>
    <cellStyle name="Calculation 2 13 2 2" xfId="15095" xr:uid="{00000000-0005-0000-0000-0000E8060000}"/>
    <cellStyle name="Calculation 2 13 2 2 2" xfId="27894" xr:uid="{00000000-0005-0000-0000-0000E9060000}"/>
    <cellStyle name="Calculation 2 13 2 3" xfId="9387" xr:uid="{00000000-0005-0000-0000-0000EA060000}"/>
    <cellStyle name="Calculation 2 13 2 4" xfId="24466" xr:uid="{00000000-0005-0000-0000-0000EB060000}"/>
    <cellStyle name="Calculation 2 13 3" xfId="15094" xr:uid="{00000000-0005-0000-0000-0000EC060000}"/>
    <cellStyle name="Calculation 2 13 3 2" xfId="27893" xr:uid="{00000000-0005-0000-0000-0000ED060000}"/>
    <cellStyle name="Calculation 2 13 4" xfId="9386" xr:uid="{00000000-0005-0000-0000-0000EE060000}"/>
    <cellStyle name="Calculation 2 13 5" xfId="24215" xr:uid="{00000000-0005-0000-0000-0000EF060000}"/>
    <cellStyle name="Calculation 2 14" xfId="4103" xr:uid="{00000000-0005-0000-0000-0000F0060000}"/>
    <cellStyle name="Calculation 2 14 2" xfId="7000" xr:uid="{00000000-0005-0000-0000-0000F1060000}"/>
    <cellStyle name="Calculation 2 14 2 2" xfId="15097" xr:uid="{00000000-0005-0000-0000-0000F2060000}"/>
    <cellStyle name="Calculation 2 14 2 2 2" xfId="27896" xr:uid="{00000000-0005-0000-0000-0000F3060000}"/>
    <cellStyle name="Calculation 2 14 2 3" xfId="9389" xr:uid="{00000000-0005-0000-0000-0000F4060000}"/>
    <cellStyle name="Calculation 2 14 2 4" xfId="24467" xr:uid="{00000000-0005-0000-0000-0000F5060000}"/>
    <cellStyle name="Calculation 2 14 3" xfId="15096" xr:uid="{00000000-0005-0000-0000-0000F6060000}"/>
    <cellStyle name="Calculation 2 14 3 2" xfId="27895" xr:uid="{00000000-0005-0000-0000-0000F7060000}"/>
    <cellStyle name="Calculation 2 14 4" xfId="9388" xr:uid="{00000000-0005-0000-0000-0000F8060000}"/>
    <cellStyle name="Calculation 2 14 5" xfId="24291" xr:uid="{00000000-0005-0000-0000-0000F9060000}"/>
    <cellStyle name="Calculation 2 15" xfId="4128" xr:uid="{00000000-0005-0000-0000-0000FA060000}"/>
    <cellStyle name="Calculation 2 15 2" xfId="7025" xr:uid="{00000000-0005-0000-0000-0000FB060000}"/>
    <cellStyle name="Calculation 2 15 2 2" xfId="15099" xr:uid="{00000000-0005-0000-0000-0000FC060000}"/>
    <cellStyle name="Calculation 2 15 2 2 2" xfId="27898" xr:uid="{00000000-0005-0000-0000-0000FD060000}"/>
    <cellStyle name="Calculation 2 15 2 3" xfId="9391" xr:uid="{00000000-0005-0000-0000-0000FE060000}"/>
    <cellStyle name="Calculation 2 15 2 4" xfId="24468" xr:uid="{00000000-0005-0000-0000-0000FF060000}"/>
    <cellStyle name="Calculation 2 15 3" xfId="15098" xr:uid="{00000000-0005-0000-0000-000000070000}"/>
    <cellStyle name="Calculation 2 15 3 2" xfId="27897" xr:uid="{00000000-0005-0000-0000-000001070000}"/>
    <cellStyle name="Calculation 2 15 4" xfId="9390" xr:uid="{00000000-0005-0000-0000-000002070000}"/>
    <cellStyle name="Calculation 2 15 5" xfId="24316" xr:uid="{00000000-0005-0000-0000-000003070000}"/>
    <cellStyle name="Calculation 2 16" xfId="4137" xr:uid="{00000000-0005-0000-0000-000004070000}"/>
    <cellStyle name="Calculation 2 16 2" xfId="7034" xr:uid="{00000000-0005-0000-0000-000005070000}"/>
    <cellStyle name="Calculation 2 16 2 2" xfId="15101" xr:uid="{00000000-0005-0000-0000-000006070000}"/>
    <cellStyle name="Calculation 2 16 2 2 2" xfId="27900" xr:uid="{00000000-0005-0000-0000-000007070000}"/>
    <cellStyle name="Calculation 2 16 2 3" xfId="9393" xr:uid="{00000000-0005-0000-0000-000008070000}"/>
    <cellStyle name="Calculation 2 16 2 4" xfId="24469" xr:uid="{00000000-0005-0000-0000-000009070000}"/>
    <cellStyle name="Calculation 2 16 3" xfId="15100" xr:uid="{00000000-0005-0000-0000-00000A070000}"/>
    <cellStyle name="Calculation 2 16 3 2" xfId="27899" xr:uid="{00000000-0005-0000-0000-00000B070000}"/>
    <cellStyle name="Calculation 2 16 4" xfId="9392" xr:uid="{00000000-0005-0000-0000-00000C070000}"/>
    <cellStyle name="Calculation 2 16 5" xfId="24325" xr:uid="{00000000-0005-0000-0000-00000D070000}"/>
    <cellStyle name="Calculation 2 17" xfId="4176" xr:uid="{00000000-0005-0000-0000-00000E070000}"/>
    <cellStyle name="Calculation 2 17 2" xfId="15102" xr:uid="{00000000-0005-0000-0000-00000F070000}"/>
    <cellStyle name="Calculation 2 17 2 2" xfId="27901" xr:uid="{00000000-0005-0000-0000-000010070000}"/>
    <cellStyle name="Calculation 2 17 3" xfId="9394" xr:uid="{00000000-0005-0000-0000-000011070000}"/>
    <cellStyle name="Calculation 2 17 4" xfId="24470" xr:uid="{00000000-0005-0000-0000-000012070000}"/>
    <cellStyle name="Calculation 2 18" xfId="15087" xr:uid="{00000000-0005-0000-0000-000013070000}"/>
    <cellStyle name="Calculation 2 18 2" xfId="27886" xr:uid="{00000000-0005-0000-0000-000014070000}"/>
    <cellStyle name="Calculation 2 19" xfId="9379" xr:uid="{00000000-0005-0000-0000-000015070000}"/>
    <cellStyle name="Calculation 2 2" xfId="132" xr:uid="{00000000-0005-0000-0000-000016070000}"/>
    <cellStyle name="Calculation 2 2 10" xfId="3965" xr:uid="{00000000-0005-0000-0000-000017070000}"/>
    <cellStyle name="Calculation 2 2 10 2" xfId="6862" xr:uid="{00000000-0005-0000-0000-000018070000}"/>
    <cellStyle name="Calculation 2 2 10 2 2" xfId="15105" xr:uid="{00000000-0005-0000-0000-000019070000}"/>
    <cellStyle name="Calculation 2 2 10 2 2 2" xfId="27904" xr:uid="{00000000-0005-0000-0000-00001A070000}"/>
    <cellStyle name="Calculation 2 2 10 2 3" xfId="9397" xr:uid="{00000000-0005-0000-0000-00001B070000}"/>
    <cellStyle name="Calculation 2 2 10 2 4" xfId="24471" xr:uid="{00000000-0005-0000-0000-00001C070000}"/>
    <cellStyle name="Calculation 2 2 10 3" xfId="15104" xr:uid="{00000000-0005-0000-0000-00001D070000}"/>
    <cellStyle name="Calculation 2 2 10 3 2" xfId="27903" xr:uid="{00000000-0005-0000-0000-00001E070000}"/>
    <cellStyle name="Calculation 2 2 10 4" xfId="9396" xr:uid="{00000000-0005-0000-0000-00001F070000}"/>
    <cellStyle name="Calculation 2 2 10 5" xfId="24153" xr:uid="{00000000-0005-0000-0000-000020070000}"/>
    <cellStyle name="Calculation 2 2 11" xfId="3941" xr:uid="{00000000-0005-0000-0000-000021070000}"/>
    <cellStyle name="Calculation 2 2 11 2" xfId="6838" xr:uid="{00000000-0005-0000-0000-000022070000}"/>
    <cellStyle name="Calculation 2 2 11 2 2" xfId="15107" xr:uid="{00000000-0005-0000-0000-000023070000}"/>
    <cellStyle name="Calculation 2 2 11 2 2 2" xfId="27906" xr:uid="{00000000-0005-0000-0000-000024070000}"/>
    <cellStyle name="Calculation 2 2 11 2 3" xfId="9399" xr:uid="{00000000-0005-0000-0000-000025070000}"/>
    <cellStyle name="Calculation 2 2 11 2 4" xfId="24472" xr:uid="{00000000-0005-0000-0000-000026070000}"/>
    <cellStyle name="Calculation 2 2 11 3" xfId="15106" xr:uid="{00000000-0005-0000-0000-000027070000}"/>
    <cellStyle name="Calculation 2 2 11 3 2" xfId="27905" xr:uid="{00000000-0005-0000-0000-000028070000}"/>
    <cellStyle name="Calculation 2 2 11 4" xfId="9398" xr:uid="{00000000-0005-0000-0000-000029070000}"/>
    <cellStyle name="Calculation 2 2 11 5" xfId="24129" xr:uid="{00000000-0005-0000-0000-00002A070000}"/>
    <cellStyle name="Calculation 2 2 12" xfId="3761" xr:uid="{00000000-0005-0000-0000-00002B070000}"/>
    <cellStyle name="Calculation 2 2 12 2" xfId="6658" xr:uid="{00000000-0005-0000-0000-00002C070000}"/>
    <cellStyle name="Calculation 2 2 12 2 2" xfId="15109" xr:uid="{00000000-0005-0000-0000-00002D070000}"/>
    <cellStyle name="Calculation 2 2 12 2 2 2" xfId="27908" xr:uid="{00000000-0005-0000-0000-00002E070000}"/>
    <cellStyle name="Calculation 2 2 12 2 3" xfId="9401" xr:uid="{00000000-0005-0000-0000-00002F070000}"/>
    <cellStyle name="Calculation 2 2 12 2 4" xfId="24473" xr:uid="{00000000-0005-0000-0000-000030070000}"/>
    <cellStyle name="Calculation 2 2 12 3" xfId="15108" xr:uid="{00000000-0005-0000-0000-000031070000}"/>
    <cellStyle name="Calculation 2 2 12 3 2" xfId="27907" xr:uid="{00000000-0005-0000-0000-000032070000}"/>
    <cellStyle name="Calculation 2 2 12 4" xfId="9400" xr:uid="{00000000-0005-0000-0000-000033070000}"/>
    <cellStyle name="Calculation 2 2 12 5" xfId="23949" xr:uid="{00000000-0005-0000-0000-000034070000}"/>
    <cellStyle name="Calculation 2 2 13" xfId="4037" xr:uid="{00000000-0005-0000-0000-000035070000}"/>
    <cellStyle name="Calculation 2 2 13 2" xfId="6934" xr:uid="{00000000-0005-0000-0000-000036070000}"/>
    <cellStyle name="Calculation 2 2 13 2 2" xfId="15111" xr:uid="{00000000-0005-0000-0000-000037070000}"/>
    <cellStyle name="Calculation 2 2 13 2 2 2" xfId="27910" xr:uid="{00000000-0005-0000-0000-000038070000}"/>
    <cellStyle name="Calculation 2 2 13 2 3" xfId="9403" xr:uid="{00000000-0005-0000-0000-000039070000}"/>
    <cellStyle name="Calculation 2 2 13 2 4" xfId="24474" xr:uid="{00000000-0005-0000-0000-00003A070000}"/>
    <cellStyle name="Calculation 2 2 13 3" xfId="15110" xr:uid="{00000000-0005-0000-0000-00003B070000}"/>
    <cellStyle name="Calculation 2 2 13 3 2" xfId="27909" xr:uid="{00000000-0005-0000-0000-00003C070000}"/>
    <cellStyle name="Calculation 2 2 13 4" xfId="9402" xr:uid="{00000000-0005-0000-0000-00003D070000}"/>
    <cellStyle name="Calculation 2 2 13 5" xfId="24225" xr:uid="{00000000-0005-0000-0000-00003E070000}"/>
    <cellStyle name="Calculation 2 2 14" xfId="4119" xr:uid="{00000000-0005-0000-0000-00003F070000}"/>
    <cellStyle name="Calculation 2 2 14 2" xfId="7016" xr:uid="{00000000-0005-0000-0000-000040070000}"/>
    <cellStyle name="Calculation 2 2 14 2 2" xfId="15113" xr:uid="{00000000-0005-0000-0000-000041070000}"/>
    <cellStyle name="Calculation 2 2 14 2 2 2" xfId="27912" xr:uid="{00000000-0005-0000-0000-000042070000}"/>
    <cellStyle name="Calculation 2 2 14 2 3" xfId="9405" xr:uid="{00000000-0005-0000-0000-000043070000}"/>
    <cellStyle name="Calculation 2 2 14 2 4" xfId="24475" xr:uid="{00000000-0005-0000-0000-000044070000}"/>
    <cellStyle name="Calculation 2 2 14 3" xfId="15112" xr:uid="{00000000-0005-0000-0000-000045070000}"/>
    <cellStyle name="Calculation 2 2 14 3 2" xfId="27911" xr:uid="{00000000-0005-0000-0000-000046070000}"/>
    <cellStyle name="Calculation 2 2 14 4" xfId="9404" xr:uid="{00000000-0005-0000-0000-000047070000}"/>
    <cellStyle name="Calculation 2 2 14 5" xfId="24307" xr:uid="{00000000-0005-0000-0000-000048070000}"/>
    <cellStyle name="Calculation 2 2 15" xfId="4116" xr:uid="{00000000-0005-0000-0000-000049070000}"/>
    <cellStyle name="Calculation 2 2 15 2" xfId="7013" xr:uid="{00000000-0005-0000-0000-00004A070000}"/>
    <cellStyle name="Calculation 2 2 15 2 2" xfId="15115" xr:uid="{00000000-0005-0000-0000-00004B070000}"/>
    <cellStyle name="Calculation 2 2 15 2 2 2" xfId="27914" xr:uid="{00000000-0005-0000-0000-00004C070000}"/>
    <cellStyle name="Calculation 2 2 15 2 3" xfId="9407" xr:uid="{00000000-0005-0000-0000-00004D070000}"/>
    <cellStyle name="Calculation 2 2 15 2 4" xfId="24476" xr:uid="{00000000-0005-0000-0000-00004E070000}"/>
    <cellStyle name="Calculation 2 2 15 3" xfId="15114" xr:uid="{00000000-0005-0000-0000-00004F070000}"/>
    <cellStyle name="Calculation 2 2 15 3 2" xfId="27913" xr:uid="{00000000-0005-0000-0000-000050070000}"/>
    <cellStyle name="Calculation 2 2 15 4" xfId="9406" xr:uid="{00000000-0005-0000-0000-000051070000}"/>
    <cellStyle name="Calculation 2 2 15 5" xfId="24304" xr:uid="{00000000-0005-0000-0000-000052070000}"/>
    <cellStyle name="Calculation 2 2 16" xfId="4203" xr:uid="{00000000-0005-0000-0000-000053070000}"/>
    <cellStyle name="Calculation 2 2 16 2" xfId="15116" xr:uid="{00000000-0005-0000-0000-000054070000}"/>
    <cellStyle name="Calculation 2 2 16 2 2" xfId="27915" xr:uid="{00000000-0005-0000-0000-000055070000}"/>
    <cellStyle name="Calculation 2 2 16 3" xfId="9408" xr:uid="{00000000-0005-0000-0000-000056070000}"/>
    <cellStyle name="Calculation 2 2 16 4" xfId="24477" xr:uid="{00000000-0005-0000-0000-000057070000}"/>
    <cellStyle name="Calculation 2 2 17" xfId="15103" xr:uid="{00000000-0005-0000-0000-000058070000}"/>
    <cellStyle name="Calculation 2 2 17 2" xfId="27902" xr:uid="{00000000-0005-0000-0000-000059070000}"/>
    <cellStyle name="Calculation 2 2 18" xfId="9395" xr:uid="{00000000-0005-0000-0000-00005A070000}"/>
    <cellStyle name="Calculation 2 2 19" xfId="21590" xr:uid="{00000000-0005-0000-0000-00005B070000}"/>
    <cellStyle name="Calculation 2 2 2" xfId="261" xr:uid="{00000000-0005-0000-0000-00005C070000}"/>
    <cellStyle name="Calculation 2 2 2 10" xfId="1876" xr:uid="{00000000-0005-0000-0000-00005D070000}"/>
    <cellStyle name="Calculation 2 2 2 10 2" xfId="4774" xr:uid="{00000000-0005-0000-0000-00005E070000}"/>
    <cellStyle name="Calculation 2 2 2 10 2 2" xfId="15119" xr:uid="{00000000-0005-0000-0000-00005F070000}"/>
    <cellStyle name="Calculation 2 2 2 10 2 2 2" xfId="27918" xr:uid="{00000000-0005-0000-0000-000060070000}"/>
    <cellStyle name="Calculation 2 2 2 10 2 3" xfId="9411" xr:uid="{00000000-0005-0000-0000-000061070000}"/>
    <cellStyle name="Calculation 2 2 2 10 2 4" xfId="24478" xr:uid="{00000000-0005-0000-0000-000062070000}"/>
    <cellStyle name="Calculation 2 2 2 10 3" xfId="15118" xr:uid="{00000000-0005-0000-0000-000063070000}"/>
    <cellStyle name="Calculation 2 2 2 10 3 2" xfId="27917" xr:uid="{00000000-0005-0000-0000-000064070000}"/>
    <cellStyle name="Calculation 2 2 2 10 4" xfId="9410" xr:uid="{00000000-0005-0000-0000-000065070000}"/>
    <cellStyle name="Calculation 2 2 2 10 5" xfId="22065" xr:uid="{00000000-0005-0000-0000-000066070000}"/>
    <cellStyle name="Calculation 2 2 2 11" xfId="3010" xr:uid="{00000000-0005-0000-0000-000067070000}"/>
    <cellStyle name="Calculation 2 2 2 11 2" xfId="5907" xr:uid="{00000000-0005-0000-0000-000068070000}"/>
    <cellStyle name="Calculation 2 2 2 11 2 2" xfId="15121" xr:uid="{00000000-0005-0000-0000-000069070000}"/>
    <cellStyle name="Calculation 2 2 2 11 2 2 2" xfId="27920" xr:uid="{00000000-0005-0000-0000-00006A070000}"/>
    <cellStyle name="Calculation 2 2 2 11 2 3" xfId="9413" xr:uid="{00000000-0005-0000-0000-00006B070000}"/>
    <cellStyle name="Calculation 2 2 2 11 2 4" xfId="24479" xr:uid="{00000000-0005-0000-0000-00006C070000}"/>
    <cellStyle name="Calculation 2 2 2 11 3" xfId="15120" xr:uid="{00000000-0005-0000-0000-00006D070000}"/>
    <cellStyle name="Calculation 2 2 2 11 3 2" xfId="27919" xr:uid="{00000000-0005-0000-0000-00006E070000}"/>
    <cellStyle name="Calculation 2 2 2 11 4" xfId="9412" xr:uid="{00000000-0005-0000-0000-00006F070000}"/>
    <cellStyle name="Calculation 2 2 2 11 5" xfId="23198" xr:uid="{00000000-0005-0000-0000-000070070000}"/>
    <cellStyle name="Calculation 2 2 2 12" xfId="2558" xr:uid="{00000000-0005-0000-0000-000071070000}"/>
    <cellStyle name="Calculation 2 2 2 12 2" xfId="5455" xr:uid="{00000000-0005-0000-0000-000072070000}"/>
    <cellStyle name="Calculation 2 2 2 12 2 2" xfId="15123" xr:uid="{00000000-0005-0000-0000-000073070000}"/>
    <cellStyle name="Calculation 2 2 2 12 2 2 2" xfId="27922" xr:uid="{00000000-0005-0000-0000-000074070000}"/>
    <cellStyle name="Calculation 2 2 2 12 2 3" xfId="9415" xr:uid="{00000000-0005-0000-0000-000075070000}"/>
    <cellStyle name="Calculation 2 2 2 12 2 4" xfId="24480" xr:uid="{00000000-0005-0000-0000-000076070000}"/>
    <cellStyle name="Calculation 2 2 2 12 3" xfId="15122" xr:uid="{00000000-0005-0000-0000-000077070000}"/>
    <cellStyle name="Calculation 2 2 2 12 3 2" xfId="27921" xr:uid="{00000000-0005-0000-0000-000078070000}"/>
    <cellStyle name="Calculation 2 2 2 12 4" xfId="9414" xr:uid="{00000000-0005-0000-0000-000079070000}"/>
    <cellStyle name="Calculation 2 2 2 12 5" xfId="22746" xr:uid="{00000000-0005-0000-0000-00007A070000}"/>
    <cellStyle name="Calculation 2 2 2 13" xfId="2849" xr:uid="{00000000-0005-0000-0000-00007B070000}"/>
    <cellStyle name="Calculation 2 2 2 13 2" xfId="5746" xr:uid="{00000000-0005-0000-0000-00007C070000}"/>
    <cellStyle name="Calculation 2 2 2 13 2 2" xfId="15125" xr:uid="{00000000-0005-0000-0000-00007D070000}"/>
    <cellStyle name="Calculation 2 2 2 13 2 2 2" xfId="27924" xr:uid="{00000000-0005-0000-0000-00007E070000}"/>
    <cellStyle name="Calculation 2 2 2 13 2 3" xfId="9417" xr:uid="{00000000-0005-0000-0000-00007F070000}"/>
    <cellStyle name="Calculation 2 2 2 13 2 4" xfId="24481" xr:uid="{00000000-0005-0000-0000-000080070000}"/>
    <cellStyle name="Calculation 2 2 2 13 3" xfId="15124" xr:uid="{00000000-0005-0000-0000-000081070000}"/>
    <cellStyle name="Calculation 2 2 2 13 3 2" xfId="27923" xr:uid="{00000000-0005-0000-0000-000082070000}"/>
    <cellStyle name="Calculation 2 2 2 13 4" xfId="9416" xr:uid="{00000000-0005-0000-0000-000083070000}"/>
    <cellStyle name="Calculation 2 2 2 13 5" xfId="23037" xr:uid="{00000000-0005-0000-0000-000084070000}"/>
    <cellStyle name="Calculation 2 2 2 14" xfId="3044" xr:uid="{00000000-0005-0000-0000-000085070000}"/>
    <cellStyle name="Calculation 2 2 2 14 2" xfId="5941" xr:uid="{00000000-0005-0000-0000-000086070000}"/>
    <cellStyle name="Calculation 2 2 2 14 2 2" xfId="15127" xr:uid="{00000000-0005-0000-0000-000087070000}"/>
    <cellStyle name="Calculation 2 2 2 14 2 2 2" xfId="27926" xr:uid="{00000000-0005-0000-0000-000088070000}"/>
    <cellStyle name="Calculation 2 2 2 14 2 3" xfId="9419" xr:uid="{00000000-0005-0000-0000-000089070000}"/>
    <cellStyle name="Calculation 2 2 2 14 2 4" xfId="24482" xr:uid="{00000000-0005-0000-0000-00008A070000}"/>
    <cellStyle name="Calculation 2 2 2 14 3" xfId="15126" xr:uid="{00000000-0005-0000-0000-00008B070000}"/>
    <cellStyle name="Calculation 2 2 2 14 3 2" xfId="27925" xr:uid="{00000000-0005-0000-0000-00008C070000}"/>
    <cellStyle name="Calculation 2 2 2 14 4" xfId="9418" xr:uid="{00000000-0005-0000-0000-00008D070000}"/>
    <cellStyle name="Calculation 2 2 2 14 5" xfId="23232" xr:uid="{00000000-0005-0000-0000-00008E070000}"/>
    <cellStyle name="Calculation 2 2 2 15" xfId="3119" xr:uid="{00000000-0005-0000-0000-00008F070000}"/>
    <cellStyle name="Calculation 2 2 2 15 2" xfId="6016" xr:uid="{00000000-0005-0000-0000-000090070000}"/>
    <cellStyle name="Calculation 2 2 2 15 2 2" xfId="15129" xr:uid="{00000000-0005-0000-0000-000091070000}"/>
    <cellStyle name="Calculation 2 2 2 15 2 2 2" xfId="27928" xr:uid="{00000000-0005-0000-0000-000092070000}"/>
    <cellStyle name="Calculation 2 2 2 15 2 3" xfId="9421" xr:uid="{00000000-0005-0000-0000-000093070000}"/>
    <cellStyle name="Calculation 2 2 2 15 2 4" xfId="24483" xr:uid="{00000000-0005-0000-0000-000094070000}"/>
    <cellStyle name="Calculation 2 2 2 15 3" xfId="15128" xr:uid="{00000000-0005-0000-0000-000095070000}"/>
    <cellStyle name="Calculation 2 2 2 15 3 2" xfId="27927" xr:uid="{00000000-0005-0000-0000-000096070000}"/>
    <cellStyle name="Calculation 2 2 2 15 4" xfId="9420" xr:uid="{00000000-0005-0000-0000-000097070000}"/>
    <cellStyle name="Calculation 2 2 2 15 5" xfId="23307" xr:uid="{00000000-0005-0000-0000-000098070000}"/>
    <cellStyle name="Calculation 2 2 2 16" xfId="3358" xr:uid="{00000000-0005-0000-0000-000099070000}"/>
    <cellStyle name="Calculation 2 2 2 16 2" xfId="6255" xr:uid="{00000000-0005-0000-0000-00009A070000}"/>
    <cellStyle name="Calculation 2 2 2 16 2 2" xfId="15131" xr:uid="{00000000-0005-0000-0000-00009B070000}"/>
    <cellStyle name="Calculation 2 2 2 16 2 2 2" xfId="27930" xr:uid="{00000000-0005-0000-0000-00009C070000}"/>
    <cellStyle name="Calculation 2 2 2 16 2 3" xfId="9423" xr:uid="{00000000-0005-0000-0000-00009D070000}"/>
    <cellStyle name="Calculation 2 2 2 16 2 4" xfId="24484" xr:uid="{00000000-0005-0000-0000-00009E070000}"/>
    <cellStyle name="Calculation 2 2 2 16 3" xfId="15130" xr:uid="{00000000-0005-0000-0000-00009F070000}"/>
    <cellStyle name="Calculation 2 2 2 16 3 2" xfId="27929" xr:uid="{00000000-0005-0000-0000-0000A0070000}"/>
    <cellStyle name="Calculation 2 2 2 16 4" xfId="9422" xr:uid="{00000000-0005-0000-0000-0000A1070000}"/>
    <cellStyle name="Calculation 2 2 2 16 5" xfId="23546" xr:uid="{00000000-0005-0000-0000-0000A2070000}"/>
    <cellStyle name="Calculation 2 2 2 17" xfId="3121" xr:uid="{00000000-0005-0000-0000-0000A3070000}"/>
    <cellStyle name="Calculation 2 2 2 17 2" xfId="6018" xr:uid="{00000000-0005-0000-0000-0000A4070000}"/>
    <cellStyle name="Calculation 2 2 2 17 2 2" xfId="15133" xr:uid="{00000000-0005-0000-0000-0000A5070000}"/>
    <cellStyle name="Calculation 2 2 2 17 2 2 2" xfId="27932" xr:uid="{00000000-0005-0000-0000-0000A6070000}"/>
    <cellStyle name="Calculation 2 2 2 17 2 3" xfId="9425" xr:uid="{00000000-0005-0000-0000-0000A7070000}"/>
    <cellStyle name="Calculation 2 2 2 17 2 4" xfId="24485" xr:uid="{00000000-0005-0000-0000-0000A8070000}"/>
    <cellStyle name="Calculation 2 2 2 17 3" xfId="15132" xr:uid="{00000000-0005-0000-0000-0000A9070000}"/>
    <cellStyle name="Calculation 2 2 2 17 3 2" xfId="27931" xr:uid="{00000000-0005-0000-0000-0000AA070000}"/>
    <cellStyle name="Calculation 2 2 2 17 4" xfId="9424" xr:uid="{00000000-0005-0000-0000-0000AB070000}"/>
    <cellStyle name="Calculation 2 2 2 17 5" xfId="23309" xr:uid="{00000000-0005-0000-0000-0000AC070000}"/>
    <cellStyle name="Calculation 2 2 2 18" xfId="1865" xr:uid="{00000000-0005-0000-0000-0000AD070000}"/>
    <cellStyle name="Calculation 2 2 2 18 2" xfId="4764" xr:uid="{00000000-0005-0000-0000-0000AE070000}"/>
    <cellStyle name="Calculation 2 2 2 18 2 2" xfId="15135" xr:uid="{00000000-0005-0000-0000-0000AF070000}"/>
    <cellStyle name="Calculation 2 2 2 18 2 2 2" xfId="27934" xr:uid="{00000000-0005-0000-0000-0000B0070000}"/>
    <cellStyle name="Calculation 2 2 2 18 2 3" xfId="9427" xr:uid="{00000000-0005-0000-0000-0000B1070000}"/>
    <cellStyle name="Calculation 2 2 2 18 2 4" xfId="24486" xr:uid="{00000000-0005-0000-0000-0000B2070000}"/>
    <cellStyle name="Calculation 2 2 2 18 3" xfId="15134" xr:uid="{00000000-0005-0000-0000-0000B3070000}"/>
    <cellStyle name="Calculation 2 2 2 18 3 2" xfId="27933" xr:uid="{00000000-0005-0000-0000-0000B4070000}"/>
    <cellStyle name="Calculation 2 2 2 18 4" xfId="9426" xr:uid="{00000000-0005-0000-0000-0000B5070000}"/>
    <cellStyle name="Calculation 2 2 2 18 5" xfId="22054" xr:uid="{00000000-0005-0000-0000-0000B6070000}"/>
    <cellStyle name="Calculation 2 2 2 19" xfId="2855" xr:uid="{00000000-0005-0000-0000-0000B7070000}"/>
    <cellStyle name="Calculation 2 2 2 19 2" xfId="5752" xr:uid="{00000000-0005-0000-0000-0000B8070000}"/>
    <cellStyle name="Calculation 2 2 2 19 2 2" xfId="15137" xr:uid="{00000000-0005-0000-0000-0000B9070000}"/>
    <cellStyle name="Calculation 2 2 2 19 2 2 2" xfId="27936" xr:uid="{00000000-0005-0000-0000-0000BA070000}"/>
    <cellStyle name="Calculation 2 2 2 19 2 3" xfId="9429" xr:uid="{00000000-0005-0000-0000-0000BB070000}"/>
    <cellStyle name="Calculation 2 2 2 19 2 4" xfId="24487" xr:uid="{00000000-0005-0000-0000-0000BC070000}"/>
    <cellStyle name="Calculation 2 2 2 19 3" xfId="15136" xr:uid="{00000000-0005-0000-0000-0000BD070000}"/>
    <cellStyle name="Calculation 2 2 2 19 3 2" xfId="27935" xr:uid="{00000000-0005-0000-0000-0000BE070000}"/>
    <cellStyle name="Calculation 2 2 2 19 4" xfId="9428" xr:uid="{00000000-0005-0000-0000-0000BF070000}"/>
    <cellStyle name="Calculation 2 2 2 19 5" xfId="23043" xr:uid="{00000000-0005-0000-0000-0000C0070000}"/>
    <cellStyle name="Calculation 2 2 2 2" xfId="1563" xr:uid="{00000000-0005-0000-0000-0000C1070000}"/>
    <cellStyle name="Calculation 2 2 2 2 2" xfId="4462" xr:uid="{00000000-0005-0000-0000-0000C2070000}"/>
    <cellStyle name="Calculation 2 2 2 2 2 2" xfId="15139" xr:uid="{00000000-0005-0000-0000-0000C3070000}"/>
    <cellStyle name="Calculation 2 2 2 2 2 2 2" xfId="27938" xr:uid="{00000000-0005-0000-0000-0000C4070000}"/>
    <cellStyle name="Calculation 2 2 2 2 2 3" xfId="9431" xr:uid="{00000000-0005-0000-0000-0000C5070000}"/>
    <cellStyle name="Calculation 2 2 2 2 2 4" xfId="24488" xr:uid="{00000000-0005-0000-0000-0000C6070000}"/>
    <cellStyle name="Calculation 2 2 2 2 3" xfId="15138" xr:uid="{00000000-0005-0000-0000-0000C7070000}"/>
    <cellStyle name="Calculation 2 2 2 2 3 2" xfId="27937" xr:uid="{00000000-0005-0000-0000-0000C8070000}"/>
    <cellStyle name="Calculation 2 2 2 2 4" xfId="9430" xr:uid="{00000000-0005-0000-0000-0000C9070000}"/>
    <cellStyle name="Calculation 2 2 2 2 5" xfId="21752" xr:uid="{00000000-0005-0000-0000-0000CA070000}"/>
    <cellStyle name="Calculation 2 2 2 20" xfId="3576" xr:uid="{00000000-0005-0000-0000-0000CB070000}"/>
    <cellStyle name="Calculation 2 2 2 20 2" xfId="6473" xr:uid="{00000000-0005-0000-0000-0000CC070000}"/>
    <cellStyle name="Calculation 2 2 2 20 2 2" xfId="15141" xr:uid="{00000000-0005-0000-0000-0000CD070000}"/>
    <cellStyle name="Calculation 2 2 2 20 2 2 2" xfId="27940" xr:uid="{00000000-0005-0000-0000-0000CE070000}"/>
    <cellStyle name="Calculation 2 2 2 20 2 3" xfId="9433" xr:uid="{00000000-0005-0000-0000-0000CF070000}"/>
    <cellStyle name="Calculation 2 2 2 20 2 4" xfId="24489" xr:uid="{00000000-0005-0000-0000-0000D0070000}"/>
    <cellStyle name="Calculation 2 2 2 20 3" xfId="15140" xr:uid="{00000000-0005-0000-0000-0000D1070000}"/>
    <cellStyle name="Calculation 2 2 2 20 3 2" xfId="27939" xr:uid="{00000000-0005-0000-0000-0000D2070000}"/>
    <cellStyle name="Calculation 2 2 2 20 4" xfId="9432" xr:uid="{00000000-0005-0000-0000-0000D3070000}"/>
    <cellStyle name="Calculation 2 2 2 20 5" xfId="23764" xr:uid="{00000000-0005-0000-0000-0000D4070000}"/>
    <cellStyle name="Calculation 2 2 2 21" xfId="3487" xr:uid="{00000000-0005-0000-0000-0000D5070000}"/>
    <cellStyle name="Calculation 2 2 2 21 2" xfId="6384" xr:uid="{00000000-0005-0000-0000-0000D6070000}"/>
    <cellStyle name="Calculation 2 2 2 21 2 2" xfId="15143" xr:uid="{00000000-0005-0000-0000-0000D7070000}"/>
    <cellStyle name="Calculation 2 2 2 21 2 2 2" xfId="27942" xr:uid="{00000000-0005-0000-0000-0000D8070000}"/>
    <cellStyle name="Calculation 2 2 2 21 2 3" xfId="9435" xr:uid="{00000000-0005-0000-0000-0000D9070000}"/>
    <cellStyle name="Calculation 2 2 2 21 2 4" xfId="24490" xr:uid="{00000000-0005-0000-0000-0000DA070000}"/>
    <cellStyle name="Calculation 2 2 2 21 3" xfId="15142" xr:uid="{00000000-0005-0000-0000-0000DB070000}"/>
    <cellStyle name="Calculation 2 2 2 21 3 2" xfId="27941" xr:uid="{00000000-0005-0000-0000-0000DC070000}"/>
    <cellStyle name="Calculation 2 2 2 21 4" xfId="9434" xr:uid="{00000000-0005-0000-0000-0000DD070000}"/>
    <cellStyle name="Calculation 2 2 2 21 5" xfId="23675" xr:uid="{00000000-0005-0000-0000-0000DE070000}"/>
    <cellStyle name="Calculation 2 2 2 22" xfId="2424" xr:uid="{00000000-0005-0000-0000-0000DF070000}"/>
    <cellStyle name="Calculation 2 2 2 22 2" xfId="5321" xr:uid="{00000000-0005-0000-0000-0000E0070000}"/>
    <cellStyle name="Calculation 2 2 2 22 2 2" xfId="15145" xr:uid="{00000000-0005-0000-0000-0000E1070000}"/>
    <cellStyle name="Calculation 2 2 2 22 2 2 2" xfId="27944" xr:uid="{00000000-0005-0000-0000-0000E2070000}"/>
    <cellStyle name="Calculation 2 2 2 22 2 3" xfId="9437" xr:uid="{00000000-0005-0000-0000-0000E3070000}"/>
    <cellStyle name="Calculation 2 2 2 22 2 4" xfId="24491" xr:uid="{00000000-0005-0000-0000-0000E4070000}"/>
    <cellStyle name="Calculation 2 2 2 22 3" xfId="15144" xr:uid="{00000000-0005-0000-0000-0000E5070000}"/>
    <cellStyle name="Calculation 2 2 2 22 3 2" xfId="27943" xr:uid="{00000000-0005-0000-0000-0000E6070000}"/>
    <cellStyle name="Calculation 2 2 2 22 4" xfId="9436" xr:uid="{00000000-0005-0000-0000-0000E7070000}"/>
    <cellStyle name="Calculation 2 2 2 22 5" xfId="22612" xr:uid="{00000000-0005-0000-0000-0000E8070000}"/>
    <cellStyle name="Calculation 2 2 2 23" xfId="3173" xr:uid="{00000000-0005-0000-0000-0000E9070000}"/>
    <cellStyle name="Calculation 2 2 2 23 2" xfId="6070" xr:uid="{00000000-0005-0000-0000-0000EA070000}"/>
    <cellStyle name="Calculation 2 2 2 23 2 2" xfId="15147" xr:uid="{00000000-0005-0000-0000-0000EB070000}"/>
    <cellStyle name="Calculation 2 2 2 23 2 2 2" xfId="27946" xr:uid="{00000000-0005-0000-0000-0000EC070000}"/>
    <cellStyle name="Calculation 2 2 2 23 2 3" xfId="9439" xr:uid="{00000000-0005-0000-0000-0000ED070000}"/>
    <cellStyle name="Calculation 2 2 2 23 2 4" xfId="24492" xr:uid="{00000000-0005-0000-0000-0000EE070000}"/>
    <cellStyle name="Calculation 2 2 2 23 3" xfId="15146" xr:uid="{00000000-0005-0000-0000-0000EF070000}"/>
    <cellStyle name="Calculation 2 2 2 23 3 2" xfId="27945" xr:uid="{00000000-0005-0000-0000-0000F0070000}"/>
    <cellStyle name="Calculation 2 2 2 23 4" xfId="9438" xr:uid="{00000000-0005-0000-0000-0000F1070000}"/>
    <cellStyle name="Calculation 2 2 2 23 5" xfId="23361" xr:uid="{00000000-0005-0000-0000-0000F2070000}"/>
    <cellStyle name="Calculation 2 2 2 24" xfId="1882" xr:uid="{00000000-0005-0000-0000-0000F3070000}"/>
    <cellStyle name="Calculation 2 2 2 24 2" xfId="4780" xr:uid="{00000000-0005-0000-0000-0000F4070000}"/>
    <cellStyle name="Calculation 2 2 2 24 2 2" xfId="15149" xr:uid="{00000000-0005-0000-0000-0000F5070000}"/>
    <cellStyle name="Calculation 2 2 2 24 2 2 2" xfId="27948" xr:uid="{00000000-0005-0000-0000-0000F6070000}"/>
    <cellStyle name="Calculation 2 2 2 24 2 3" xfId="9441" xr:uid="{00000000-0005-0000-0000-0000F7070000}"/>
    <cellStyle name="Calculation 2 2 2 24 2 4" xfId="24493" xr:uid="{00000000-0005-0000-0000-0000F8070000}"/>
    <cellStyle name="Calculation 2 2 2 24 3" xfId="15148" xr:uid="{00000000-0005-0000-0000-0000F9070000}"/>
    <cellStyle name="Calculation 2 2 2 24 3 2" xfId="27947" xr:uid="{00000000-0005-0000-0000-0000FA070000}"/>
    <cellStyle name="Calculation 2 2 2 24 4" xfId="9440" xr:uid="{00000000-0005-0000-0000-0000FB070000}"/>
    <cellStyle name="Calculation 2 2 2 24 5" xfId="22071" xr:uid="{00000000-0005-0000-0000-0000FC070000}"/>
    <cellStyle name="Calculation 2 2 2 25" xfId="3318" xr:uid="{00000000-0005-0000-0000-0000FD070000}"/>
    <cellStyle name="Calculation 2 2 2 25 2" xfId="6215" xr:uid="{00000000-0005-0000-0000-0000FE070000}"/>
    <cellStyle name="Calculation 2 2 2 25 2 2" xfId="15151" xr:uid="{00000000-0005-0000-0000-0000FF070000}"/>
    <cellStyle name="Calculation 2 2 2 25 2 2 2" xfId="27950" xr:uid="{00000000-0005-0000-0000-000000080000}"/>
    <cellStyle name="Calculation 2 2 2 25 2 3" xfId="9443" xr:uid="{00000000-0005-0000-0000-000001080000}"/>
    <cellStyle name="Calculation 2 2 2 25 2 4" xfId="24494" xr:uid="{00000000-0005-0000-0000-000002080000}"/>
    <cellStyle name="Calculation 2 2 2 25 3" xfId="15150" xr:uid="{00000000-0005-0000-0000-000003080000}"/>
    <cellStyle name="Calculation 2 2 2 25 3 2" xfId="27949" xr:uid="{00000000-0005-0000-0000-000004080000}"/>
    <cellStyle name="Calculation 2 2 2 25 4" xfId="9442" xr:uid="{00000000-0005-0000-0000-000005080000}"/>
    <cellStyle name="Calculation 2 2 2 25 5" xfId="23506" xr:uid="{00000000-0005-0000-0000-000006080000}"/>
    <cellStyle name="Calculation 2 2 2 26" xfId="4013" xr:uid="{00000000-0005-0000-0000-000007080000}"/>
    <cellStyle name="Calculation 2 2 2 26 2" xfId="6910" xr:uid="{00000000-0005-0000-0000-000008080000}"/>
    <cellStyle name="Calculation 2 2 2 26 2 2" xfId="15153" xr:uid="{00000000-0005-0000-0000-000009080000}"/>
    <cellStyle name="Calculation 2 2 2 26 2 2 2" xfId="27952" xr:uid="{00000000-0005-0000-0000-00000A080000}"/>
    <cellStyle name="Calculation 2 2 2 26 2 3" xfId="9445" xr:uid="{00000000-0005-0000-0000-00000B080000}"/>
    <cellStyle name="Calculation 2 2 2 26 2 4" xfId="24495" xr:uid="{00000000-0005-0000-0000-00000C080000}"/>
    <cellStyle name="Calculation 2 2 2 26 3" xfId="15152" xr:uid="{00000000-0005-0000-0000-00000D080000}"/>
    <cellStyle name="Calculation 2 2 2 26 3 2" xfId="27951" xr:uid="{00000000-0005-0000-0000-00000E080000}"/>
    <cellStyle name="Calculation 2 2 2 26 4" xfId="9444" xr:uid="{00000000-0005-0000-0000-00000F080000}"/>
    <cellStyle name="Calculation 2 2 2 26 5" xfId="24201" xr:uid="{00000000-0005-0000-0000-000010080000}"/>
    <cellStyle name="Calculation 2 2 2 27" xfId="3866" xr:uid="{00000000-0005-0000-0000-000011080000}"/>
    <cellStyle name="Calculation 2 2 2 27 2" xfId="6763" xr:uid="{00000000-0005-0000-0000-000012080000}"/>
    <cellStyle name="Calculation 2 2 2 27 2 2" xfId="15155" xr:uid="{00000000-0005-0000-0000-000013080000}"/>
    <cellStyle name="Calculation 2 2 2 27 2 2 2" xfId="27954" xr:uid="{00000000-0005-0000-0000-000014080000}"/>
    <cellStyle name="Calculation 2 2 2 27 2 3" xfId="9447" xr:uid="{00000000-0005-0000-0000-000015080000}"/>
    <cellStyle name="Calculation 2 2 2 27 2 4" xfId="24496" xr:uid="{00000000-0005-0000-0000-000016080000}"/>
    <cellStyle name="Calculation 2 2 2 27 3" xfId="15154" xr:uid="{00000000-0005-0000-0000-000017080000}"/>
    <cellStyle name="Calculation 2 2 2 27 3 2" xfId="27953" xr:uid="{00000000-0005-0000-0000-000018080000}"/>
    <cellStyle name="Calculation 2 2 2 27 4" xfId="9446" xr:uid="{00000000-0005-0000-0000-000019080000}"/>
    <cellStyle name="Calculation 2 2 2 27 5" xfId="24054" xr:uid="{00000000-0005-0000-0000-00001A080000}"/>
    <cellStyle name="Calculation 2 2 2 28" xfId="3903" xr:uid="{00000000-0005-0000-0000-00001B080000}"/>
    <cellStyle name="Calculation 2 2 2 28 2" xfId="6800" xr:uid="{00000000-0005-0000-0000-00001C080000}"/>
    <cellStyle name="Calculation 2 2 2 28 2 2" xfId="15157" xr:uid="{00000000-0005-0000-0000-00001D080000}"/>
    <cellStyle name="Calculation 2 2 2 28 2 2 2" xfId="27956" xr:uid="{00000000-0005-0000-0000-00001E080000}"/>
    <cellStyle name="Calculation 2 2 2 28 2 3" xfId="9449" xr:uid="{00000000-0005-0000-0000-00001F080000}"/>
    <cellStyle name="Calculation 2 2 2 28 2 4" xfId="24497" xr:uid="{00000000-0005-0000-0000-000020080000}"/>
    <cellStyle name="Calculation 2 2 2 28 3" xfId="15156" xr:uid="{00000000-0005-0000-0000-000021080000}"/>
    <cellStyle name="Calculation 2 2 2 28 3 2" xfId="27955" xr:uid="{00000000-0005-0000-0000-000022080000}"/>
    <cellStyle name="Calculation 2 2 2 28 4" xfId="9448" xr:uid="{00000000-0005-0000-0000-000023080000}"/>
    <cellStyle name="Calculation 2 2 2 28 5" xfId="24091" xr:uid="{00000000-0005-0000-0000-000024080000}"/>
    <cellStyle name="Calculation 2 2 2 29" xfId="3019" xr:uid="{00000000-0005-0000-0000-000025080000}"/>
    <cellStyle name="Calculation 2 2 2 29 2" xfId="5916" xr:uid="{00000000-0005-0000-0000-000026080000}"/>
    <cellStyle name="Calculation 2 2 2 29 2 2" xfId="15159" xr:uid="{00000000-0005-0000-0000-000027080000}"/>
    <cellStyle name="Calculation 2 2 2 29 2 2 2" xfId="27958" xr:uid="{00000000-0005-0000-0000-000028080000}"/>
    <cellStyle name="Calculation 2 2 2 29 2 3" xfId="9451" xr:uid="{00000000-0005-0000-0000-000029080000}"/>
    <cellStyle name="Calculation 2 2 2 29 2 4" xfId="24498" xr:uid="{00000000-0005-0000-0000-00002A080000}"/>
    <cellStyle name="Calculation 2 2 2 29 3" xfId="15158" xr:uid="{00000000-0005-0000-0000-00002B080000}"/>
    <cellStyle name="Calculation 2 2 2 29 3 2" xfId="27957" xr:uid="{00000000-0005-0000-0000-00002C080000}"/>
    <cellStyle name="Calculation 2 2 2 29 4" xfId="9450" xr:uid="{00000000-0005-0000-0000-00002D080000}"/>
    <cellStyle name="Calculation 2 2 2 29 5" xfId="23207" xr:uid="{00000000-0005-0000-0000-00002E080000}"/>
    <cellStyle name="Calculation 2 2 2 3" xfId="2208" xr:uid="{00000000-0005-0000-0000-00002F080000}"/>
    <cellStyle name="Calculation 2 2 2 3 2" xfId="5106" xr:uid="{00000000-0005-0000-0000-000030080000}"/>
    <cellStyle name="Calculation 2 2 2 3 2 2" xfId="15161" xr:uid="{00000000-0005-0000-0000-000031080000}"/>
    <cellStyle name="Calculation 2 2 2 3 2 2 2" xfId="27960" xr:uid="{00000000-0005-0000-0000-000032080000}"/>
    <cellStyle name="Calculation 2 2 2 3 2 3" xfId="9453" xr:uid="{00000000-0005-0000-0000-000033080000}"/>
    <cellStyle name="Calculation 2 2 2 3 2 4" xfId="24499" xr:uid="{00000000-0005-0000-0000-000034080000}"/>
    <cellStyle name="Calculation 2 2 2 3 3" xfId="15160" xr:uid="{00000000-0005-0000-0000-000035080000}"/>
    <cellStyle name="Calculation 2 2 2 3 3 2" xfId="27959" xr:uid="{00000000-0005-0000-0000-000036080000}"/>
    <cellStyle name="Calculation 2 2 2 3 4" xfId="9452" xr:uid="{00000000-0005-0000-0000-000037080000}"/>
    <cellStyle name="Calculation 2 2 2 3 5" xfId="22397" xr:uid="{00000000-0005-0000-0000-000038080000}"/>
    <cellStyle name="Calculation 2 2 2 30" xfId="3360" xr:uid="{00000000-0005-0000-0000-000039080000}"/>
    <cellStyle name="Calculation 2 2 2 30 2" xfId="6257" xr:uid="{00000000-0005-0000-0000-00003A080000}"/>
    <cellStyle name="Calculation 2 2 2 30 2 2" xfId="15163" xr:uid="{00000000-0005-0000-0000-00003B080000}"/>
    <cellStyle name="Calculation 2 2 2 30 2 2 2" xfId="27962" xr:uid="{00000000-0005-0000-0000-00003C080000}"/>
    <cellStyle name="Calculation 2 2 2 30 2 3" xfId="9455" xr:uid="{00000000-0005-0000-0000-00003D080000}"/>
    <cellStyle name="Calculation 2 2 2 30 2 4" xfId="24500" xr:uid="{00000000-0005-0000-0000-00003E080000}"/>
    <cellStyle name="Calculation 2 2 2 30 3" xfId="15162" xr:uid="{00000000-0005-0000-0000-00003F080000}"/>
    <cellStyle name="Calculation 2 2 2 30 3 2" xfId="27961" xr:uid="{00000000-0005-0000-0000-000040080000}"/>
    <cellStyle name="Calculation 2 2 2 30 4" xfId="9454" xr:uid="{00000000-0005-0000-0000-000041080000}"/>
    <cellStyle name="Calculation 2 2 2 30 5" xfId="23548" xr:uid="{00000000-0005-0000-0000-000042080000}"/>
    <cellStyle name="Calculation 2 2 2 31" xfId="4222" xr:uid="{00000000-0005-0000-0000-000043080000}"/>
    <cellStyle name="Calculation 2 2 2 31 2" xfId="15164" xr:uid="{00000000-0005-0000-0000-000044080000}"/>
    <cellStyle name="Calculation 2 2 2 31 2 2" xfId="27963" xr:uid="{00000000-0005-0000-0000-000045080000}"/>
    <cellStyle name="Calculation 2 2 2 31 3" xfId="9456" xr:uid="{00000000-0005-0000-0000-000046080000}"/>
    <cellStyle name="Calculation 2 2 2 31 4" xfId="24501" xr:uid="{00000000-0005-0000-0000-000047080000}"/>
    <cellStyle name="Calculation 2 2 2 32" xfId="7048" xr:uid="{00000000-0005-0000-0000-000048080000}"/>
    <cellStyle name="Calculation 2 2 2 32 2" xfId="15117" xr:uid="{00000000-0005-0000-0000-000049080000}"/>
    <cellStyle name="Calculation 2 2 2 32 3" xfId="27916" xr:uid="{00000000-0005-0000-0000-00004A080000}"/>
    <cellStyle name="Calculation 2 2 2 33" xfId="9409" xr:uid="{00000000-0005-0000-0000-00004B080000}"/>
    <cellStyle name="Calculation 2 2 2 4" xfId="1559" xr:uid="{00000000-0005-0000-0000-00004C080000}"/>
    <cellStyle name="Calculation 2 2 2 4 2" xfId="4458" xr:uid="{00000000-0005-0000-0000-00004D080000}"/>
    <cellStyle name="Calculation 2 2 2 4 2 2" xfId="15166" xr:uid="{00000000-0005-0000-0000-00004E080000}"/>
    <cellStyle name="Calculation 2 2 2 4 2 2 2" xfId="27965" xr:uid="{00000000-0005-0000-0000-00004F080000}"/>
    <cellStyle name="Calculation 2 2 2 4 2 3" xfId="9458" xr:uid="{00000000-0005-0000-0000-000050080000}"/>
    <cellStyle name="Calculation 2 2 2 4 2 4" xfId="24502" xr:uid="{00000000-0005-0000-0000-000051080000}"/>
    <cellStyle name="Calculation 2 2 2 4 3" xfId="15165" xr:uid="{00000000-0005-0000-0000-000052080000}"/>
    <cellStyle name="Calculation 2 2 2 4 3 2" xfId="27964" xr:uid="{00000000-0005-0000-0000-000053080000}"/>
    <cellStyle name="Calculation 2 2 2 4 4" xfId="9457" xr:uid="{00000000-0005-0000-0000-000054080000}"/>
    <cellStyle name="Calculation 2 2 2 4 5" xfId="21748" xr:uid="{00000000-0005-0000-0000-000055080000}"/>
    <cellStyle name="Calculation 2 2 2 5" xfId="2211" xr:uid="{00000000-0005-0000-0000-000056080000}"/>
    <cellStyle name="Calculation 2 2 2 5 2" xfId="5109" xr:uid="{00000000-0005-0000-0000-000057080000}"/>
    <cellStyle name="Calculation 2 2 2 5 2 2" xfId="15168" xr:uid="{00000000-0005-0000-0000-000058080000}"/>
    <cellStyle name="Calculation 2 2 2 5 2 2 2" xfId="27967" xr:uid="{00000000-0005-0000-0000-000059080000}"/>
    <cellStyle name="Calculation 2 2 2 5 2 3" xfId="9460" xr:uid="{00000000-0005-0000-0000-00005A080000}"/>
    <cellStyle name="Calculation 2 2 2 5 2 4" xfId="24503" xr:uid="{00000000-0005-0000-0000-00005B080000}"/>
    <cellStyle name="Calculation 2 2 2 5 3" xfId="15167" xr:uid="{00000000-0005-0000-0000-00005C080000}"/>
    <cellStyle name="Calculation 2 2 2 5 3 2" xfId="27966" xr:uid="{00000000-0005-0000-0000-00005D080000}"/>
    <cellStyle name="Calculation 2 2 2 5 4" xfId="9459" xr:uid="{00000000-0005-0000-0000-00005E080000}"/>
    <cellStyle name="Calculation 2 2 2 5 5" xfId="22400" xr:uid="{00000000-0005-0000-0000-00005F080000}"/>
    <cellStyle name="Calculation 2 2 2 6" xfId="2426" xr:uid="{00000000-0005-0000-0000-000060080000}"/>
    <cellStyle name="Calculation 2 2 2 6 2" xfId="5323" xr:uid="{00000000-0005-0000-0000-000061080000}"/>
    <cellStyle name="Calculation 2 2 2 6 2 2" xfId="15170" xr:uid="{00000000-0005-0000-0000-000062080000}"/>
    <cellStyle name="Calculation 2 2 2 6 2 2 2" xfId="27969" xr:uid="{00000000-0005-0000-0000-000063080000}"/>
    <cellStyle name="Calculation 2 2 2 6 2 3" xfId="9462" xr:uid="{00000000-0005-0000-0000-000064080000}"/>
    <cellStyle name="Calculation 2 2 2 6 2 4" xfId="24504" xr:uid="{00000000-0005-0000-0000-000065080000}"/>
    <cellStyle name="Calculation 2 2 2 6 3" xfId="15169" xr:uid="{00000000-0005-0000-0000-000066080000}"/>
    <cellStyle name="Calculation 2 2 2 6 3 2" xfId="27968" xr:uid="{00000000-0005-0000-0000-000067080000}"/>
    <cellStyle name="Calculation 2 2 2 6 4" xfId="9461" xr:uid="{00000000-0005-0000-0000-000068080000}"/>
    <cellStyle name="Calculation 2 2 2 6 5" xfId="22614" xr:uid="{00000000-0005-0000-0000-000069080000}"/>
    <cellStyle name="Calculation 2 2 2 7" xfId="2215" xr:uid="{00000000-0005-0000-0000-00006A080000}"/>
    <cellStyle name="Calculation 2 2 2 7 2" xfId="5113" xr:uid="{00000000-0005-0000-0000-00006B080000}"/>
    <cellStyle name="Calculation 2 2 2 7 2 2" xfId="15172" xr:uid="{00000000-0005-0000-0000-00006C080000}"/>
    <cellStyle name="Calculation 2 2 2 7 2 2 2" xfId="27971" xr:uid="{00000000-0005-0000-0000-00006D080000}"/>
    <cellStyle name="Calculation 2 2 2 7 2 3" xfId="9464" xr:uid="{00000000-0005-0000-0000-00006E080000}"/>
    <cellStyle name="Calculation 2 2 2 7 2 4" xfId="24505" xr:uid="{00000000-0005-0000-0000-00006F080000}"/>
    <cellStyle name="Calculation 2 2 2 7 3" xfId="15171" xr:uid="{00000000-0005-0000-0000-000070080000}"/>
    <cellStyle name="Calculation 2 2 2 7 3 2" xfId="27970" xr:uid="{00000000-0005-0000-0000-000071080000}"/>
    <cellStyle name="Calculation 2 2 2 7 4" xfId="9463" xr:uid="{00000000-0005-0000-0000-000072080000}"/>
    <cellStyle name="Calculation 2 2 2 7 5" xfId="22404" xr:uid="{00000000-0005-0000-0000-000073080000}"/>
    <cellStyle name="Calculation 2 2 2 8" xfId="1844" xr:uid="{00000000-0005-0000-0000-000074080000}"/>
    <cellStyle name="Calculation 2 2 2 8 2" xfId="4743" xr:uid="{00000000-0005-0000-0000-000075080000}"/>
    <cellStyle name="Calculation 2 2 2 8 2 2" xfId="15174" xr:uid="{00000000-0005-0000-0000-000076080000}"/>
    <cellStyle name="Calculation 2 2 2 8 2 2 2" xfId="27973" xr:uid="{00000000-0005-0000-0000-000077080000}"/>
    <cellStyle name="Calculation 2 2 2 8 2 3" xfId="9466" xr:uid="{00000000-0005-0000-0000-000078080000}"/>
    <cellStyle name="Calculation 2 2 2 8 2 4" xfId="24506" xr:uid="{00000000-0005-0000-0000-000079080000}"/>
    <cellStyle name="Calculation 2 2 2 8 3" xfId="15173" xr:uid="{00000000-0005-0000-0000-00007A080000}"/>
    <cellStyle name="Calculation 2 2 2 8 3 2" xfId="27972" xr:uid="{00000000-0005-0000-0000-00007B080000}"/>
    <cellStyle name="Calculation 2 2 2 8 4" xfId="9465" xr:uid="{00000000-0005-0000-0000-00007C080000}"/>
    <cellStyle name="Calculation 2 2 2 8 5" xfId="22033" xr:uid="{00000000-0005-0000-0000-00007D080000}"/>
    <cellStyle name="Calculation 2 2 2 9" xfId="2846" xr:uid="{00000000-0005-0000-0000-00007E080000}"/>
    <cellStyle name="Calculation 2 2 2 9 2" xfId="5743" xr:uid="{00000000-0005-0000-0000-00007F080000}"/>
    <cellStyle name="Calculation 2 2 2 9 2 2" xfId="15176" xr:uid="{00000000-0005-0000-0000-000080080000}"/>
    <cellStyle name="Calculation 2 2 2 9 2 2 2" xfId="27975" xr:uid="{00000000-0005-0000-0000-000081080000}"/>
    <cellStyle name="Calculation 2 2 2 9 2 3" xfId="9468" xr:uid="{00000000-0005-0000-0000-000082080000}"/>
    <cellStyle name="Calculation 2 2 2 9 2 4" xfId="24507" xr:uid="{00000000-0005-0000-0000-000083080000}"/>
    <cellStyle name="Calculation 2 2 2 9 3" xfId="15175" xr:uid="{00000000-0005-0000-0000-000084080000}"/>
    <cellStyle name="Calculation 2 2 2 9 3 2" xfId="27974" xr:uid="{00000000-0005-0000-0000-000085080000}"/>
    <cellStyle name="Calculation 2 2 2 9 4" xfId="9467" xr:uid="{00000000-0005-0000-0000-000086080000}"/>
    <cellStyle name="Calculation 2 2 2 9 5" xfId="23034" xr:uid="{00000000-0005-0000-0000-000087080000}"/>
    <cellStyle name="Calculation 2 2 3" xfId="2374" xr:uid="{00000000-0005-0000-0000-000088080000}"/>
    <cellStyle name="Calculation 2 2 3 2" xfId="5272" xr:uid="{00000000-0005-0000-0000-000089080000}"/>
    <cellStyle name="Calculation 2 2 3 2 2" xfId="15178" xr:uid="{00000000-0005-0000-0000-00008A080000}"/>
    <cellStyle name="Calculation 2 2 3 2 2 2" xfId="27977" xr:uid="{00000000-0005-0000-0000-00008B080000}"/>
    <cellStyle name="Calculation 2 2 3 2 3" xfId="9470" xr:uid="{00000000-0005-0000-0000-00008C080000}"/>
    <cellStyle name="Calculation 2 2 3 2 4" xfId="24508" xr:uid="{00000000-0005-0000-0000-00008D080000}"/>
    <cellStyle name="Calculation 2 2 3 3" xfId="15177" xr:uid="{00000000-0005-0000-0000-00008E080000}"/>
    <cellStyle name="Calculation 2 2 3 3 2" xfId="27976" xr:uid="{00000000-0005-0000-0000-00008F080000}"/>
    <cellStyle name="Calculation 2 2 3 4" xfId="9469" xr:uid="{00000000-0005-0000-0000-000090080000}"/>
    <cellStyle name="Calculation 2 2 3 5" xfId="22563" xr:uid="{00000000-0005-0000-0000-000091080000}"/>
    <cellStyle name="Calculation 2 2 4" xfId="2410" xr:uid="{00000000-0005-0000-0000-000092080000}"/>
    <cellStyle name="Calculation 2 2 4 2" xfId="5307" xr:uid="{00000000-0005-0000-0000-000093080000}"/>
    <cellStyle name="Calculation 2 2 4 2 2" xfId="15180" xr:uid="{00000000-0005-0000-0000-000094080000}"/>
    <cellStyle name="Calculation 2 2 4 2 2 2" xfId="27979" xr:uid="{00000000-0005-0000-0000-000095080000}"/>
    <cellStyle name="Calculation 2 2 4 2 3" xfId="9472" xr:uid="{00000000-0005-0000-0000-000096080000}"/>
    <cellStyle name="Calculation 2 2 4 2 4" xfId="24509" xr:uid="{00000000-0005-0000-0000-000097080000}"/>
    <cellStyle name="Calculation 2 2 4 3" xfId="15179" xr:uid="{00000000-0005-0000-0000-000098080000}"/>
    <cellStyle name="Calculation 2 2 4 3 2" xfId="27978" xr:uid="{00000000-0005-0000-0000-000099080000}"/>
    <cellStyle name="Calculation 2 2 4 4" xfId="9471" xr:uid="{00000000-0005-0000-0000-00009A080000}"/>
    <cellStyle name="Calculation 2 2 4 5" xfId="22598" xr:uid="{00000000-0005-0000-0000-00009B080000}"/>
    <cellStyle name="Calculation 2 2 5" xfId="3041" xr:uid="{00000000-0005-0000-0000-00009C080000}"/>
    <cellStyle name="Calculation 2 2 5 2" xfId="5938" xr:uid="{00000000-0005-0000-0000-00009D080000}"/>
    <cellStyle name="Calculation 2 2 5 2 2" xfId="15182" xr:uid="{00000000-0005-0000-0000-00009E080000}"/>
    <cellStyle name="Calculation 2 2 5 2 2 2" xfId="27981" xr:uid="{00000000-0005-0000-0000-00009F080000}"/>
    <cellStyle name="Calculation 2 2 5 2 3" xfId="9474" xr:uid="{00000000-0005-0000-0000-0000A0080000}"/>
    <cellStyle name="Calculation 2 2 5 2 4" xfId="24510" xr:uid="{00000000-0005-0000-0000-0000A1080000}"/>
    <cellStyle name="Calculation 2 2 5 3" xfId="15181" xr:uid="{00000000-0005-0000-0000-0000A2080000}"/>
    <cellStyle name="Calculation 2 2 5 3 2" xfId="27980" xr:uid="{00000000-0005-0000-0000-0000A3080000}"/>
    <cellStyle name="Calculation 2 2 5 4" xfId="9473" xr:uid="{00000000-0005-0000-0000-0000A4080000}"/>
    <cellStyle name="Calculation 2 2 5 5" xfId="23229" xr:uid="{00000000-0005-0000-0000-0000A5080000}"/>
    <cellStyle name="Calculation 2 2 6" xfId="3350" xr:uid="{00000000-0005-0000-0000-0000A6080000}"/>
    <cellStyle name="Calculation 2 2 6 2" xfId="6247" xr:uid="{00000000-0005-0000-0000-0000A7080000}"/>
    <cellStyle name="Calculation 2 2 6 2 2" xfId="15184" xr:uid="{00000000-0005-0000-0000-0000A8080000}"/>
    <cellStyle name="Calculation 2 2 6 2 2 2" xfId="27983" xr:uid="{00000000-0005-0000-0000-0000A9080000}"/>
    <cellStyle name="Calculation 2 2 6 2 3" xfId="9476" xr:uid="{00000000-0005-0000-0000-0000AA080000}"/>
    <cellStyle name="Calculation 2 2 6 2 4" xfId="24511" xr:uid="{00000000-0005-0000-0000-0000AB080000}"/>
    <cellStyle name="Calculation 2 2 6 3" xfId="15183" xr:uid="{00000000-0005-0000-0000-0000AC080000}"/>
    <cellStyle name="Calculation 2 2 6 3 2" xfId="27982" xr:uid="{00000000-0005-0000-0000-0000AD080000}"/>
    <cellStyle name="Calculation 2 2 6 4" xfId="9475" xr:uid="{00000000-0005-0000-0000-0000AE080000}"/>
    <cellStyle name="Calculation 2 2 6 5" xfId="23538" xr:uid="{00000000-0005-0000-0000-0000AF080000}"/>
    <cellStyle name="Calculation 2 2 7" xfId="3634" xr:uid="{00000000-0005-0000-0000-0000B0080000}"/>
    <cellStyle name="Calculation 2 2 7 2" xfId="6531" xr:uid="{00000000-0005-0000-0000-0000B1080000}"/>
    <cellStyle name="Calculation 2 2 7 2 2" xfId="15186" xr:uid="{00000000-0005-0000-0000-0000B2080000}"/>
    <cellStyle name="Calculation 2 2 7 2 2 2" xfId="27985" xr:uid="{00000000-0005-0000-0000-0000B3080000}"/>
    <cellStyle name="Calculation 2 2 7 2 3" xfId="9478" xr:uid="{00000000-0005-0000-0000-0000B4080000}"/>
    <cellStyle name="Calculation 2 2 7 2 4" xfId="24512" xr:uid="{00000000-0005-0000-0000-0000B5080000}"/>
    <cellStyle name="Calculation 2 2 7 3" xfId="15185" xr:uid="{00000000-0005-0000-0000-0000B6080000}"/>
    <cellStyle name="Calculation 2 2 7 3 2" xfId="27984" xr:uid="{00000000-0005-0000-0000-0000B7080000}"/>
    <cellStyle name="Calculation 2 2 7 4" xfId="9477" xr:uid="{00000000-0005-0000-0000-0000B8080000}"/>
    <cellStyle name="Calculation 2 2 7 5" xfId="23822" xr:uid="{00000000-0005-0000-0000-0000B9080000}"/>
    <cellStyle name="Calculation 2 2 8" xfId="3715" xr:uid="{00000000-0005-0000-0000-0000BA080000}"/>
    <cellStyle name="Calculation 2 2 8 2" xfId="6612" xr:uid="{00000000-0005-0000-0000-0000BB080000}"/>
    <cellStyle name="Calculation 2 2 8 2 2" xfId="15188" xr:uid="{00000000-0005-0000-0000-0000BC080000}"/>
    <cellStyle name="Calculation 2 2 8 2 2 2" xfId="27987" xr:uid="{00000000-0005-0000-0000-0000BD080000}"/>
    <cellStyle name="Calculation 2 2 8 2 3" xfId="9480" xr:uid="{00000000-0005-0000-0000-0000BE080000}"/>
    <cellStyle name="Calculation 2 2 8 2 4" xfId="24513" xr:uid="{00000000-0005-0000-0000-0000BF080000}"/>
    <cellStyle name="Calculation 2 2 8 3" xfId="15187" xr:uid="{00000000-0005-0000-0000-0000C0080000}"/>
    <cellStyle name="Calculation 2 2 8 3 2" xfId="27986" xr:uid="{00000000-0005-0000-0000-0000C1080000}"/>
    <cellStyle name="Calculation 2 2 8 4" xfId="9479" xr:uid="{00000000-0005-0000-0000-0000C2080000}"/>
    <cellStyle name="Calculation 2 2 8 5" xfId="23903" xr:uid="{00000000-0005-0000-0000-0000C3080000}"/>
    <cellStyle name="Calculation 2 2 9" xfId="3767" xr:uid="{00000000-0005-0000-0000-0000C4080000}"/>
    <cellStyle name="Calculation 2 2 9 2" xfId="6664" xr:uid="{00000000-0005-0000-0000-0000C5080000}"/>
    <cellStyle name="Calculation 2 2 9 2 2" xfId="15190" xr:uid="{00000000-0005-0000-0000-0000C6080000}"/>
    <cellStyle name="Calculation 2 2 9 2 2 2" xfId="27989" xr:uid="{00000000-0005-0000-0000-0000C7080000}"/>
    <cellStyle name="Calculation 2 2 9 2 3" xfId="9482" xr:uid="{00000000-0005-0000-0000-0000C8080000}"/>
    <cellStyle name="Calculation 2 2 9 2 4" xfId="24514" xr:uid="{00000000-0005-0000-0000-0000C9080000}"/>
    <cellStyle name="Calculation 2 2 9 3" xfId="15189" xr:uid="{00000000-0005-0000-0000-0000CA080000}"/>
    <cellStyle name="Calculation 2 2 9 3 2" xfId="27988" xr:uid="{00000000-0005-0000-0000-0000CB080000}"/>
    <cellStyle name="Calculation 2 2 9 4" xfId="9481" xr:uid="{00000000-0005-0000-0000-0000CC080000}"/>
    <cellStyle name="Calculation 2 2 9 5" xfId="23955" xr:uid="{00000000-0005-0000-0000-0000CD080000}"/>
    <cellStyle name="Calculation 2 20" xfId="21574" xr:uid="{00000000-0005-0000-0000-0000CE080000}"/>
    <cellStyle name="Calculation 2 3" xfId="262" xr:uid="{00000000-0005-0000-0000-0000CF080000}"/>
    <cellStyle name="Calculation 2 3 10" xfId="1877" xr:uid="{00000000-0005-0000-0000-0000D0080000}"/>
    <cellStyle name="Calculation 2 3 10 2" xfId="4775" xr:uid="{00000000-0005-0000-0000-0000D1080000}"/>
    <cellStyle name="Calculation 2 3 10 2 2" xfId="15193" xr:uid="{00000000-0005-0000-0000-0000D2080000}"/>
    <cellStyle name="Calculation 2 3 10 2 2 2" xfId="27992" xr:uid="{00000000-0005-0000-0000-0000D3080000}"/>
    <cellStyle name="Calculation 2 3 10 2 3" xfId="9485" xr:uid="{00000000-0005-0000-0000-0000D4080000}"/>
    <cellStyle name="Calculation 2 3 10 2 4" xfId="24515" xr:uid="{00000000-0005-0000-0000-0000D5080000}"/>
    <cellStyle name="Calculation 2 3 10 3" xfId="15192" xr:uid="{00000000-0005-0000-0000-0000D6080000}"/>
    <cellStyle name="Calculation 2 3 10 3 2" xfId="27991" xr:uid="{00000000-0005-0000-0000-0000D7080000}"/>
    <cellStyle name="Calculation 2 3 10 4" xfId="9484" xr:uid="{00000000-0005-0000-0000-0000D8080000}"/>
    <cellStyle name="Calculation 2 3 10 5" xfId="22066" xr:uid="{00000000-0005-0000-0000-0000D9080000}"/>
    <cellStyle name="Calculation 2 3 11" xfId="3009" xr:uid="{00000000-0005-0000-0000-0000DA080000}"/>
    <cellStyle name="Calculation 2 3 11 2" xfId="5906" xr:uid="{00000000-0005-0000-0000-0000DB080000}"/>
    <cellStyle name="Calculation 2 3 11 2 2" xfId="15195" xr:uid="{00000000-0005-0000-0000-0000DC080000}"/>
    <cellStyle name="Calculation 2 3 11 2 2 2" xfId="27994" xr:uid="{00000000-0005-0000-0000-0000DD080000}"/>
    <cellStyle name="Calculation 2 3 11 2 3" xfId="9487" xr:uid="{00000000-0005-0000-0000-0000DE080000}"/>
    <cellStyle name="Calculation 2 3 11 2 4" xfId="24516" xr:uid="{00000000-0005-0000-0000-0000DF080000}"/>
    <cellStyle name="Calculation 2 3 11 3" xfId="15194" xr:uid="{00000000-0005-0000-0000-0000E0080000}"/>
    <cellStyle name="Calculation 2 3 11 3 2" xfId="27993" xr:uid="{00000000-0005-0000-0000-0000E1080000}"/>
    <cellStyle name="Calculation 2 3 11 4" xfId="9486" xr:uid="{00000000-0005-0000-0000-0000E2080000}"/>
    <cellStyle name="Calculation 2 3 11 5" xfId="23197" xr:uid="{00000000-0005-0000-0000-0000E3080000}"/>
    <cellStyle name="Calculation 2 3 12" xfId="1801" xr:uid="{00000000-0005-0000-0000-0000E4080000}"/>
    <cellStyle name="Calculation 2 3 12 2" xfId="4700" xr:uid="{00000000-0005-0000-0000-0000E5080000}"/>
    <cellStyle name="Calculation 2 3 12 2 2" xfId="15197" xr:uid="{00000000-0005-0000-0000-0000E6080000}"/>
    <cellStyle name="Calculation 2 3 12 2 2 2" xfId="27996" xr:uid="{00000000-0005-0000-0000-0000E7080000}"/>
    <cellStyle name="Calculation 2 3 12 2 3" xfId="9489" xr:uid="{00000000-0005-0000-0000-0000E8080000}"/>
    <cellStyle name="Calculation 2 3 12 2 4" xfId="24517" xr:uid="{00000000-0005-0000-0000-0000E9080000}"/>
    <cellStyle name="Calculation 2 3 12 3" xfId="15196" xr:uid="{00000000-0005-0000-0000-0000EA080000}"/>
    <cellStyle name="Calculation 2 3 12 3 2" xfId="27995" xr:uid="{00000000-0005-0000-0000-0000EB080000}"/>
    <cellStyle name="Calculation 2 3 12 4" xfId="9488" xr:uid="{00000000-0005-0000-0000-0000EC080000}"/>
    <cellStyle name="Calculation 2 3 12 5" xfId="21990" xr:uid="{00000000-0005-0000-0000-0000ED080000}"/>
    <cellStyle name="Calculation 2 3 13" xfId="2848" xr:uid="{00000000-0005-0000-0000-0000EE080000}"/>
    <cellStyle name="Calculation 2 3 13 2" xfId="5745" xr:uid="{00000000-0005-0000-0000-0000EF080000}"/>
    <cellStyle name="Calculation 2 3 13 2 2" xfId="15199" xr:uid="{00000000-0005-0000-0000-0000F0080000}"/>
    <cellStyle name="Calculation 2 3 13 2 2 2" xfId="27998" xr:uid="{00000000-0005-0000-0000-0000F1080000}"/>
    <cellStyle name="Calculation 2 3 13 2 3" xfId="9491" xr:uid="{00000000-0005-0000-0000-0000F2080000}"/>
    <cellStyle name="Calculation 2 3 13 2 4" xfId="24518" xr:uid="{00000000-0005-0000-0000-0000F3080000}"/>
    <cellStyle name="Calculation 2 3 13 3" xfId="15198" xr:uid="{00000000-0005-0000-0000-0000F4080000}"/>
    <cellStyle name="Calculation 2 3 13 3 2" xfId="27997" xr:uid="{00000000-0005-0000-0000-0000F5080000}"/>
    <cellStyle name="Calculation 2 3 13 4" xfId="9490" xr:uid="{00000000-0005-0000-0000-0000F6080000}"/>
    <cellStyle name="Calculation 2 3 13 5" xfId="23036" xr:uid="{00000000-0005-0000-0000-0000F7080000}"/>
    <cellStyle name="Calculation 2 3 14" xfId="3229" xr:uid="{00000000-0005-0000-0000-0000F8080000}"/>
    <cellStyle name="Calculation 2 3 14 2" xfId="6126" xr:uid="{00000000-0005-0000-0000-0000F9080000}"/>
    <cellStyle name="Calculation 2 3 14 2 2" xfId="15201" xr:uid="{00000000-0005-0000-0000-0000FA080000}"/>
    <cellStyle name="Calculation 2 3 14 2 2 2" xfId="28000" xr:uid="{00000000-0005-0000-0000-0000FB080000}"/>
    <cellStyle name="Calculation 2 3 14 2 3" xfId="9493" xr:uid="{00000000-0005-0000-0000-0000FC080000}"/>
    <cellStyle name="Calculation 2 3 14 2 4" xfId="24519" xr:uid="{00000000-0005-0000-0000-0000FD080000}"/>
    <cellStyle name="Calculation 2 3 14 3" xfId="15200" xr:uid="{00000000-0005-0000-0000-0000FE080000}"/>
    <cellStyle name="Calculation 2 3 14 3 2" xfId="27999" xr:uid="{00000000-0005-0000-0000-0000FF080000}"/>
    <cellStyle name="Calculation 2 3 14 4" xfId="9492" xr:uid="{00000000-0005-0000-0000-000000090000}"/>
    <cellStyle name="Calculation 2 3 14 5" xfId="23417" xr:uid="{00000000-0005-0000-0000-000001090000}"/>
    <cellStyle name="Calculation 2 3 15" xfId="3118" xr:uid="{00000000-0005-0000-0000-000002090000}"/>
    <cellStyle name="Calculation 2 3 15 2" xfId="6015" xr:uid="{00000000-0005-0000-0000-000003090000}"/>
    <cellStyle name="Calculation 2 3 15 2 2" xfId="15203" xr:uid="{00000000-0005-0000-0000-000004090000}"/>
    <cellStyle name="Calculation 2 3 15 2 2 2" xfId="28002" xr:uid="{00000000-0005-0000-0000-000005090000}"/>
    <cellStyle name="Calculation 2 3 15 2 3" xfId="9495" xr:uid="{00000000-0005-0000-0000-000006090000}"/>
    <cellStyle name="Calculation 2 3 15 2 4" xfId="24520" xr:uid="{00000000-0005-0000-0000-000007090000}"/>
    <cellStyle name="Calculation 2 3 15 3" xfId="15202" xr:uid="{00000000-0005-0000-0000-000008090000}"/>
    <cellStyle name="Calculation 2 3 15 3 2" xfId="28001" xr:uid="{00000000-0005-0000-0000-000009090000}"/>
    <cellStyle name="Calculation 2 3 15 4" xfId="9494" xr:uid="{00000000-0005-0000-0000-00000A090000}"/>
    <cellStyle name="Calculation 2 3 15 5" xfId="23306" xr:uid="{00000000-0005-0000-0000-00000B090000}"/>
    <cellStyle name="Calculation 2 3 16" xfId="3357" xr:uid="{00000000-0005-0000-0000-00000C090000}"/>
    <cellStyle name="Calculation 2 3 16 2" xfId="6254" xr:uid="{00000000-0005-0000-0000-00000D090000}"/>
    <cellStyle name="Calculation 2 3 16 2 2" xfId="15205" xr:uid="{00000000-0005-0000-0000-00000E090000}"/>
    <cellStyle name="Calculation 2 3 16 2 2 2" xfId="28004" xr:uid="{00000000-0005-0000-0000-00000F090000}"/>
    <cellStyle name="Calculation 2 3 16 2 3" xfId="9497" xr:uid="{00000000-0005-0000-0000-000010090000}"/>
    <cellStyle name="Calculation 2 3 16 2 4" xfId="24521" xr:uid="{00000000-0005-0000-0000-000011090000}"/>
    <cellStyle name="Calculation 2 3 16 3" xfId="15204" xr:uid="{00000000-0005-0000-0000-000012090000}"/>
    <cellStyle name="Calculation 2 3 16 3 2" xfId="28003" xr:uid="{00000000-0005-0000-0000-000013090000}"/>
    <cellStyle name="Calculation 2 3 16 4" xfId="9496" xr:uid="{00000000-0005-0000-0000-000014090000}"/>
    <cellStyle name="Calculation 2 3 16 5" xfId="23545" xr:uid="{00000000-0005-0000-0000-000015090000}"/>
    <cellStyle name="Calculation 2 3 17" xfId="3120" xr:uid="{00000000-0005-0000-0000-000016090000}"/>
    <cellStyle name="Calculation 2 3 17 2" xfId="6017" xr:uid="{00000000-0005-0000-0000-000017090000}"/>
    <cellStyle name="Calculation 2 3 17 2 2" xfId="15207" xr:uid="{00000000-0005-0000-0000-000018090000}"/>
    <cellStyle name="Calculation 2 3 17 2 2 2" xfId="28006" xr:uid="{00000000-0005-0000-0000-000019090000}"/>
    <cellStyle name="Calculation 2 3 17 2 3" xfId="9499" xr:uid="{00000000-0005-0000-0000-00001A090000}"/>
    <cellStyle name="Calculation 2 3 17 2 4" xfId="24522" xr:uid="{00000000-0005-0000-0000-00001B090000}"/>
    <cellStyle name="Calculation 2 3 17 3" xfId="15206" xr:uid="{00000000-0005-0000-0000-00001C090000}"/>
    <cellStyle name="Calculation 2 3 17 3 2" xfId="28005" xr:uid="{00000000-0005-0000-0000-00001D090000}"/>
    <cellStyle name="Calculation 2 3 17 4" xfId="9498" xr:uid="{00000000-0005-0000-0000-00001E090000}"/>
    <cellStyle name="Calculation 2 3 17 5" xfId="23308" xr:uid="{00000000-0005-0000-0000-00001F090000}"/>
    <cellStyle name="Calculation 2 3 18" xfId="1866" xr:uid="{00000000-0005-0000-0000-000020090000}"/>
    <cellStyle name="Calculation 2 3 18 2" xfId="4765" xr:uid="{00000000-0005-0000-0000-000021090000}"/>
    <cellStyle name="Calculation 2 3 18 2 2" xfId="15209" xr:uid="{00000000-0005-0000-0000-000022090000}"/>
    <cellStyle name="Calculation 2 3 18 2 2 2" xfId="28008" xr:uid="{00000000-0005-0000-0000-000023090000}"/>
    <cellStyle name="Calculation 2 3 18 2 3" xfId="9501" xr:uid="{00000000-0005-0000-0000-000024090000}"/>
    <cellStyle name="Calculation 2 3 18 2 4" xfId="24523" xr:uid="{00000000-0005-0000-0000-000025090000}"/>
    <cellStyle name="Calculation 2 3 18 3" xfId="15208" xr:uid="{00000000-0005-0000-0000-000026090000}"/>
    <cellStyle name="Calculation 2 3 18 3 2" xfId="28007" xr:uid="{00000000-0005-0000-0000-000027090000}"/>
    <cellStyle name="Calculation 2 3 18 4" xfId="9500" xr:uid="{00000000-0005-0000-0000-000028090000}"/>
    <cellStyle name="Calculation 2 3 18 5" xfId="22055" xr:uid="{00000000-0005-0000-0000-000029090000}"/>
    <cellStyle name="Calculation 2 3 19" xfId="2854" xr:uid="{00000000-0005-0000-0000-00002A090000}"/>
    <cellStyle name="Calculation 2 3 19 2" xfId="5751" xr:uid="{00000000-0005-0000-0000-00002B090000}"/>
    <cellStyle name="Calculation 2 3 19 2 2" xfId="15211" xr:uid="{00000000-0005-0000-0000-00002C090000}"/>
    <cellStyle name="Calculation 2 3 19 2 2 2" xfId="28010" xr:uid="{00000000-0005-0000-0000-00002D090000}"/>
    <cellStyle name="Calculation 2 3 19 2 3" xfId="9503" xr:uid="{00000000-0005-0000-0000-00002E090000}"/>
    <cellStyle name="Calculation 2 3 19 2 4" xfId="24524" xr:uid="{00000000-0005-0000-0000-00002F090000}"/>
    <cellStyle name="Calculation 2 3 19 3" xfId="15210" xr:uid="{00000000-0005-0000-0000-000030090000}"/>
    <cellStyle name="Calculation 2 3 19 3 2" xfId="28009" xr:uid="{00000000-0005-0000-0000-000031090000}"/>
    <cellStyle name="Calculation 2 3 19 4" xfId="9502" xr:uid="{00000000-0005-0000-0000-000032090000}"/>
    <cellStyle name="Calculation 2 3 19 5" xfId="23042" xr:uid="{00000000-0005-0000-0000-000033090000}"/>
    <cellStyle name="Calculation 2 3 2" xfId="1564" xr:uid="{00000000-0005-0000-0000-000034090000}"/>
    <cellStyle name="Calculation 2 3 2 2" xfId="4463" xr:uid="{00000000-0005-0000-0000-000035090000}"/>
    <cellStyle name="Calculation 2 3 2 2 2" xfId="15213" xr:uid="{00000000-0005-0000-0000-000036090000}"/>
    <cellStyle name="Calculation 2 3 2 2 2 2" xfId="28012" xr:uid="{00000000-0005-0000-0000-000037090000}"/>
    <cellStyle name="Calculation 2 3 2 2 3" xfId="9505" xr:uid="{00000000-0005-0000-0000-000038090000}"/>
    <cellStyle name="Calculation 2 3 2 2 4" xfId="24525" xr:uid="{00000000-0005-0000-0000-000039090000}"/>
    <cellStyle name="Calculation 2 3 2 3" xfId="15212" xr:uid="{00000000-0005-0000-0000-00003A090000}"/>
    <cellStyle name="Calculation 2 3 2 3 2" xfId="28011" xr:uid="{00000000-0005-0000-0000-00003B090000}"/>
    <cellStyle name="Calculation 2 3 2 4" xfId="9504" xr:uid="{00000000-0005-0000-0000-00003C090000}"/>
    <cellStyle name="Calculation 2 3 2 5" xfId="21753" xr:uid="{00000000-0005-0000-0000-00003D090000}"/>
    <cellStyle name="Calculation 2 3 20" xfId="3577" xr:uid="{00000000-0005-0000-0000-00003E090000}"/>
    <cellStyle name="Calculation 2 3 20 2" xfId="6474" xr:uid="{00000000-0005-0000-0000-00003F090000}"/>
    <cellStyle name="Calculation 2 3 20 2 2" xfId="15215" xr:uid="{00000000-0005-0000-0000-000040090000}"/>
    <cellStyle name="Calculation 2 3 20 2 2 2" xfId="28014" xr:uid="{00000000-0005-0000-0000-000041090000}"/>
    <cellStyle name="Calculation 2 3 20 2 3" xfId="9507" xr:uid="{00000000-0005-0000-0000-000042090000}"/>
    <cellStyle name="Calculation 2 3 20 2 4" xfId="24526" xr:uid="{00000000-0005-0000-0000-000043090000}"/>
    <cellStyle name="Calculation 2 3 20 3" xfId="15214" xr:uid="{00000000-0005-0000-0000-000044090000}"/>
    <cellStyle name="Calculation 2 3 20 3 2" xfId="28013" xr:uid="{00000000-0005-0000-0000-000045090000}"/>
    <cellStyle name="Calculation 2 3 20 4" xfId="9506" xr:uid="{00000000-0005-0000-0000-000046090000}"/>
    <cellStyle name="Calculation 2 3 20 5" xfId="23765" xr:uid="{00000000-0005-0000-0000-000047090000}"/>
    <cellStyle name="Calculation 2 3 21" xfId="3024" xr:uid="{00000000-0005-0000-0000-000048090000}"/>
    <cellStyle name="Calculation 2 3 21 2" xfId="5921" xr:uid="{00000000-0005-0000-0000-000049090000}"/>
    <cellStyle name="Calculation 2 3 21 2 2" xfId="15217" xr:uid="{00000000-0005-0000-0000-00004A090000}"/>
    <cellStyle name="Calculation 2 3 21 2 2 2" xfId="28016" xr:uid="{00000000-0005-0000-0000-00004B090000}"/>
    <cellStyle name="Calculation 2 3 21 2 3" xfId="9509" xr:uid="{00000000-0005-0000-0000-00004C090000}"/>
    <cellStyle name="Calculation 2 3 21 2 4" xfId="24527" xr:uid="{00000000-0005-0000-0000-00004D090000}"/>
    <cellStyle name="Calculation 2 3 21 3" xfId="15216" xr:uid="{00000000-0005-0000-0000-00004E090000}"/>
    <cellStyle name="Calculation 2 3 21 3 2" xfId="28015" xr:uid="{00000000-0005-0000-0000-00004F090000}"/>
    <cellStyle name="Calculation 2 3 21 4" xfId="9508" xr:uid="{00000000-0005-0000-0000-000050090000}"/>
    <cellStyle name="Calculation 2 3 21 5" xfId="23212" xr:uid="{00000000-0005-0000-0000-000051090000}"/>
    <cellStyle name="Calculation 2 3 22" xfId="1605" xr:uid="{00000000-0005-0000-0000-000052090000}"/>
    <cellStyle name="Calculation 2 3 22 2" xfId="4504" xr:uid="{00000000-0005-0000-0000-000053090000}"/>
    <cellStyle name="Calculation 2 3 22 2 2" xfId="15219" xr:uid="{00000000-0005-0000-0000-000054090000}"/>
    <cellStyle name="Calculation 2 3 22 2 2 2" xfId="28018" xr:uid="{00000000-0005-0000-0000-000055090000}"/>
    <cellStyle name="Calculation 2 3 22 2 3" xfId="9511" xr:uid="{00000000-0005-0000-0000-000056090000}"/>
    <cellStyle name="Calculation 2 3 22 2 4" xfId="24528" xr:uid="{00000000-0005-0000-0000-000057090000}"/>
    <cellStyle name="Calculation 2 3 22 3" xfId="15218" xr:uid="{00000000-0005-0000-0000-000058090000}"/>
    <cellStyle name="Calculation 2 3 22 3 2" xfId="28017" xr:uid="{00000000-0005-0000-0000-000059090000}"/>
    <cellStyle name="Calculation 2 3 22 4" xfId="9510" xr:uid="{00000000-0005-0000-0000-00005A090000}"/>
    <cellStyle name="Calculation 2 3 22 5" xfId="21794" xr:uid="{00000000-0005-0000-0000-00005B090000}"/>
    <cellStyle name="Calculation 2 3 23" xfId="3750" xr:uid="{00000000-0005-0000-0000-00005C090000}"/>
    <cellStyle name="Calculation 2 3 23 2" xfId="6647" xr:uid="{00000000-0005-0000-0000-00005D090000}"/>
    <cellStyle name="Calculation 2 3 23 2 2" xfId="15221" xr:uid="{00000000-0005-0000-0000-00005E090000}"/>
    <cellStyle name="Calculation 2 3 23 2 2 2" xfId="28020" xr:uid="{00000000-0005-0000-0000-00005F090000}"/>
    <cellStyle name="Calculation 2 3 23 2 3" xfId="9513" xr:uid="{00000000-0005-0000-0000-000060090000}"/>
    <cellStyle name="Calculation 2 3 23 2 4" xfId="24529" xr:uid="{00000000-0005-0000-0000-000061090000}"/>
    <cellStyle name="Calculation 2 3 23 3" xfId="15220" xr:uid="{00000000-0005-0000-0000-000062090000}"/>
    <cellStyle name="Calculation 2 3 23 3 2" xfId="28019" xr:uid="{00000000-0005-0000-0000-000063090000}"/>
    <cellStyle name="Calculation 2 3 23 4" xfId="9512" xr:uid="{00000000-0005-0000-0000-000064090000}"/>
    <cellStyle name="Calculation 2 3 23 5" xfId="23938" xr:uid="{00000000-0005-0000-0000-000065090000}"/>
    <cellStyle name="Calculation 2 3 24" xfId="3500" xr:uid="{00000000-0005-0000-0000-000066090000}"/>
    <cellStyle name="Calculation 2 3 24 2" xfId="6397" xr:uid="{00000000-0005-0000-0000-000067090000}"/>
    <cellStyle name="Calculation 2 3 24 2 2" xfId="15223" xr:uid="{00000000-0005-0000-0000-000068090000}"/>
    <cellStyle name="Calculation 2 3 24 2 2 2" xfId="28022" xr:uid="{00000000-0005-0000-0000-000069090000}"/>
    <cellStyle name="Calculation 2 3 24 2 3" xfId="9515" xr:uid="{00000000-0005-0000-0000-00006A090000}"/>
    <cellStyle name="Calculation 2 3 24 2 4" xfId="24530" xr:uid="{00000000-0005-0000-0000-00006B090000}"/>
    <cellStyle name="Calculation 2 3 24 3" xfId="15222" xr:uid="{00000000-0005-0000-0000-00006C090000}"/>
    <cellStyle name="Calculation 2 3 24 3 2" xfId="28021" xr:uid="{00000000-0005-0000-0000-00006D090000}"/>
    <cellStyle name="Calculation 2 3 24 4" xfId="9514" xr:uid="{00000000-0005-0000-0000-00006E090000}"/>
    <cellStyle name="Calculation 2 3 24 5" xfId="23688" xr:uid="{00000000-0005-0000-0000-00006F090000}"/>
    <cellStyle name="Calculation 2 3 25" xfId="3149" xr:uid="{00000000-0005-0000-0000-000070090000}"/>
    <cellStyle name="Calculation 2 3 25 2" xfId="6046" xr:uid="{00000000-0005-0000-0000-000071090000}"/>
    <cellStyle name="Calculation 2 3 25 2 2" xfId="15225" xr:uid="{00000000-0005-0000-0000-000072090000}"/>
    <cellStyle name="Calculation 2 3 25 2 2 2" xfId="28024" xr:uid="{00000000-0005-0000-0000-000073090000}"/>
    <cellStyle name="Calculation 2 3 25 2 3" xfId="9517" xr:uid="{00000000-0005-0000-0000-000074090000}"/>
    <cellStyle name="Calculation 2 3 25 2 4" xfId="24531" xr:uid="{00000000-0005-0000-0000-000075090000}"/>
    <cellStyle name="Calculation 2 3 25 3" xfId="15224" xr:uid="{00000000-0005-0000-0000-000076090000}"/>
    <cellStyle name="Calculation 2 3 25 3 2" xfId="28023" xr:uid="{00000000-0005-0000-0000-000077090000}"/>
    <cellStyle name="Calculation 2 3 25 4" xfId="9516" xr:uid="{00000000-0005-0000-0000-000078090000}"/>
    <cellStyle name="Calculation 2 3 25 5" xfId="23337" xr:uid="{00000000-0005-0000-0000-000079090000}"/>
    <cellStyle name="Calculation 2 3 26" xfId="4012" xr:uid="{00000000-0005-0000-0000-00007A090000}"/>
    <cellStyle name="Calculation 2 3 26 2" xfId="6909" xr:uid="{00000000-0005-0000-0000-00007B090000}"/>
    <cellStyle name="Calculation 2 3 26 2 2" xfId="15227" xr:uid="{00000000-0005-0000-0000-00007C090000}"/>
    <cellStyle name="Calculation 2 3 26 2 2 2" xfId="28026" xr:uid="{00000000-0005-0000-0000-00007D090000}"/>
    <cellStyle name="Calculation 2 3 26 2 3" xfId="9519" xr:uid="{00000000-0005-0000-0000-00007E090000}"/>
    <cellStyle name="Calculation 2 3 26 2 4" xfId="24532" xr:uid="{00000000-0005-0000-0000-00007F090000}"/>
    <cellStyle name="Calculation 2 3 26 3" xfId="15226" xr:uid="{00000000-0005-0000-0000-000080090000}"/>
    <cellStyle name="Calculation 2 3 26 3 2" xfId="28025" xr:uid="{00000000-0005-0000-0000-000081090000}"/>
    <cellStyle name="Calculation 2 3 26 4" xfId="9518" xr:uid="{00000000-0005-0000-0000-000082090000}"/>
    <cellStyle name="Calculation 2 3 26 5" xfId="24200" xr:uid="{00000000-0005-0000-0000-000083090000}"/>
    <cellStyle name="Calculation 2 3 27" xfId="3660" xr:uid="{00000000-0005-0000-0000-000084090000}"/>
    <cellStyle name="Calculation 2 3 27 2" xfId="6557" xr:uid="{00000000-0005-0000-0000-000085090000}"/>
    <cellStyle name="Calculation 2 3 27 2 2" xfId="15229" xr:uid="{00000000-0005-0000-0000-000086090000}"/>
    <cellStyle name="Calculation 2 3 27 2 2 2" xfId="28028" xr:uid="{00000000-0005-0000-0000-000087090000}"/>
    <cellStyle name="Calculation 2 3 27 2 3" xfId="9521" xr:uid="{00000000-0005-0000-0000-000088090000}"/>
    <cellStyle name="Calculation 2 3 27 2 4" xfId="24533" xr:uid="{00000000-0005-0000-0000-000089090000}"/>
    <cellStyle name="Calculation 2 3 27 3" xfId="15228" xr:uid="{00000000-0005-0000-0000-00008A090000}"/>
    <cellStyle name="Calculation 2 3 27 3 2" xfId="28027" xr:uid="{00000000-0005-0000-0000-00008B090000}"/>
    <cellStyle name="Calculation 2 3 27 4" xfId="9520" xr:uid="{00000000-0005-0000-0000-00008C090000}"/>
    <cellStyle name="Calculation 2 3 27 5" xfId="23848" xr:uid="{00000000-0005-0000-0000-00008D090000}"/>
    <cellStyle name="Calculation 2 3 28" xfId="1450" xr:uid="{00000000-0005-0000-0000-00008E090000}"/>
    <cellStyle name="Calculation 2 3 28 2" xfId="4350" xr:uid="{00000000-0005-0000-0000-00008F090000}"/>
    <cellStyle name="Calculation 2 3 28 2 2" xfId="15231" xr:uid="{00000000-0005-0000-0000-000090090000}"/>
    <cellStyle name="Calculation 2 3 28 2 2 2" xfId="28030" xr:uid="{00000000-0005-0000-0000-000091090000}"/>
    <cellStyle name="Calculation 2 3 28 2 3" xfId="9523" xr:uid="{00000000-0005-0000-0000-000092090000}"/>
    <cellStyle name="Calculation 2 3 28 2 4" xfId="24534" xr:uid="{00000000-0005-0000-0000-000093090000}"/>
    <cellStyle name="Calculation 2 3 28 3" xfId="15230" xr:uid="{00000000-0005-0000-0000-000094090000}"/>
    <cellStyle name="Calculation 2 3 28 3 2" xfId="28029" xr:uid="{00000000-0005-0000-0000-000095090000}"/>
    <cellStyle name="Calculation 2 3 28 4" xfId="9522" xr:uid="{00000000-0005-0000-0000-000096090000}"/>
    <cellStyle name="Calculation 2 3 28 5" xfId="21640" xr:uid="{00000000-0005-0000-0000-000097090000}"/>
    <cellStyle name="Calculation 2 3 29" xfId="2832" xr:uid="{00000000-0005-0000-0000-000098090000}"/>
    <cellStyle name="Calculation 2 3 29 2" xfId="5729" xr:uid="{00000000-0005-0000-0000-000099090000}"/>
    <cellStyle name="Calculation 2 3 29 2 2" xfId="15233" xr:uid="{00000000-0005-0000-0000-00009A090000}"/>
    <cellStyle name="Calculation 2 3 29 2 2 2" xfId="28032" xr:uid="{00000000-0005-0000-0000-00009B090000}"/>
    <cellStyle name="Calculation 2 3 29 2 3" xfId="9525" xr:uid="{00000000-0005-0000-0000-00009C090000}"/>
    <cellStyle name="Calculation 2 3 29 2 4" xfId="24535" xr:uid="{00000000-0005-0000-0000-00009D090000}"/>
    <cellStyle name="Calculation 2 3 29 3" xfId="15232" xr:uid="{00000000-0005-0000-0000-00009E090000}"/>
    <cellStyle name="Calculation 2 3 29 3 2" xfId="28031" xr:uid="{00000000-0005-0000-0000-00009F090000}"/>
    <cellStyle name="Calculation 2 3 29 4" xfId="9524" xr:uid="{00000000-0005-0000-0000-0000A0090000}"/>
    <cellStyle name="Calculation 2 3 29 5" xfId="23020" xr:uid="{00000000-0005-0000-0000-0000A1090000}"/>
    <cellStyle name="Calculation 2 3 3" xfId="2207" xr:uid="{00000000-0005-0000-0000-0000A2090000}"/>
    <cellStyle name="Calculation 2 3 3 2" xfId="5105" xr:uid="{00000000-0005-0000-0000-0000A3090000}"/>
    <cellStyle name="Calculation 2 3 3 2 2" xfId="15235" xr:uid="{00000000-0005-0000-0000-0000A4090000}"/>
    <cellStyle name="Calculation 2 3 3 2 2 2" xfId="28034" xr:uid="{00000000-0005-0000-0000-0000A5090000}"/>
    <cellStyle name="Calculation 2 3 3 2 3" xfId="9527" xr:uid="{00000000-0005-0000-0000-0000A6090000}"/>
    <cellStyle name="Calculation 2 3 3 2 4" xfId="24536" xr:uid="{00000000-0005-0000-0000-0000A7090000}"/>
    <cellStyle name="Calculation 2 3 3 3" xfId="15234" xr:uid="{00000000-0005-0000-0000-0000A8090000}"/>
    <cellStyle name="Calculation 2 3 3 3 2" xfId="28033" xr:uid="{00000000-0005-0000-0000-0000A9090000}"/>
    <cellStyle name="Calculation 2 3 3 4" xfId="9526" xr:uid="{00000000-0005-0000-0000-0000AA090000}"/>
    <cellStyle name="Calculation 2 3 3 5" xfId="22396" xr:uid="{00000000-0005-0000-0000-0000AB090000}"/>
    <cellStyle name="Calculation 2 3 30" xfId="1864" xr:uid="{00000000-0005-0000-0000-0000AC090000}"/>
    <cellStyle name="Calculation 2 3 30 2" xfId="4763" xr:uid="{00000000-0005-0000-0000-0000AD090000}"/>
    <cellStyle name="Calculation 2 3 30 2 2" xfId="15237" xr:uid="{00000000-0005-0000-0000-0000AE090000}"/>
    <cellStyle name="Calculation 2 3 30 2 2 2" xfId="28036" xr:uid="{00000000-0005-0000-0000-0000AF090000}"/>
    <cellStyle name="Calculation 2 3 30 2 3" xfId="9529" xr:uid="{00000000-0005-0000-0000-0000B0090000}"/>
    <cellStyle name="Calculation 2 3 30 2 4" xfId="24537" xr:uid="{00000000-0005-0000-0000-0000B1090000}"/>
    <cellStyle name="Calculation 2 3 30 3" xfId="15236" xr:uid="{00000000-0005-0000-0000-0000B2090000}"/>
    <cellStyle name="Calculation 2 3 30 3 2" xfId="28035" xr:uid="{00000000-0005-0000-0000-0000B3090000}"/>
    <cellStyle name="Calculation 2 3 30 4" xfId="9528" xr:uid="{00000000-0005-0000-0000-0000B4090000}"/>
    <cellStyle name="Calculation 2 3 30 5" xfId="22053" xr:uid="{00000000-0005-0000-0000-0000B5090000}"/>
    <cellStyle name="Calculation 2 3 31" xfId="4223" xr:uid="{00000000-0005-0000-0000-0000B6090000}"/>
    <cellStyle name="Calculation 2 3 31 2" xfId="15238" xr:uid="{00000000-0005-0000-0000-0000B7090000}"/>
    <cellStyle name="Calculation 2 3 31 2 2" xfId="28037" xr:uid="{00000000-0005-0000-0000-0000B8090000}"/>
    <cellStyle name="Calculation 2 3 31 3" xfId="9530" xr:uid="{00000000-0005-0000-0000-0000B9090000}"/>
    <cellStyle name="Calculation 2 3 31 4" xfId="24538" xr:uid="{00000000-0005-0000-0000-0000BA090000}"/>
    <cellStyle name="Calculation 2 3 32" xfId="7049" xr:uid="{00000000-0005-0000-0000-0000BB090000}"/>
    <cellStyle name="Calculation 2 3 32 2" xfId="15191" xr:uid="{00000000-0005-0000-0000-0000BC090000}"/>
    <cellStyle name="Calculation 2 3 32 3" xfId="27990" xr:uid="{00000000-0005-0000-0000-0000BD090000}"/>
    <cellStyle name="Calculation 2 3 33" xfId="9483" xr:uid="{00000000-0005-0000-0000-0000BE090000}"/>
    <cellStyle name="Calculation 2 3 4" xfId="1560" xr:uid="{00000000-0005-0000-0000-0000BF090000}"/>
    <cellStyle name="Calculation 2 3 4 2" xfId="4459" xr:uid="{00000000-0005-0000-0000-0000C0090000}"/>
    <cellStyle name="Calculation 2 3 4 2 2" xfId="15240" xr:uid="{00000000-0005-0000-0000-0000C1090000}"/>
    <cellStyle name="Calculation 2 3 4 2 2 2" xfId="28039" xr:uid="{00000000-0005-0000-0000-0000C2090000}"/>
    <cellStyle name="Calculation 2 3 4 2 3" xfId="9532" xr:uid="{00000000-0005-0000-0000-0000C3090000}"/>
    <cellStyle name="Calculation 2 3 4 2 4" xfId="24539" xr:uid="{00000000-0005-0000-0000-0000C4090000}"/>
    <cellStyle name="Calculation 2 3 4 3" xfId="15239" xr:uid="{00000000-0005-0000-0000-0000C5090000}"/>
    <cellStyle name="Calculation 2 3 4 3 2" xfId="28038" xr:uid="{00000000-0005-0000-0000-0000C6090000}"/>
    <cellStyle name="Calculation 2 3 4 4" xfId="9531" xr:uid="{00000000-0005-0000-0000-0000C7090000}"/>
    <cellStyle name="Calculation 2 3 4 5" xfId="21749" xr:uid="{00000000-0005-0000-0000-0000C8090000}"/>
    <cellStyle name="Calculation 2 3 5" xfId="2210" xr:uid="{00000000-0005-0000-0000-0000C9090000}"/>
    <cellStyle name="Calculation 2 3 5 2" xfId="5108" xr:uid="{00000000-0005-0000-0000-0000CA090000}"/>
    <cellStyle name="Calculation 2 3 5 2 2" xfId="15242" xr:uid="{00000000-0005-0000-0000-0000CB090000}"/>
    <cellStyle name="Calculation 2 3 5 2 2 2" xfId="28041" xr:uid="{00000000-0005-0000-0000-0000CC090000}"/>
    <cellStyle name="Calculation 2 3 5 2 3" xfId="9534" xr:uid="{00000000-0005-0000-0000-0000CD090000}"/>
    <cellStyle name="Calculation 2 3 5 2 4" xfId="24540" xr:uid="{00000000-0005-0000-0000-0000CE090000}"/>
    <cellStyle name="Calculation 2 3 5 3" xfId="15241" xr:uid="{00000000-0005-0000-0000-0000CF090000}"/>
    <cellStyle name="Calculation 2 3 5 3 2" xfId="28040" xr:uid="{00000000-0005-0000-0000-0000D0090000}"/>
    <cellStyle name="Calculation 2 3 5 4" xfId="9533" xr:uid="{00000000-0005-0000-0000-0000D1090000}"/>
    <cellStyle name="Calculation 2 3 5 5" xfId="22399" xr:uid="{00000000-0005-0000-0000-0000D2090000}"/>
    <cellStyle name="Calculation 2 3 6" xfId="1424" xr:uid="{00000000-0005-0000-0000-0000D3090000}"/>
    <cellStyle name="Calculation 2 3 6 2" xfId="4324" xr:uid="{00000000-0005-0000-0000-0000D4090000}"/>
    <cellStyle name="Calculation 2 3 6 2 2" xfId="15244" xr:uid="{00000000-0005-0000-0000-0000D5090000}"/>
    <cellStyle name="Calculation 2 3 6 2 2 2" xfId="28043" xr:uid="{00000000-0005-0000-0000-0000D6090000}"/>
    <cellStyle name="Calculation 2 3 6 2 3" xfId="9536" xr:uid="{00000000-0005-0000-0000-0000D7090000}"/>
    <cellStyle name="Calculation 2 3 6 2 4" xfId="24541" xr:uid="{00000000-0005-0000-0000-0000D8090000}"/>
    <cellStyle name="Calculation 2 3 6 3" xfId="15243" xr:uid="{00000000-0005-0000-0000-0000D9090000}"/>
    <cellStyle name="Calculation 2 3 6 3 2" xfId="28042" xr:uid="{00000000-0005-0000-0000-0000DA090000}"/>
    <cellStyle name="Calculation 2 3 6 4" xfId="9535" xr:uid="{00000000-0005-0000-0000-0000DB090000}"/>
    <cellStyle name="Calculation 2 3 6 5" xfId="21614" xr:uid="{00000000-0005-0000-0000-0000DC090000}"/>
    <cellStyle name="Calculation 2 3 7" xfId="2214" xr:uid="{00000000-0005-0000-0000-0000DD090000}"/>
    <cellStyle name="Calculation 2 3 7 2" xfId="5112" xr:uid="{00000000-0005-0000-0000-0000DE090000}"/>
    <cellStyle name="Calculation 2 3 7 2 2" xfId="15246" xr:uid="{00000000-0005-0000-0000-0000DF090000}"/>
    <cellStyle name="Calculation 2 3 7 2 2 2" xfId="28045" xr:uid="{00000000-0005-0000-0000-0000E0090000}"/>
    <cellStyle name="Calculation 2 3 7 2 3" xfId="9538" xr:uid="{00000000-0005-0000-0000-0000E1090000}"/>
    <cellStyle name="Calculation 2 3 7 2 4" xfId="24542" xr:uid="{00000000-0005-0000-0000-0000E2090000}"/>
    <cellStyle name="Calculation 2 3 7 3" xfId="15245" xr:uid="{00000000-0005-0000-0000-0000E3090000}"/>
    <cellStyle name="Calculation 2 3 7 3 2" xfId="28044" xr:uid="{00000000-0005-0000-0000-0000E4090000}"/>
    <cellStyle name="Calculation 2 3 7 4" xfId="9537" xr:uid="{00000000-0005-0000-0000-0000E5090000}"/>
    <cellStyle name="Calculation 2 3 7 5" xfId="22403" xr:uid="{00000000-0005-0000-0000-0000E6090000}"/>
    <cellStyle name="Calculation 2 3 8" xfId="1845" xr:uid="{00000000-0005-0000-0000-0000E7090000}"/>
    <cellStyle name="Calculation 2 3 8 2" xfId="4744" xr:uid="{00000000-0005-0000-0000-0000E8090000}"/>
    <cellStyle name="Calculation 2 3 8 2 2" xfId="15248" xr:uid="{00000000-0005-0000-0000-0000E9090000}"/>
    <cellStyle name="Calculation 2 3 8 2 2 2" xfId="28047" xr:uid="{00000000-0005-0000-0000-0000EA090000}"/>
    <cellStyle name="Calculation 2 3 8 2 3" xfId="9540" xr:uid="{00000000-0005-0000-0000-0000EB090000}"/>
    <cellStyle name="Calculation 2 3 8 2 4" xfId="24543" xr:uid="{00000000-0005-0000-0000-0000EC090000}"/>
    <cellStyle name="Calculation 2 3 8 3" xfId="15247" xr:uid="{00000000-0005-0000-0000-0000ED090000}"/>
    <cellStyle name="Calculation 2 3 8 3 2" xfId="28046" xr:uid="{00000000-0005-0000-0000-0000EE090000}"/>
    <cellStyle name="Calculation 2 3 8 4" xfId="9539" xr:uid="{00000000-0005-0000-0000-0000EF090000}"/>
    <cellStyle name="Calculation 2 3 8 5" xfId="22034" xr:uid="{00000000-0005-0000-0000-0000F0090000}"/>
    <cellStyle name="Calculation 2 3 9" xfId="2845" xr:uid="{00000000-0005-0000-0000-0000F1090000}"/>
    <cellStyle name="Calculation 2 3 9 2" xfId="5742" xr:uid="{00000000-0005-0000-0000-0000F2090000}"/>
    <cellStyle name="Calculation 2 3 9 2 2" xfId="15250" xr:uid="{00000000-0005-0000-0000-0000F3090000}"/>
    <cellStyle name="Calculation 2 3 9 2 2 2" xfId="28049" xr:uid="{00000000-0005-0000-0000-0000F4090000}"/>
    <cellStyle name="Calculation 2 3 9 2 3" xfId="9542" xr:uid="{00000000-0005-0000-0000-0000F5090000}"/>
    <cellStyle name="Calculation 2 3 9 2 4" xfId="24544" xr:uid="{00000000-0005-0000-0000-0000F6090000}"/>
    <cellStyle name="Calculation 2 3 9 3" xfId="15249" xr:uid="{00000000-0005-0000-0000-0000F7090000}"/>
    <cellStyle name="Calculation 2 3 9 3 2" xfId="28048" xr:uid="{00000000-0005-0000-0000-0000F8090000}"/>
    <cellStyle name="Calculation 2 3 9 4" xfId="9541" xr:uid="{00000000-0005-0000-0000-0000F9090000}"/>
    <cellStyle name="Calculation 2 3 9 5" xfId="23033" xr:uid="{00000000-0005-0000-0000-0000FA090000}"/>
    <cellStyle name="Calculation 2 4" xfId="2491" xr:uid="{00000000-0005-0000-0000-0000FB090000}"/>
    <cellStyle name="Calculation 2 4 2" xfId="5388" xr:uid="{00000000-0005-0000-0000-0000FC090000}"/>
    <cellStyle name="Calculation 2 4 2 2" xfId="15252" xr:uid="{00000000-0005-0000-0000-0000FD090000}"/>
    <cellStyle name="Calculation 2 4 2 2 2" xfId="28051" xr:uid="{00000000-0005-0000-0000-0000FE090000}"/>
    <cellStyle name="Calculation 2 4 2 3" xfId="9544" xr:uid="{00000000-0005-0000-0000-0000FF090000}"/>
    <cellStyle name="Calculation 2 4 2 4" xfId="24545" xr:uid="{00000000-0005-0000-0000-0000000A0000}"/>
    <cellStyle name="Calculation 2 4 3" xfId="15251" xr:uid="{00000000-0005-0000-0000-0000010A0000}"/>
    <cellStyle name="Calculation 2 4 3 2" xfId="28050" xr:uid="{00000000-0005-0000-0000-0000020A0000}"/>
    <cellStyle name="Calculation 2 4 4" xfId="9543" xr:uid="{00000000-0005-0000-0000-0000030A0000}"/>
    <cellStyle name="Calculation 2 4 5" xfId="22679" xr:uid="{00000000-0005-0000-0000-0000040A0000}"/>
    <cellStyle name="Calculation 2 5" xfId="2557" xr:uid="{00000000-0005-0000-0000-0000050A0000}"/>
    <cellStyle name="Calculation 2 5 2" xfId="5454" xr:uid="{00000000-0005-0000-0000-0000060A0000}"/>
    <cellStyle name="Calculation 2 5 2 2" xfId="15254" xr:uid="{00000000-0005-0000-0000-0000070A0000}"/>
    <cellStyle name="Calculation 2 5 2 2 2" xfId="28053" xr:uid="{00000000-0005-0000-0000-0000080A0000}"/>
    <cellStyle name="Calculation 2 5 2 3" xfId="9546" xr:uid="{00000000-0005-0000-0000-0000090A0000}"/>
    <cellStyle name="Calculation 2 5 2 4" xfId="24546" xr:uid="{00000000-0005-0000-0000-00000A0A0000}"/>
    <cellStyle name="Calculation 2 5 3" xfId="15253" xr:uid="{00000000-0005-0000-0000-00000B0A0000}"/>
    <cellStyle name="Calculation 2 5 3 2" xfId="28052" xr:uid="{00000000-0005-0000-0000-00000C0A0000}"/>
    <cellStyle name="Calculation 2 5 4" xfId="9545" xr:uid="{00000000-0005-0000-0000-00000D0A0000}"/>
    <cellStyle name="Calculation 2 5 5" xfId="22745" xr:uid="{00000000-0005-0000-0000-00000E0A0000}"/>
    <cellStyle name="Calculation 2 6" xfId="3544" xr:uid="{00000000-0005-0000-0000-00000F0A0000}"/>
    <cellStyle name="Calculation 2 6 2" xfId="6441" xr:uid="{00000000-0005-0000-0000-0000100A0000}"/>
    <cellStyle name="Calculation 2 6 2 2" xfId="15256" xr:uid="{00000000-0005-0000-0000-0000110A0000}"/>
    <cellStyle name="Calculation 2 6 2 2 2" xfId="28055" xr:uid="{00000000-0005-0000-0000-0000120A0000}"/>
    <cellStyle name="Calculation 2 6 2 3" xfId="9548" xr:uid="{00000000-0005-0000-0000-0000130A0000}"/>
    <cellStyle name="Calculation 2 6 2 4" xfId="24547" xr:uid="{00000000-0005-0000-0000-0000140A0000}"/>
    <cellStyle name="Calculation 2 6 3" xfId="15255" xr:uid="{00000000-0005-0000-0000-0000150A0000}"/>
    <cellStyle name="Calculation 2 6 3 2" xfId="28054" xr:uid="{00000000-0005-0000-0000-0000160A0000}"/>
    <cellStyle name="Calculation 2 6 4" xfId="9547" xr:uid="{00000000-0005-0000-0000-0000170A0000}"/>
    <cellStyle name="Calculation 2 6 5" xfId="23732" xr:uid="{00000000-0005-0000-0000-0000180A0000}"/>
    <cellStyle name="Calculation 2 7" xfId="3617" xr:uid="{00000000-0005-0000-0000-0000190A0000}"/>
    <cellStyle name="Calculation 2 7 2" xfId="6514" xr:uid="{00000000-0005-0000-0000-00001A0A0000}"/>
    <cellStyle name="Calculation 2 7 2 2" xfId="15258" xr:uid="{00000000-0005-0000-0000-00001B0A0000}"/>
    <cellStyle name="Calculation 2 7 2 2 2" xfId="28057" xr:uid="{00000000-0005-0000-0000-00001C0A0000}"/>
    <cellStyle name="Calculation 2 7 2 3" xfId="9550" xr:uid="{00000000-0005-0000-0000-00001D0A0000}"/>
    <cellStyle name="Calculation 2 7 2 4" xfId="24548" xr:uid="{00000000-0005-0000-0000-00001E0A0000}"/>
    <cellStyle name="Calculation 2 7 3" xfId="15257" xr:uid="{00000000-0005-0000-0000-00001F0A0000}"/>
    <cellStyle name="Calculation 2 7 3 2" xfId="28056" xr:uid="{00000000-0005-0000-0000-0000200A0000}"/>
    <cellStyle name="Calculation 2 7 4" xfId="9549" xr:uid="{00000000-0005-0000-0000-0000210A0000}"/>
    <cellStyle name="Calculation 2 7 5" xfId="23805" xr:uid="{00000000-0005-0000-0000-0000220A0000}"/>
    <cellStyle name="Calculation 2 8" xfId="3485" xr:uid="{00000000-0005-0000-0000-0000230A0000}"/>
    <cellStyle name="Calculation 2 8 2" xfId="6382" xr:uid="{00000000-0005-0000-0000-0000240A0000}"/>
    <cellStyle name="Calculation 2 8 2 2" xfId="15260" xr:uid="{00000000-0005-0000-0000-0000250A0000}"/>
    <cellStyle name="Calculation 2 8 2 2 2" xfId="28059" xr:uid="{00000000-0005-0000-0000-0000260A0000}"/>
    <cellStyle name="Calculation 2 8 2 3" xfId="9552" xr:uid="{00000000-0005-0000-0000-0000270A0000}"/>
    <cellStyle name="Calculation 2 8 2 4" xfId="24549" xr:uid="{00000000-0005-0000-0000-0000280A0000}"/>
    <cellStyle name="Calculation 2 8 3" xfId="15259" xr:uid="{00000000-0005-0000-0000-0000290A0000}"/>
    <cellStyle name="Calculation 2 8 3 2" xfId="28058" xr:uid="{00000000-0005-0000-0000-00002A0A0000}"/>
    <cellStyle name="Calculation 2 8 4" xfId="9551" xr:uid="{00000000-0005-0000-0000-00002B0A0000}"/>
    <cellStyle name="Calculation 2 8 5" xfId="23673" xr:uid="{00000000-0005-0000-0000-00002C0A0000}"/>
    <cellStyle name="Calculation 2 9" xfId="3830" xr:uid="{00000000-0005-0000-0000-00002D0A0000}"/>
    <cellStyle name="Calculation 2 9 2" xfId="6727" xr:uid="{00000000-0005-0000-0000-00002E0A0000}"/>
    <cellStyle name="Calculation 2 9 2 2" xfId="15262" xr:uid="{00000000-0005-0000-0000-00002F0A0000}"/>
    <cellStyle name="Calculation 2 9 2 2 2" xfId="28061" xr:uid="{00000000-0005-0000-0000-0000300A0000}"/>
    <cellStyle name="Calculation 2 9 2 3" xfId="9554" xr:uid="{00000000-0005-0000-0000-0000310A0000}"/>
    <cellStyle name="Calculation 2 9 2 4" xfId="24550" xr:uid="{00000000-0005-0000-0000-0000320A0000}"/>
    <cellStyle name="Calculation 2 9 3" xfId="15261" xr:uid="{00000000-0005-0000-0000-0000330A0000}"/>
    <cellStyle name="Calculation 2 9 3 2" xfId="28060" xr:uid="{00000000-0005-0000-0000-0000340A0000}"/>
    <cellStyle name="Calculation 2 9 4" xfId="9553" xr:uid="{00000000-0005-0000-0000-0000350A0000}"/>
    <cellStyle name="Calculation 2 9 5" xfId="24018" xr:uid="{00000000-0005-0000-0000-0000360A0000}"/>
    <cellStyle name="Calculation 3" xfId="131" xr:uid="{00000000-0005-0000-0000-0000370A0000}"/>
    <cellStyle name="Calculation 3 10" xfId="3966" xr:uid="{00000000-0005-0000-0000-0000380A0000}"/>
    <cellStyle name="Calculation 3 10 2" xfId="6863" xr:uid="{00000000-0005-0000-0000-0000390A0000}"/>
    <cellStyle name="Calculation 3 10 2 2" xfId="15265" xr:uid="{00000000-0005-0000-0000-00003A0A0000}"/>
    <cellStyle name="Calculation 3 10 2 2 2" xfId="28064" xr:uid="{00000000-0005-0000-0000-00003B0A0000}"/>
    <cellStyle name="Calculation 3 10 2 3" xfId="9557" xr:uid="{00000000-0005-0000-0000-00003C0A0000}"/>
    <cellStyle name="Calculation 3 10 2 4" xfId="24551" xr:uid="{00000000-0005-0000-0000-00003D0A0000}"/>
    <cellStyle name="Calculation 3 10 3" xfId="15264" xr:uid="{00000000-0005-0000-0000-00003E0A0000}"/>
    <cellStyle name="Calculation 3 10 3 2" xfId="28063" xr:uid="{00000000-0005-0000-0000-00003F0A0000}"/>
    <cellStyle name="Calculation 3 10 4" xfId="9556" xr:uid="{00000000-0005-0000-0000-0000400A0000}"/>
    <cellStyle name="Calculation 3 10 5" xfId="24154" xr:uid="{00000000-0005-0000-0000-0000410A0000}"/>
    <cellStyle name="Calculation 3 11" xfId="3737" xr:uid="{00000000-0005-0000-0000-0000420A0000}"/>
    <cellStyle name="Calculation 3 11 2" xfId="6634" xr:uid="{00000000-0005-0000-0000-0000430A0000}"/>
    <cellStyle name="Calculation 3 11 2 2" xfId="15267" xr:uid="{00000000-0005-0000-0000-0000440A0000}"/>
    <cellStyle name="Calculation 3 11 2 2 2" xfId="28066" xr:uid="{00000000-0005-0000-0000-0000450A0000}"/>
    <cellStyle name="Calculation 3 11 2 3" xfId="9559" xr:uid="{00000000-0005-0000-0000-0000460A0000}"/>
    <cellStyle name="Calculation 3 11 2 4" xfId="24552" xr:uid="{00000000-0005-0000-0000-0000470A0000}"/>
    <cellStyle name="Calculation 3 11 3" xfId="15266" xr:uid="{00000000-0005-0000-0000-0000480A0000}"/>
    <cellStyle name="Calculation 3 11 3 2" xfId="28065" xr:uid="{00000000-0005-0000-0000-0000490A0000}"/>
    <cellStyle name="Calculation 3 11 4" xfId="9558" xr:uid="{00000000-0005-0000-0000-00004A0A0000}"/>
    <cellStyle name="Calculation 3 11 5" xfId="23925" xr:uid="{00000000-0005-0000-0000-00004B0A0000}"/>
    <cellStyle name="Calculation 3 12" xfId="2877" xr:uid="{00000000-0005-0000-0000-00004C0A0000}"/>
    <cellStyle name="Calculation 3 12 2" xfId="5774" xr:uid="{00000000-0005-0000-0000-00004D0A0000}"/>
    <cellStyle name="Calculation 3 12 2 2" xfId="15269" xr:uid="{00000000-0005-0000-0000-00004E0A0000}"/>
    <cellStyle name="Calculation 3 12 2 2 2" xfId="28068" xr:uid="{00000000-0005-0000-0000-00004F0A0000}"/>
    <cellStyle name="Calculation 3 12 2 3" xfId="9561" xr:uid="{00000000-0005-0000-0000-0000500A0000}"/>
    <cellStyle name="Calculation 3 12 2 4" xfId="24553" xr:uid="{00000000-0005-0000-0000-0000510A0000}"/>
    <cellStyle name="Calculation 3 12 3" xfId="15268" xr:uid="{00000000-0005-0000-0000-0000520A0000}"/>
    <cellStyle name="Calculation 3 12 3 2" xfId="28067" xr:uid="{00000000-0005-0000-0000-0000530A0000}"/>
    <cellStyle name="Calculation 3 12 4" xfId="9560" xr:uid="{00000000-0005-0000-0000-0000540A0000}"/>
    <cellStyle name="Calculation 3 12 5" xfId="23065" xr:uid="{00000000-0005-0000-0000-0000550A0000}"/>
    <cellStyle name="Calculation 3 13" xfId="4095" xr:uid="{00000000-0005-0000-0000-0000560A0000}"/>
    <cellStyle name="Calculation 3 13 2" xfId="6992" xr:uid="{00000000-0005-0000-0000-0000570A0000}"/>
    <cellStyle name="Calculation 3 13 2 2" xfId="15271" xr:uid="{00000000-0005-0000-0000-0000580A0000}"/>
    <cellStyle name="Calculation 3 13 2 2 2" xfId="28070" xr:uid="{00000000-0005-0000-0000-0000590A0000}"/>
    <cellStyle name="Calculation 3 13 2 3" xfId="9563" xr:uid="{00000000-0005-0000-0000-00005A0A0000}"/>
    <cellStyle name="Calculation 3 13 2 4" xfId="24554" xr:uid="{00000000-0005-0000-0000-00005B0A0000}"/>
    <cellStyle name="Calculation 3 13 3" xfId="15270" xr:uid="{00000000-0005-0000-0000-00005C0A0000}"/>
    <cellStyle name="Calculation 3 13 3 2" xfId="28069" xr:uid="{00000000-0005-0000-0000-00005D0A0000}"/>
    <cellStyle name="Calculation 3 13 4" xfId="9562" xr:uid="{00000000-0005-0000-0000-00005E0A0000}"/>
    <cellStyle name="Calculation 3 13 5" xfId="24283" xr:uid="{00000000-0005-0000-0000-00005F0A0000}"/>
    <cellStyle name="Calculation 3 14" xfId="4120" xr:uid="{00000000-0005-0000-0000-0000600A0000}"/>
    <cellStyle name="Calculation 3 14 2" xfId="7017" xr:uid="{00000000-0005-0000-0000-0000610A0000}"/>
    <cellStyle name="Calculation 3 14 2 2" xfId="15273" xr:uid="{00000000-0005-0000-0000-0000620A0000}"/>
    <cellStyle name="Calculation 3 14 2 2 2" xfId="28072" xr:uid="{00000000-0005-0000-0000-0000630A0000}"/>
    <cellStyle name="Calculation 3 14 2 3" xfId="9565" xr:uid="{00000000-0005-0000-0000-0000640A0000}"/>
    <cellStyle name="Calculation 3 14 2 4" xfId="24555" xr:uid="{00000000-0005-0000-0000-0000650A0000}"/>
    <cellStyle name="Calculation 3 14 3" xfId="15272" xr:uid="{00000000-0005-0000-0000-0000660A0000}"/>
    <cellStyle name="Calculation 3 14 3 2" xfId="28071" xr:uid="{00000000-0005-0000-0000-0000670A0000}"/>
    <cellStyle name="Calculation 3 14 4" xfId="9564" xr:uid="{00000000-0005-0000-0000-0000680A0000}"/>
    <cellStyle name="Calculation 3 14 5" xfId="24308" xr:uid="{00000000-0005-0000-0000-0000690A0000}"/>
    <cellStyle name="Calculation 3 15" xfId="4089" xr:uid="{00000000-0005-0000-0000-00006A0A0000}"/>
    <cellStyle name="Calculation 3 15 2" xfId="6986" xr:uid="{00000000-0005-0000-0000-00006B0A0000}"/>
    <cellStyle name="Calculation 3 15 2 2" xfId="15275" xr:uid="{00000000-0005-0000-0000-00006C0A0000}"/>
    <cellStyle name="Calculation 3 15 2 2 2" xfId="28074" xr:uid="{00000000-0005-0000-0000-00006D0A0000}"/>
    <cellStyle name="Calculation 3 15 2 3" xfId="9567" xr:uid="{00000000-0005-0000-0000-00006E0A0000}"/>
    <cellStyle name="Calculation 3 15 2 4" xfId="24556" xr:uid="{00000000-0005-0000-0000-00006F0A0000}"/>
    <cellStyle name="Calculation 3 15 3" xfId="15274" xr:uid="{00000000-0005-0000-0000-0000700A0000}"/>
    <cellStyle name="Calculation 3 15 3 2" xfId="28073" xr:uid="{00000000-0005-0000-0000-0000710A0000}"/>
    <cellStyle name="Calculation 3 15 4" xfId="9566" xr:uid="{00000000-0005-0000-0000-0000720A0000}"/>
    <cellStyle name="Calculation 3 15 5" xfId="24277" xr:uid="{00000000-0005-0000-0000-0000730A0000}"/>
    <cellStyle name="Calculation 3 16" xfId="4202" xr:uid="{00000000-0005-0000-0000-0000740A0000}"/>
    <cellStyle name="Calculation 3 16 2" xfId="15276" xr:uid="{00000000-0005-0000-0000-0000750A0000}"/>
    <cellStyle name="Calculation 3 16 2 2" xfId="28075" xr:uid="{00000000-0005-0000-0000-0000760A0000}"/>
    <cellStyle name="Calculation 3 16 3" xfId="9568" xr:uid="{00000000-0005-0000-0000-0000770A0000}"/>
    <cellStyle name="Calculation 3 16 4" xfId="24557" xr:uid="{00000000-0005-0000-0000-0000780A0000}"/>
    <cellStyle name="Calculation 3 17" xfId="15263" xr:uid="{00000000-0005-0000-0000-0000790A0000}"/>
    <cellStyle name="Calculation 3 17 2" xfId="28062" xr:uid="{00000000-0005-0000-0000-00007A0A0000}"/>
    <cellStyle name="Calculation 3 18" xfId="9555" xr:uid="{00000000-0005-0000-0000-00007B0A0000}"/>
    <cellStyle name="Calculation 3 19" xfId="21589" xr:uid="{00000000-0005-0000-0000-00007C0A0000}"/>
    <cellStyle name="Calculation 3 2" xfId="263" xr:uid="{00000000-0005-0000-0000-00007D0A0000}"/>
    <cellStyle name="Calculation 3 2 10" xfId="1878" xr:uid="{00000000-0005-0000-0000-00007E0A0000}"/>
    <cellStyle name="Calculation 3 2 10 2" xfId="4776" xr:uid="{00000000-0005-0000-0000-00007F0A0000}"/>
    <cellStyle name="Calculation 3 2 10 2 2" xfId="15279" xr:uid="{00000000-0005-0000-0000-0000800A0000}"/>
    <cellStyle name="Calculation 3 2 10 2 2 2" xfId="28078" xr:uid="{00000000-0005-0000-0000-0000810A0000}"/>
    <cellStyle name="Calculation 3 2 10 2 3" xfId="9571" xr:uid="{00000000-0005-0000-0000-0000820A0000}"/>
    <cellStyle name="Calculation 3 2 10 2 4" xfId="24558" xr:uid="{00000000-0005-0000-0000-0000830A0000}"/>
    <cellStyle name="Calculation 3 2 10 3" xfId="15278" xr:uid="{00000000-0005-0000-0000-0000840A0000}"/>
    <cellStyle name="Calculation 3 2 10 3 2" xfId="28077" xr:uid="{00000000-0005-0000-0000-0000850A0000}"/>
    <cellStyle name="Calculation 3 2 10 4" xfId="9570" xr:uid="{00000000-0005-0000-0000-0000860A0000}"/>
    <cellStyle name="Calculation 3 2 10 5" xfId="22067" xr:uid="{00000000-0005-0000-0000-0000870A0000}"/>
    <cellStyle name="Calculation 3 2 11" xfId="2944" xr:uid="{00000000-0005-0000-0000-0000880A0000}"/>
    <cellStyle name="Calculation 3 2 11 2" xfId="5841" xr:uid="{00000000-0005-0000-0000-0000890A0000}"/>
    <cellStyle name="Calculation 3 2 11 2 2" xfId="15281" xr:uid="{00000000-0005-0000-0000-00008A0A0000}"/>
    <cellStyle name="Calculation 3 2 11 2 2 2" xfId="28080" xr:uid="{00000000-0005-0000-0000-00008B0A0000}"/>
    <cellStyle name="Calculation 3 2 11 2 3" xfId="9573" xr:uid="{00000000-0005-0000-0000-00008C0A0000}"/>
    <cellStyle name="Calculation 3 2 11 2 4" xfId="24559" xr:uid="{00000000-0005-0000-0000-00008D0A0000}"/>
    <cellStyle name="Calculation 3 2 11 3" xfId="15280" xr:uid="{00000000-0005-0000-0000-00008E0A0000}"/>
    <cellStyle name="Calculation 3 2 11 3 2" xfId="28079" xr:uid="{00000000-0005-0000-0000-00008F0A0000}"/>
    <cellStyle name="Calculation 3 2 11 4" xfId="9572" xr:uid="{00000000-0005-0000-0000-0000900A0000}"/>
    <cellStyle name="Calculation 3 2 11 5" xfId="23132" xr:uid="{00000000-0005-0000-0000-0000910A0000}"/>
    <cellStyle name="Calculation 3 2 12" xfId="1863" xr:uid="{00000000-0005-0000-0000-0000920A0000}"/>
    <cellStyle name="Calculation 3 2 12 2" xfId="4762" xr:uid="{00000000-0005-0000-0000-0000930A0000}"/>
    <cellStyle name="Calculation 3 2 12 2 2" xfId="15283" xr:uid="{00000000-0005-0000-0000-0000940A0000}"/>
    <cellStyle name="Calculation 3 2 12 2 2 2" xfId="28082" xr:uid="{00000000-0005-0000-0000-0000950A0000}"/>
    <cellStyle name="Calculation 3 2 12 2 3" xfId="9575" xr:uid="{00000000-0005-0000-0000-0000960A0000}"/>
    <cellStyle name="Calculation 3 2 12 2 4" xfId="24560" xr:uid="{00000000-0005-0000-0000-0000970A0000}"/>
    <cellStyle name="Calculation 3 2 12 3" xfId="15282" xr:uid="{00000000-0005-0000-0000-0000980A0000}"/>
    <cellStyle name="Calculation 3 2 12 3 2" xfId="28081" xr:uid="{00000000-0005-0000-0000-0000990A0000}"/>
    <cellStyle name="Calculation 3 2 12 4" xfId="9574" xr:uid="{00000000-0005-0000-0000-00009A0A0000}"/>
    <cellStyle name="Calculation 3 2 12 5" xfId="22052" xr:uid="{00000000-0005-0000-0000-00009B0A0000}"/>
    <cellStyle name="Calculation 3 2 13" xfId="2847" xr:uid="{00000000-0005-0000-0000-00009C0A0000}"/>
    <cellStyle name="Calculation 3 2 13 2" xfId="5744" xr:uid="{00000000-0005-0000-0000-00009D0A0000}"/>
    <cellStyle name="Calculation 3 2 13 2 2" xfId="15285" xr:uid="{00000000-0005-0000-0000-00009E0A0000}"/>
    <cellStyle name="Calculation 3 2 13 2 2 2" xfId="28084" xr:uid="{00000000-0005-0000-0000-00009F0A0000}"/>
    <cellStyle name="Calculation 3 2 13 2 3" xfId="9577" xr:uid="{00000000-0005-0000-0000-0000A00A0000}"/>
    <cellStyle name="Calculation 3 2 13 2 4" xfId="24561" xr:uid="{00000000-0005-0000-0000-0000A10A0000}"/>
    <cellStyle name="Calculation 3 2 13 3" xfId="15284" xr:uid="{00000000-0005-0000-0000-0000A20A0000}"/>
    <cellStyle name="Calculation 3 2 13 3 2" xfId="28083" xr:uid="{00000000-0005-0000-0000-0000A30A0000}"/>
    <cellStyle name="Calculation 3 2 13 4" xfId="9576" xr:uid="{00000000-0005-0000-0000-0000A40A0000}"/>
    <cellStyle name="Calculation 3 2 13 5" xfId="23035" xr:uid="{00000000-0005-0000-0000-0000A50A0000}"/>
    <cellStyle name="Calculation 3 2 14" xfId="2917" xr:uid="{00000000-0005-0000-0000-0000A60A0000}"/>
    <cellStyle name="Calculation 3 2 14 2" xfId="5814" xr:uid="{00000000-0005-0000-0000-0000A70A0000}"/>
    <cellStyle name="Calculation 3 2 14 2 2" xfId="15287" xr:uid="{00000000-0005-0000-0000-0000A80A0000}"/>
    <cellStyle name="Calculation 3 2 14 2 2 2" xfId="28086" xr:uid="{00000000-0005-0000-0000-0000A90A0000}"/>
    <cellStyle name="Calculation 3 2 14 2 3" xfId="9579" xr:uid="{00000000-0005-0000-0000-0000AA0A0000}"/>
    <cellStyle name="Calculation 3 2 14 2 4" xfId="24562" xr:uid="{00000000-0005-0000-0000-0000AB0A0000}"/>
    <cellStyle name="Calculation 3 2 14 3" xfId="15286" xr:uid="{00000000-0005-0000-0000-0000AC0A0000}"/>
    <cellStyle name="Calculation 3 2 14 3 2" xfId="28085" xr:uid="{00000000-0005-0000-0000-0000AD0A0000}"/>
    <cellStyle name="Calculation 3 2 14 4" xfId="9578" xr:uid="{00000000-0005-0000-0000-0000AE0A0000}"/>
    <cellStyle name="Calculation 3 2 14 5" xfId="23105" xr:uid="{00000000-0005-0000-0000-0000AF0A0000}"/>
    <cellStyle name="Calculation 3 2 15" xfId="2388" xr:uid="{00000000-0005-0000-0000-0000B00A0000}"/>
    <cellStyle name="Calculation 3 2 15 2" xfId="5285" xr:uid="{00000000-0005-0000-0000-0000B10A0000}"/>
    <cellStyle name="Calculation 3 2 15 2 2" xfId="15289" xr:uid="{00000000-0005-0000-0000-0000B20A0000}"/>
    <cellStyle name="Calculation 3 2 15 2 2 2" xfId="28088" xr:uid="{00000000-0005-0000-0000-0000B30A0000}"/>
    <cellStyle name="Calculation 3 2 15 2 3" xfId="9581" xr:uid="{00000000-0005-0000-0000-0000B40A0000}"/>
    <cellStyle name="Calculation 3 2 15 2 4" xfId="24563" xr:uid="{00000000-0005-0000-0000-0000B50A0000}"/>
    <cellStyle name="Calculation 3 2 15 3" xfId="15288" xr:uid="{00000000-0005-0000-0000-0000B60A0000}"/>
    <cellStyle name="Calculation 3 2 15 3 2" xfId="28087" xr:uid="{00000000-0005-0000-0000-0000B70A0000}"/>
    <cellStyle name="Calculation 3 2 15 4" xfId="9580" xr:uid="{00000000-0005-0000-0000-0000B80A0000}"/>
    <cellStyle name="Calculation 3 2 15 5" xfId="22576" xr:uid="{00000000-0005-0000-0000-0000B90A0000}"/>
    <cellStyle name="Calculation 3 2 16" xfId="3055" xr:uid="{00000000-0005-0000-0000-0000BA0A0000}"/>
    <cellStyle name="Calculation 3 2 16 2" xfId="5952" xr:uid="{00000000-0005-0000-0000-0000BB0A0000}"/>
    <cellStyle name="Calculation 3 2 16 2 2" xfId="15291" xr:uid="{00000000-0005-0000-0000-0000BC0A0000}"/>
    <cellStyle name="Calculation 3 2 16 2 2 2" xfId="28090" xr:uid="{00000000-0005-0000-0000-0000BD0A0000}"/>
    <cellStyle name="Calculation 3 2 16 2 3" xfId="9583" xr:uid="{00000000-0005-0000-0000-0000BE0A0000}"/>
    <cellStyle name="Calculation 3 2 16 2 4" xfId="24564" xr:uid="{00000000-0005-0000-0000-0000BF0A0000}"/>
    <cellStyle name="Calculation 3 2 16 3" xfId="15290" xr:uid="{00000000-0005-0000-0000-0000C00A0000}"/>
    <cellStyle name="Calculation 3 2 16 3 2" xfId="28089" xr:uid="{00000000-0005-0000-0000-0000C10A0000}"/>
    <cellStyle name="Calculation 3 2 16 4" xfId="9582" xr:uid="{00000000-0005-0000-0000-0000C20A0000}"/>
    <cellStyle name="Calculation 3 2 16 5" xfId="23243" xr:uid="{00000000-0005-0000-0000-0000C30A0000}"/>
    <cellStyle name="Calculation 3 2 17" xfId="3464" xr:uid="{00000000-0005-0000-0000-0000C40A0000}"/>
    <cellStyle name="Calculation 3 2 17 2" xfId="6361" xr:uid="{00000000-0005-0000-0000-0000C50A0000}"/>
    <cellStyle name="Calculation 3 2 17 2 2" xfId="15293" xr:uid="{00000000-0005-0000-0000-0000C60A0000}"/>
    <cellStyle name="Calculation 3 2 17 2 2 2" xfId="28092" xr:uid="{00000000-0005-0000-0000-0000C70A0000}"/>
    <cellStyle name="Calculation 3 2 17 2 3" xfId="9585" xr:uid="{00000000-0005-0000-0000-0000C80A0000}"/>
    <cellStyle name="Calculation 3 2 17 2 4" xfId="24565" xr:uid="{00000000-0005-0000-0000-0000C90A0000}"/>
    <cellStyle name="Calculation 3 2 17 3" xfId="15292" xr:uid="{00000000-0005-0000-0000-0000CA0A0000}"/>
    <cellStyle name="Calculation 3 2 17 3 2" xfId="28091" xr:uid="{00000000-0005-0000-0000-0000CB0A0000}"/>
    <cellStyle name="Calculation 3 2 17 4" xfId="9584" xr:uid="{00000000-0005-0000-0000-0000CC0A0000}"/>
    <cellStyle name="Calculation 3 2 17 5" xfId="23652" xr:uid="{00000000-0005-0000-0000-0000CD0A0000}"/>
    <cellStyle name="Calculation 3 2 18" xfId="1867" xr:uid="{00000000-0005-0000-0000-0000CE0A0000}"/>
    <cellStyle name="Calculation 3 2 18 2" xfId="4766" xr:uid="{00000000-0005-0000-0000-0000CF0A0000}"/>
    <cellStyle name="Calculation 3 2 18 2 2" xfId="15295" xr:uid="{00000000-0005-0000-0000-0000D00A0000}"/>
    <cellStyle name="Calculation 3 2 18 2 2 2" xfId="28094" xr:uid="{00000000-0005-0000-0000-0000D10A0000}"/>
    <cellStyle name="Calculation 3 2 18 2 3" xfId="9587" xr:uid="{00000000-0005-0000-0000-0000D20A0000}"/>
    <cellStyle name="Calculation 3 2 18 2 4" xfId="24566" xr:uid="{00000000-0005-0000-0000-0000D30A0000}"/>
    <cellStyle name="Calculation 3 2 18 3" xfId="15294" xr:uid="{00000000-0005-0000-0000-0000D40A0000}"/>
    <cellStyle name="Calculation 3 2 18 3 2" xfId="28093" xr:uid="{00000000-0005-0000-0000-0000D50A0000}"/>
    <cellStyle name="Calculation 3 2 18 4" xfId="9586" xr:uid="{00000000-0005-0000-0000-0000D60A0000}"/>
    <cellStyle name="Calculation 3 2 18 5" xfId="22056" xr:uid="{00000000-0005-0000-0000-0000D70A0000}"/>
    <cellStyle name="Calculation 3 2 19" xfId="2853" xr:uid="{00000000-0005-0000-0000-0000D80A0000}"/>
    <cellStyle name="Calculation 3 2 19 2" xfId="5750" xr:uid="{00000000-0005-0000-0000-0000D90A0000}"/>
    <cellStyle name="Calculation 3 2 19 2 2" xfId="15297" xr:uid="{00000000-0005-0000-0000-0000DA0A0000}"/>
    <cellStyle name="Calculation 3 2 19 2 2 2" xfId="28096" xr:uid="{00000000-0005-0000-0000-0000DB0A0000}"/>
    <cellStyle name="Calculation 3 2 19 2 3" xfId="9589" xr:uid="{00000000-0005-0000-0000-0000DC0A0000}"/>
    <cellStyle name="Calculation 3 2 19 2 4" xfId="24567" xr:uid="{00000000-0005-0000-0000-0000DD0A0000}"/>
    <cellStyle name="Calculation 3 2 19 3" xfId="15296" xr:uid="{00000000-0005-0000-0000-0000DE0A0000}"/>
    <cellStyle name="Calculation 3 2 19 3 2" xfId="28095" xr:uid="{00000000-0005-0000-0000-0000DF0A0000}"/>
    <cellStyle name="Calculation 3 2 19 4" xfId="9588" xr:uid="{00000000-0005-0000-0000-0000E00A0000}"/>
    <cellStyle name="Calculation 3 2 19 5" xfId="23041" xr:uid="{00000000-0005-0000-0000-0000E10A0000}"/>
    <cellStyle name="Calculation 3 2 2" xfId="1565" xr:uid="{00000000-0005-0000-0000-0000E20A0000}"/>
    <cellStyle name="Calculation 3 2 2 2" xfId="4464" xr:uid="{00000000-0005-0000-0000-0000E30A0000}"/>
    <cellStyle name="Calculation 3 2 2 2 2" xfId="15299" xr:uid="{00000000-0005-0000-0000-0000E40A0000}"/>
    <cellStyle name="Calculation 3 2 2 2 2 2" xfId="28098" xr:uid="{00000000-0005-0000-0000-0000E50A0000}"/>
    <cellStyle name="Calculation 3 2 2 2 3" xfId="9591" xr:uid="{00000000-0005-0000-0000-0000E60A0000}"/>
    <cellStyle name="Calculation 3 2 2 2 4" xfId="24568" xr:uid="{00000000-0005-0000-0000-0000E70A0000}"/>
    <cellStyle name="Calculation 3 2 2 3" xfId="15298" xr:uid="{00000000-0005-0000-0000-0000E80A0000}"/>
    <cellStyle name="Calculation 3 2 2 3 2" xfId="28097" xr:uid="{00000000-0005-0000-0000-0000E90A0000}"/>
    <cellStyle name="Calculation 3 2 2 4" xfId="9590" xr:uid="{00000000-0005-0000-0000-0000EA0A0000}"/>
    <cellStyle name="Calculation 3 2 2 5" xfId="21754" xr:uid="{00000000-0005-0000-0000-0000EB0A0000}"/>
    <cellStyle name="Calculation 3 2 20" xfId="3499" xr:uid="{00000000-0005-0000-0000-0000EC0A0000}"/>
    <cellStyle name="Calculation 3 2 20 2" xfId="6396" xr:uid="{00000000-0005-0000-0000-0000ED0A0000}"/>
    <cellStyle name="Calculation 3 2 20 2 2" xfId="15301" xr:uid="{00000000-0005-0000-0000-0000EE0A0000}"/>
    <cellStyle name="Calculation 3 2 20 2 2 2" xfId="28100" xr:uid="{00000000-0005-0000-0000-0000EF0A0000}"/>
    <cellStyle name="Calculation 3 2 20 2 3" xfId="9593" xr:uid="{00000000-0005-0000-0000-0000F00A0000}"/>
    <cellStyle name="Calculation 3 2 20 2 4" xfId="24569" xr:uid="{00000000-0005-0000-0000-0000F10A0000}"/>
    <cellStyle name="Calculation 3 2 20 3" xfId="15300" xr:uid="{00000000-0005-0000-0000-0000F20A0000}"/>
    <cellStyle name="Calculation 3 2 20 3 2" xfId="28099" xr:uid="{00000000-0005-0000-0000-0000F30A0000}"/>
    <cellStyle name="Calculation 3 2 20 4" xfId="9592" xr:uid="{00000000-0005-0000-0000-0000F40A0000}"/>
    <cellStyle name="Calculation 3 2 20 5" xfId="23687" xr:uid="{00000000-0005-0000-0000-0000F50A0000}"/>
    <cellStyle name="Calculation 3 2 21" xfId="2863" xr:uid="{00000000-0005-0000-0000-0000F60A0000}"/>
    <cellStyle name="Calculation 3 2 21 2" xfId="5760" xr:uid="{00000000-0005-0000-0000-0000F70A0000}"/>
    <cellStyle name="Calculation 3 2 21 2 2" xfId="15303" xr:uid="{00000000-0005-0000-0000-0000F80A0000}"/>
    <cellStyle name="Calculation 3 2 21 2 2 2" xfId="28102" xr:uid="{00000000-0005-0000-0000-0000F90A0000}"/>
    <cellStyle name="Calculation 3 2 21 2 3" xfId="9595" xr:uid="{00000000-0005-0000-0000-0000FA0A0000}"/>
    <cellStyle name="Calculation 3 2 21 2 4" xfId="24570" xr:uid="{00000000-0005-0000-0000-0000FB0A0000}"/>
    <cellStyle name="Calculation 3 2 21 3" xfId="15302" xr:uid="{00000000-0005-0000-0000-0000FC0A0000}"/>
    <cellStyle name="Calculation 3 2 21 3 2" xfId="28101" xr:uid="{00000000-0005-0000-0000-0000FD0A0000}"/>
    <cellStyle name="Calculation 3 2 21 4" xfId="9594" xr:uid="{00000000-0005-0000-0000-0000FE0A0000}"/>
    <cellStyle name="Calculation 3 2 21 5" xfId="23051" xr:uid="{00000000-0005-0000-0000-0000FF0A0000}"/>
    <cellStyle name="Calculation 3 2 22" xfId="3228" xr:uid="{00000000-0005-0000-0000-0000000B0000}"/>
    <cellStyle name="Calculation 3 2 22 2" xfId="6125" xr:uid="{00000000-0005-0000-0000-0000010B0000}"/>
    <cellStyle name="Calculation 3 2 22 2 2" xfId="15305" xr:uid="{00000000-0005-0000-0000-0000020B0000}"/>
    <cellStyle name="Calculation 3 2 22 2 2 2" xfId="28104" xr:uid="{00000000-0005-0000-0000-0000030B0000}"/>
    <cellStyle name="Calculation 3 2 22 2 3" xfId="9597" xr:uid="{00000000-0005-0000-0000-0000040B0000}"/>
    <cellStyle name="Calculation 3 2 22 2 4" xfId="24571" xr:uid="{00000000-0005-0000-0000-0000050B0000}"/>
    <cellStyle name="Calculation 3 2 22 3" xfId="15304" xr:uid="{00000000-0005-0000-0000-0000060B0000}"/>
    <cellStyle name="Calculation 3 2 22 3 2" xfId="28103" xr:uid="{00000000-0005-0000-0000-0000070B0000}"/>
    <cellStyle name="Calculation 3 2 22 4" xfId="9596" xr:uid="{00000000-0005-0000-0000-0000080B0000}"/>
    <cellStyle name="Calculation 3 2 22 5" xfId="23416" xr:uid="{00000000-0005-0000-0000-0000090B0000}"/>
    <cellStyle name="Calculation 3 2 23" xfId="3749" xr:uid="{00000000-0005-0000-0000-00000A0B0000}"/>
    <cellStyle name="Calculation 3 2 23 2" xfId="6646" xr:uid="{00000000-0005-0000-0000-00000B0B0000}"/>
    <cellStyle name="Calculation 3 2 23 2 2" xfId="15307" xr:uid="{00000000-0005-0000-0000-00000C0B0000}"/>
    <cellStyle name="Calculation 3 2 23 2 2 2" xfId="28106" xr:uid="{00000000-0005-0000-0000-00000D0B0000}"/>
    <cellStyle name="Calculation 3 2 23 2 3" xfId="9599" xr:uid="{00000000-0005-0000-0000-00000E0B0000}"/>
    <cellStyle name="Calculation 3 2 23 2 4" xfId="24572" xr:uid="{00000000-0005-0000-0000-00000F0B0000}"/>
    <cellStyle name="Calculation 3 2 23 3" xfId="15306" xr:uid="{00000000-0005-0000-0000-0000100B0000}"/>
    <cellStyle name="Calculation 3 2 23 3 2" xfId="28105" xr:uid="{00000000-0005-0000-0000-0000110B0000}"/>
    <cellStyle name="Calculation 3 2 23 4" xfId="9598" xr:uid="{00000000-0005-0000-0000-0000120B0000}"/>
    <cellStyle name="Calculation 3 2 23 5" xfId="23937" xr:uid="{00000000-0005-0000-0000-0000130B0000}"/>
    <cellStyle name="Calculation 3 2 24" xfId="3333" xr:uid="{00000000-0005-0000-0000-0000140B0000}"/>
    <cellStyle name="Calculation 3 2 24 2" xfId="6230" xr:uid="{00000000-0005-0000-0000-0000150B0000}"/>
    <cellStyle name="Calculation 3 2 24 2 2" xfId="15309" xr:uid="{00000000-0005-0000-0000-0000160B0000}"/>
    <cellStyle name="Calculation 3 2 24 2 2 2" xfId="28108" xr:uid="{00000000-0005-0000-0000-0000170B0000}"/>
    <cellStyle name="Calculation 3 2 24 2 3" xfId="9601" xr:uid="{00000000-0005-0000-0000-0000180B0000}"/>
    <cellStyle name="Calculation 3 2 24 2 4" xfId="24573" xr:uid="{00000000-0005-0000-0000-0000190B0000}"/>
    <cellStyle name="Calculation 3 2 24 3" xfId="15308" xr:uid="{00000000-0005-0000-0000-00001A0B0000}"/>
    <cellStyle name="Calculation 3 2 24 3 2" xfId="28107" xr:uid="{00000000-0005-0000-0000-00001B0B0000}"/>
    <cellStyle name="Calculation 3 2 24 4" xfId="9600" xr:uid="{00000000-0005-0000-0000-00001C0B0000}"/>
    <cellStyle name="Calculation 3 2 24 5" xfId="23521" xr:uid="{00000000-0005-0000-0000-00001D0B0000}"/>
    <cellStyle name="Calculation 3 2 25" xfId="3150" xr:uid="{00000000-0005-0000-0000-00001E0B0000}"/>
    <cellStyle name="Calculation 3 2 25 2" xfId="6047" xr:uid="{00000000-0005-0000-0000-00001F0B0000}"/>
    <cellStyle name="Calculation 3 2 25 2 2" xfId="15311" xr:uid="{00000000-0005-0000-0000-0000200B0000}"/>
    <cellStyle name="Calculation 3 2 25 2 2 2" xfId="28110" xr:uid="{00000000-0005-0000-0000-0000210B0000}"/>
    <cellStyle name="Calculation 3 2 25 2 3" xfId="9603" xr:uid="{00000000-0005-0000-0000-0000220B0000}"/>
    <cellStyle name="Calculation 3 2 25 2 4" xfId="24574" xr:uid="{00000000-0005-0000-0000-0000230B0000}"/>
    <cellStyle name="Calculation 3 2 25 3" xfId="15310" xr:uid="{00000000-0005-0000-0000-0000240B0000}"/>
    <cellStyle name="Calculation 3 2 25 3 2" xfId="28109" xr:uid="{00000000-0005-0000-0000-0000250B0000}"/>
    <cellStyle name="Calculation 3 2 25 4" xfId="9602" xr:uid="{00000000-0005-0000-0000-0000260B0000}"/>
    <cellStyle name="Calculation 3 2 25 5" xfId="23338" xr:uid="{00000000-0005-0000-0000-0000270B0000}"/>
    <cellStyle name="Calculation 3 2 26" xfId="4011" xr:uid="{00000000-0005-0000-0000-0000280B0000}"/>
    <cellStyle name="Calculation 3 2 26 2" xfId="6908" xr:uid="{00000000-0005-0000-0000-0000290B0000}"/>
    <cellStyle name="Calculation 3 2 26 2 2" xfId="15313" xr:uid="{00000000-0005-0000-0000-00002A0B0000}"/>
    <cellStyle name="Calculation 3 2 26 2 2 2" xfId="28112" xr:uid="{00000000-0005-0000-0000-00002B0B0000}"/>
    <cellStyle name="Calculation 3 2 26 2 3" xfId="9605" xr:uid="{00000000-0005-0000-0000-00002C0B0000}"/>
    <cellStyle name="Calculation 3 2 26 2 4" xfId="24575" xr:uid="{00000000-0005-0000-0000-00002D0B0000}"/>
    <cellStyle name="Calculation 3 2 26 3" xfId="15312" xr:uid="{00000000-0005-0000-0000-00002E0B0000}"/>
    <cellStyle name="Calculation 3 2 26 3 2" xfId="28111" xr:uid="{00000000-0005-0000-0000-00002F0B0000}"/>
    <cellStyle name="Calculation 3 2 26 4" xfId="9604" xr:uid="{00000000-0005-0000-0000-0000300B0000}"/>
    <cellStyle name="Calculation 3 2 26 5" xfId="24199" xr:uid="{00000000-0005-0000-0000-0000310B0000}"/>
    <cellStyle name="Calculation 3 2 27" xfId="3888" xr:uid="{00000000-0005-0000-0000-0000320B0000}"/>
    <cellStyle name="Calculation 3 2 27 2" xfId="6785" xr:uid="{00000000-0005-0000-0000-0000330B0000}"/>
    <cellStyle name="Calculation 3 2 27 2 2" xfId="15315" xr:uid="{00000000-0005-0000-0000-0000340B0000}"/>
    <cellStyle name="Calculation 3 2 27 2 2 2" xfId="28114" xr:uid="{00000000-0005-0000-0000-0000350B0000}"/>
    <cellStyle name="Calculation 3 2 27 2 3" xfId="9607" xr:uid="{00000000-0005-0000-0000-0000360B0000}"/>
    <cellStyle name="Calculation 3 2 27 2 4" xfId="24576" xr:uid="{00000000-0005-0000-0000-0000370B0000}"/>
    <cellStyle name="Calculation 3 2 27 3" xfId="15314" xr:uid="{00000000-0005-0000-0000-0000380B0000}"/>
    <cellStyle name="Calculation 3 2 27 3 2" xfId="28113" xr:uid="{00000000-0005-0000-0000-0000390B0000}"/>
    <cellStyle name="Calculation 3 2 27 4" xfId="9606" xr:uid="{00000000-0005-0000-0000-00003A0B0000}"/>
    <cellStyle name="Calculation 3 2 27 5" xfId="24076" xr:uid="{00000000-0005-0000-0000-00003B0B0000}"/>
    <cellStyle name="Calculation 3 2 28" xfId="1495" xr:uid="{00000000-0005-0000-0000-00003C0B0000}"/>
    <cellStyle name="Calculation 3 2 28 2" xfId="4394" xr:uid="{00000000-0005-0000-0000-00003D0B0000}"/>
    <cellStyle name="Calculation 3 2 28 2 2" xfId="15317" xr:uid="{00000000-0005-0000-0000-00003E0B0000}"/>
    <cellStyle name="Calculation 3 2 28 2 2 2" xfId="28116" xr:uid="{00000000-0005-0000-0000-00003F0B0000}"/>
    <cellStyle name="Calculation 3 2 28 2 3" xfId="9609" xr:uid="{00000000-0005-0000-0000-0000400B0000}"/>
    <cellStyle name="Calculation 3 2 28 2 4" xfId="24577" xr:uid="{00000000-0005-0000-0000-0000410B0000}"/>
    <cellStyle name="Calculation 3 2 28 3" xfId="15316" xr:uid="{00000000-0005-0000-0000-0000420B0000}"/>
    <cellStyle name="Calculation 3 2 28 3 2" xfId="28115" xr:uid="{00000000-0005-0000-0000-0000430B0000}"/>
    <cellStyle name="Calculation 3 2 28 4" xfId="9608" xr:uid="{00000000-0005-0000-0000-0000440B0000}"/>
    <cellStyle name="Calculation 3 2 28 5" xfId="21684" xr:uid="{00000000-0005-0000-0000-0000450B0000}"/>
    <cellStyle name="Calculation 3 2 29" xfId="3924" xr:uid="{00000000-0005-0000-0000-0000460B0000}"/>
    <cellStyle name="Calculation 3 2 29 2" xfId="6821" xr:uid="{00000000-0005-0000-0000-0000470B0000}"/>
    <cellStyle name="Calculation 3 2 29 2 2" xfId="15319" xr:uid="{00000000-0005-0000-0000-0000480B0000}"/>
    <cellStyle name="Calculation 3 2 29 2 2 2" xfId="28118" xr:uid="{00000000-0005-0000-0000-0000490B0000}"/>
    <cellStyle name="Calculation 3 2 29 2 3" xfId="9611" xr:uid="{00000000-0005-0000-0000-00004A0B0000}"/>
    <cellStyle name="Calculation 3 2 29 2 4" xfId="24578" xr:uid="{00000000-0005-0000-0000-00004B0B0000}"/>
    <cellStyle name="Calculation 3 2 29 3" xfId="15318" xr:uid="{00000000-0005-0000-0000-00004C0B0000}"/>
    <cellStyle name="Calculation 3 2 29 3 2" xfId="28117" xr:uid="{00000000-0005-0000-0000-00004D0B0000}"/>
    <cellStyle name="Calculation 3 2 29 4" xfId="9610" xr:uid="{00000000-0005-0000-0000-00004E0B0000}"/>
    <cellStyle name="Calculation 3 2 29 5" xfId="24112" xr:uid="{00000000-0005-0000-0000-00004F0B0000}"/>
    <cellStyle name="Calculation 3 2 3" xfId="2206" xr:uid="{00000000-0005-0000-0000-0000500B0000}"/>
    <cellStyle name="Calculation 3 2 3 2" xfId="5104" xr:uid="{00000000-0005-0000-0000-0000510B0000}"/>
    <cellStyle name="Calculation 3 2 3 2 2" xfId="15321" xr:uid="{00000000-0005-0000-0000-0000520B0000}"/>
    <cellStyle name="Calculation 3 2 3 2 2 2" xfId="28120" xr:uid="{00000000-0005-0000-0000-0000530B0000}"/>
    <cellStyle name="Calculation 3 2 3 2 3" xfId="9613" xr:uid="{00000000-0005-0000-0000-0000540B0000}"/>
    <cellStyle name="Calculation 3 2 3 2 4" xfId="24579" xr:uid="{00000000-0005-0000-0000-0000550B0000}"/>
    <cellStyle name="Calculation 3 2 3 3" xfId="15320" xr:uid="{00000000-0005-0000-0000-0000560B0000}"/>
    <cellStyle name="Calculation 3 2 3 3 2" xfId="28119" xr:uid="{00000000-0005-0000-0000-0000570B0000}"/>
    <cellStyle name="Calculation 3 2 3 4" xfId="9612" xr:uid="{00000000-0005-0000-0000-0000580B0000}"/>
    <cellStyle name="Calculation 3 2 3 5" xfId="22395" xr:uid="{00000000-0005-0000-0000-0000590B0000}"/>
    <cellStyle name="Calculation 3 2 30" xfId="4014" xr:uid="{00000000-0005-0000-0000-00005A0B0000}"/>
    <cellStyle name="Calculation 3 2 30 2" xfId="6911" xr:uid="{00000000-0005-0000-0000-00005B0B0000}"/>
    <cellStyle name="Calculation 3 2 30 2 2" xfId="15323" xr:uid="{00000000-0005-0000-0000-00005C0B0000}"/>
    <cellStyle name="Calculation 3 2 30 2 2 2" xfId="28122" xr:uid="{00000000-0005-0000-0000-00005D0B0000}"/>
    <cellStyle name="Calculation 3 2 30 2 3" xfId="9615" xr:uid="{00000000-0005-0000-0000-00005E0B0000}"/>
    <cellStyle name="Calculation 3 2 30 2 4" xfId="24580" xr:uid="{00000000-0005-0000-0000-00005F0B0000}"/>
    <cellStyle name="Calculation 3 2 30 3" xfId="15322" xr:uid="{00000000-0005-0000-0000-0000600B0000}"/>
    <cellStyle name="Calculation 3 2 30 3 2" xfId="28121" xr:uid="{00000000-0005-0000-0000-0000610B0000}"/>
    <cellStyle name="Calculation 3 2 30 4" xfId="9614" xr:uid="{00000000-0005-0000-0000-0000620B0000}"/>
    <cellStyle name="Calculation 3 2 30 5" xfId="24202" xr:uid="{00000000-0005-0000-0000-0000630B0000}"/>
    <cellStyle name="Calculation 3 2 31" xfId="4224" xr:uid="{00000000-0005-0000-0000-0000640B0000}"/>
    <cellStyle name="Calculation 3 2 31 2" xfId="15324" xr:uid="{00000000-0005-0000-0000-0000650B0000}"/>
    <cellStyle name="Calculation 3 2 31 2 2" xfId="28123" xr:uid="{00000000-0005-0000-0000-0000660B0000}"/>
    <cellStyle name="Calculation 3 2 31 3" xfId="9616" xr:uid="{00000000-0005-0000-0000-0000670B0000}"/>
    <cellStyle name="Calculation 3 2 31 4" xfId="24581" xr:uid="{00000000-0005-0000-0000-0000680B0000}"/>
    <cellStyle name="Calculation 3 2 32" xfId="7050" xr:uid="{00000000-0005-0000-0000-0000690B0000}"/>
    <cellStyle name="Calculation 3 2 32 2" xfId="15277" xr:uid="{00000000-0005-0000-0000-00006A0B0000}"/>
    <cellStyle name="Calculation 3 2 32 3" xfId="28076" xr:uid="{00000000-0005-0000-0000-00006B0B0000}"/>
    <cellStyle name="Calculation 3 2 33" xfId="9569" xr:uid="{00000000-0005-0000-0000-00006C0B0000}"/>
    <cellStyle name="Calculation 3 2 4" xfId="1561" xr:uid="{00000000-0005-0000-0000-00006D0B0000}"/>
    <cellStyle name="Calculation 3 2 4 2" xfId="4460" xr:uid="{00000000-0005-0000-0000-00006E0B0000}"/>
    <cellStyle name="Calculation 3 2 4 2 2" xfId="15326" xr:uid="{00000000-0005-0000-0000-00006F0B0000}"/>
    <cellStyle name="Calculation 3 2 4 2 2 2" xfId="28125" xr:uid="{00000000-0005-0000-0000-0000700B0000}"/>
    <cellStyle name="Calculation 3 2 4 2 3" xfId="9618" xr:uid="{00000000-0005-0000-0000-0000710B0000}"/>
    <cellStyle name="Calculation 3 2 4 2 4" xfId="24582" xr:uid="{00000000-0005-0000-0000-0000720B0000}"/>
    <cellStyle name="Calculation 3 2 4 3" xfId="15325" xr:uid="{00000000-0005-0000-0000-0000730B0000}"/>
    <cellStyle name="Calculation 3 2 4 3 2" xfId="28124" xr:uid="{00000000-0005-0000-0000-0000740B0000}"/>
    <cellStyle name="Calculation 3 2 4 4" xfId="9617" xr:uid="{00000000-0005-0000-0000-0000750B0000}"/>
    <cellStyle name="Calculation 3 2 4 5" xfId="21750" xr:uid="{00000000-0005-0000-0000-0000760B0000}"/>
    <cellStyle name="Calculation 3 2 5" xfId="2209" xr:uid="{00000000-0005-0000-0000-0000770B0000}"/>
    <cellStyle name="Calculation 3 2 5 2" xfId="5107" xr:uid="{00000000-0005-0000-0000-0000780B0000}"/>
    <cellStyle name="Calculation 3 2 5 2 2" xfId="15328" xr:uid="{00000000-0005-0000-0000-0000790B0000}"/>
    <cellStyle name="Calculation 3 2 5 2 2 2" xfId="28127" xr:uid="{00000000-0005-0000-0000-00007A0B0000}"/>
    <cellStyle name="Calculation 3 2 5 2 3" xfId="9620" xr:uid="{00000000-0005-0000-0000-00007B0B0000}"/>
    <cellStyle name="Calculation 3 2 5 2 4" xfId="24583" xr:uid="{00000000-0005-0000-0000-00007C0B0000}"/>
    <cellStyle name="Calculation 3 2 5 3" xfId="15327" xr:uid="{00000000-0005-0000-0000-00007D0B0000}"/>
    <cellStyle name="Calculation 3 2 5 3 2" xfId="28126" xr:uid="{00000000-0005-0000-0000-00007E0B0000}"/>
    <cellStyle name="Calculation 3 2 5 4" xfId="9619" xr:uid="{00000000-0005-0000-0000-00007F0B0000}"/>
    <cellStyle name="Calculation 3 2 5 5" xfId="22398" xr:uid="{00000000-0005-0000-0000-0000800B0000}"/>
    <cellStyle name="Calculation 3 2 6" xfId="1423" xr:uid="{00000000-0005-0000-0000-0000810B0000}"/>
    <cellStyle name="Calculation 3 2 6 2" xfId="4323" xr:uid="{00000000-0005-0000-0000-0000820B0000}"/>
    <cellStyle name="Calculation 3 2 6 2 2" xfId="15330" xr:uid="{00000000-0005-0000-0000-0000830B0000}"/>
    <cellStyle name="Calculation 3 2 6 2 2 2" xfId="28129" xr:uid="{00000000-0005-0000-0000-0000840B0000}"/>
    <cellStyle name="Calculation 3 2 6 2 3" xfId="9622" xr:uid="{00000000-0005-0000-0000-0000850B0000}"/>
    <cellStyle name="Calculation 3 2 6 2 4" xfId="24584" xr:uid="{00000000-0005-0000-0000-0000860B0000}"/>
    <cellStyle name="Calculation 3 2 6 3" xfId="15329" xr:uid="{00000000-0005-0000-0000-0000870B0000}"/>
    <cellStyle name="Calculation 3 2 6 3 2" xfId="28128" xr:uid="{00000000-0005-0000-0000-0000880B0000}"/>
    <cellStyle name="Calculation 3 2 6 4" xfId="9621" xr:uid="{00000000-0005-0000-0000-0000890B0000}"/>
    <cellStyle name="Calculation 3 2 6 5" xfId="21613" xr:uid="{00000000-0005-0000-0000-00008A0B0000}"/>
    <cellStyle name="Calculation 3 2 7" xfId="2213" xr:uid="{00000000-0005-0000-0000-00008B0B0000}"/>
    <cellStyle name="Calculation 3 2 7 2" xfId="5111" xr:uid="{00000000-0005-0000-0000-00008C0B0000}"/>
    <cellStyle name="Calculation 3 2 7 2 2" xfId="15332" xr:uid="{00000000-0005-0000-0000-00008D0B0000}"/>
    <cellStyle name="Calculation 3 2 7 2 2 2" xfId="28131" xr:uid="{00000000-0005-0000-0000-00008E0B0000}"/>
    <cellStyle name="Calculation 3 2 7 2 3" xfId="9624" xr:uid="{00000000-0005-0000-0000-00008F0B0000}"/>
    <cellStyle name="Calculation 3 2 7 2 4" xfId="24585" xr:uid="{00000000-0005-0000-0000-0000900B0000}"/>
    <cellStyle name="Calculation 3 2 7 3" xfId="15331" xr:uid="{00000000-0005-0000-0000-0000910B0000}"/>
    <cellStyle name="Calculation 3 2 7 3 2" xfId="28130" xr:uid="{00000000-0005-0000-0000-0000920B0000}"/>
    <cellStyle name="Calculation 3 2 7 4" xfId="9623" xr:uid="{00000000-0005-0000-0000-0000930B0000}"/>
    <cellStyle name="Calculation 3 2 7 5" xfId="22402" xr:uid="{00000000-0005-0000-0000-0000940B0000}"/>
    <cellStyle name="Calculation 3 2 8" xfId="1846" xr:uid="{00000000-0005-0000-0000-0000950B0000}"/>
    <cellStyle name="Calculation 3 2 8 2" xfId="4745" xr:uid="{00000000-0005-0000-0000-0000960B0000}"/>
    <cellStyle name="Calculation 3 2 8 2 2" xfId="15334" xr:uid="{00000000-0005-0000-0000-0000970B0000}"/>
    <cellStyle name="Calculation 3 2 8 2 2 2" xfId="28133" xr:uid="{00000000-0005-0000-0000-0000980B0000}"/>
    <cellStyle name="Calculation 3 2 8 2 3" xfId="9626" xr:uid="{00000000-0005-0000-0000-0000990B0000}"/>
    <cellStyle name="Calculation 3 2 8 2 4" xfId="24586" xr:uid="{00000000-0005-0000-0000-00009A0B0000}"/>
    <cellStyle name="Calculation 3 2 8 3" xfId="15333" xr:uid="{00000000-0005-0000-0000-00009B0B0000}"/>
    <cellStyle name="Calculation 3 2 8 3 2" xfId="28132" xr:uid="{00000000-0005-0000-0000-00009C0B0000}"/>
    <cellStyle name="Calculation 3 2 8 4" xfId="9625" xr:uid="{00000000-0005-0000-0000-00009D0B0000}"/>
    <cellStyle name="Calculation 3 2 8 5" xfId="22035" xr:uid="{00000000-0005-0000-0000-00009E0B0000}"/>
    <cellStyle name="Calculation 3 2 9" xfId="2844" xr:uid="{00000000-0005-0000-0000-00009F0B0000}"/>
    <cellStyle name="Calculation 3 2 9 2" xfId="5741" xr:uid="{00000000-0005-0000-0000-0000A00B0000}"/>
    <cellStyle name="Calculation 3 2 9 2 2" xfId="15336" xr:uid="{00000000-0005-0000-0000-0000A10B0000}"/>
    <cellStyle name="Calculation 3 2 9 2 2 2" xfId="28135" xr:uid="{00000000-0005-0000-0000-0000A20B0000}"/>
    <cellStyle name="Calculation 3 2 9 2 3" xfId="9628" xr:uid="{00000000-0005-0000-0000-0000A30B0000}"/>
    <cellStyle name="Calculation 3 2 9 2 4" xfId="24587" xr:uid="{00000000-0005-0000-0000-0000A40B0000}"/>
    <cellStyle name="Calculation 3 2 9 3" xfId="15335" xr:uid="{00000000-0005-0000-0000-0000A50B0000}"/>
    <cellStyle name="Calculation 3 2 9 3 2" xfId="28134" xr:uid="{00000000-0005-0000-0000-0000A60B0000}"/>
    <cellStyle name="Calculation 3 2 9 4" xfId="9627" xr:uid="{00000000-0005-0000-0000-0000A70B0000}"/>
    <cellStyle name="Calculation 3 2 9 5" xfId="23032" xr:uid="{00000000-0005-0000-0000-0000A80B0000}"/>
    <cellStyle name="Calculation 3 3" xfId="2375" xr:uid="{00000000-0005-0000-0000-0000A90B0000}"/>
    <cellStyle name="Calculation 3 3 2" xfId="5273" xr:uid="{00000000-0005-0000-0000-0000AA0B0000}"/>
    <cellStyle name="Calculation 3 3 2 2" xfId="15338" xr:uid="{00000000-0005-0000-0000-0000AB0B0000}"/>
    <cellStyle name="Calculation 3 3 2 2 2" xfId="28137" xr:uid="{00000000-0005-0000-0000-0000AC0B0000}"/>
    <cellStyle name="Calculation 3 3 2 3" xfId="9630" xr:uid="{00000000-0005-0000-0000-0000AD0B0000}"/>
    <cellStyle name="Calculation 3 3 2 4" xfId="24588" xr:uid="{00000000-0005-0000-0000-0000AE0B0000}"/>
    <cellStyle name="Calculation 3 3 3" xfId="15337" xr:uid="{00000000-0005-0000-0000-0000AF0B0000}"/>
    <cellStyle name="Calculation 3 3 3 2" xfId="28136" xr:uid="{00000000-0005-0000-0000-0000B00B0000}"/>
    <cellStyle name="Calculation 3 3 4" xfId="9629" xr:uid="{00000000-0005-0000-0000-0000B10B0000}"/>
    <cellStyle name="Calculation 3 3 5" xfId="22564" xr:uid="{00000000-0005-0000-0000-0000B20B0000}"/>
    <cellStyle name="Calculation 3 4" xfId="2411" xr:uid="{00000000-0005-0000-0000-0000B30B0000}"/>
    <cellStyle name="Calculation 3 4 2" xfId="5308" xr:uid="{00000000-0005-0000-0000-0000B40B0000}"/>
    <cellStyle name="Calculation 3 4 2 2" xfId="15340" xr:uid="{00000000-0005-0000-0000-0000B50B0000}"/>
    <cellStyle name="Calculation 3 4 2 2 2" xfId="28139" xr:uid="{00000000-0005-0000-0000-0000B60B0000}"/>
    <cellStyle name="Calculation 3 4 2 3" xfId="9632" xr:uid="{00000000-0005-0000-0000-0000B70B0000}"/>
    <cellStyle name="Calculation 3 4 2 4" xfId="24589" xr:uid="{00000000-0005-0000-0000-0000B80B0000}"/>
    <cellStyle name="Calculation 3 4 3" xfId="15339" xr:uid="{00000000-0005-0000-0000-0000B90B0000}"/>
    <cellStyle name="Calculation 3 4 3 2" xfId="28138" xr:uid="{00000000-0005-0000-0000-0000BA0B0000}"/>
    <cellStyle name="Calculation 3 4 4" xfId="9631" xr:uid="{00000000-0005-0000-0000-0000BB0B0000}"/>
    <cellStyle name="Calculation 3 4 5" xfId="22599" xr:uid="{00000000-0005-0000-0000-0000BC0B0000}"/>
    <cellStyle name="Calculation 3 5" xfId="3053" xr:uid="{00000000-0005-0000-0000-0000BD0B0000}"/>
    <cellStyle name="Calculation 3 5 2" xfId="5950" xr:uid="{00000000-0005-0000-0000-0000BE0B0000}"/>
    <cellStyle name="Calculation 3 5 2 2" xfId="15342" xr:uid="{00000000-0005-0000-0000-0000BF0B0000}"/>
    <cellStyle name="Calculation 3 5 2 2 2" xfId="28141" xr:uid="{00000000-0005-0000-0000-0000C00B0000}"/>
    <cellStyle name="Calculation 3 5 2 3" xfId="9634" xr:uid="{00000000-0005-0000-0000-0000C10B0000}"/>
    <cellStyle name="Calculation 3 5 2 4" xfId="24590" xr:uid="{00000000-0005-0000-0000-0000C20B0000}"/>
    <cellStyle name="Calculation 3 5 3" xfId="15341" xr:uid="{00000000-0005-0000-0000-0000C30B0000}"/>
    <cellStyle name="Calculation 3 5 3 2" xfId="28140" xr:uid="{00000000-0005-0000-0000-0000C40B0000}"/>
    <cellStyle name="Calculation 3 5 4" xfId="9633" xr:uid="{00000000-0005-0000-0000-0000C50B0000}"/>
    <cellStyle name="Calculation 3 5 5" xfId="23241" xr:uid="{00000000-0005-0000-0000-0000C60B0000}"/>
    <cellStyle name="Calculation 3 6" xfId="3491" xr:uid="{00000000-0005-0000-0000-0000C70B0000}"/>
    <cellStyle name="Calculation 3 6 2" xfId="6388" xr:uid="{00000000-0005-0000-0000-0000C80B0000}"/>
    <cellStyle name="Calculation 3 6 2 2" xfId="15344" xr:uid="{00000000-0005-0000-0000-0000C90B0000}"/>
    <cellStyle name="Calculation 3 6 2 2 2" xfId="28143" xr:uid="{00000000-0005-0000-0000-0000CA0B0000}"/>
    <cellStyle name="Calculation 3 6 2 3" xfId="9636" xr:uid="{00000000-0005-0000-0000-0000CB0B0000}"/>
    <cellStyle name="Calculation 3 6 2 4" xfId="24591" xr:uid="{00000000-0005-0000-0000-0000CC0B0000}"/>
    <cellStyle name="Calculation 3 6 3" xfId="15343" xr:uid="{00000000-0005-0000-0000-0000CD0B0000}"/>
    <cellStyle name="Calculation 3 6 3 2" xfId="28142" xr:uid="{00000000-0005-0000-0000-0000CE0B0000}"/>
    <cellStyle name="Calculation 3 6 4" xfId="9635" xr:uid="{00000000-0005-0000-0000-0000CF0B0000}"/>
    <cellStyle name="Calculation 3 6 5" xfId="23679" xr:uid="{00000000-0005-0000-0000-0000D00B0000}"/>
    <cellStyle name="Calculation 3 7" xfId="3134" xr:uid="{00000000-0005-0000-0000-0000D10B0000}"/>
    <cellStyle name="Calculation 3 7 2" xfId="6031" xr:uid="{00000000-0005-0000-0000-0000D20B0000}"/>
    <cellStyle name="Calculation 3 7 2 2" xfId="15346" xr:uid="{00000000-0005-0000-0000-0000D30B0000}"/>
    <cellStyle name="Calculation 3 7 2 2 2" xfId="28145" xr:uid="{00000000-0005-0000-0000-0000D40B0000}"/>
    <cellStyle name="Calculation 3 7 2 3" xfId="9638" xr:uid="{00000000-0005-0000-0000-0000D50B0000}"/>
    <cellStyle name="Calculation 3 7 2 4" xfId="24592" xr:uid="{00000000-0005-0000-0000-0000D60B0000}"/>
    <cellStyle name="Calculation 3 7 3" xfId="15345" xr:uid="{00000000-0005-0000-0000-0000D70B0000}"/>
    <cellStyle name="Calculation 3 7 3 2" xfId="28144" xr:uid="{00000000-0005-0000-0000-0000D80B0000}"/>
    <cellStyle name="Calculation 3 7 4" xfId="9637" xr:uid="{00000000-0005-0000-0000-0000D90B0000}"/>
    <cellStyle name="Calculation 3 7 5" xfId="23322" xr:uid="{00000000-0005-0000-0000-0000DA0B0000}"/>
    <cellStyle name="Calculation 3 8" xfId="3638" xr:uid="{00000000-0005-0000-0000-0000DB0B0000}"/>
    <cellStyle name="Calculation 3 8 2" xfId="6535" xr:uid="{00000000-0005-0000-0000-0000DC0B0000}"/>
    <cellStyle name="Calculation 3 8 2 2" xfId="15348" xr:uid="{00000000-0005-0000-0000-0000DD0B0000}"/>
    <cellStyle name="Calculation 3 8 2 2 2" xfId="28147" xr:uid="{00000000-0005-0000-0000-0000DE0B0000}"/>
    <cellStyle name="Calculation 3 8 2 3" xfId="9640" xr:uid="{00000000-0005-0000-0000-0000DF0B0000}"/>
    <cellStyle name="Calculation 3 8 2 4" xfId="24593" xr:uid="{00000000-0005-0000-0000-0000E00B0000}"/>
    <cellStyle name="Calculation 3 8 3" xfId="15347" xr:uid="{00000000-0005-0000-0000-0000E10B0000}"/>
    <cellStyle name="Calculation 3 8 3 2" xfId="28146" xr:uid="{00000000-0005-0000-0000-0000E20B0000}"/>
    <cellStyle name="Calculation 3 8 4" xfId="9639" xr:uid="{00000000-0005-0000-0000-0000E30B0000}"/>
    <cellStyle name="Calculation 3 8 5" xfId="23826" xr:uid="{00000000-0005-0000-0000-0000E40B0000}"/>
    <cellStyle name="Calculation 3 9" xfId="1426" xr:uid="{00000000-0005-0000-0000-0000E50B0000}"/>
    <cellStyle name="Calculation 3 9 2" xfId="4326" xr:uid="{00000000-0005-0000-0000-0000E60B0000}"/>
    <cellStyle name="Calculation 3 9 2 2" xfId="15350" xr:uid="{00000000-0005-0000-0000-0000E70B0000}"/>
    <cellStyle name="Calculation 3 9 2 2 2" xfId="28149" xr:uid="{00000000-0005-0000-0000-0000E80B0000}"/>
    <cellStyle name="Calculation 3 9 2 3" xfId="9642" xr:uid="{00000000-0005-0000-0000-0000E90B0000}"/>
    <cellStyle name="Calculation 3 9 2 4" xfId="24594" xr:uid="{00000000-0005-0000-0000-0000EA0B0000}"/>
    <cellStyle name="Calculation 3 9 3" xfId="15349" xr:uid="{00000000-0005-0000-0000-0000EB0B0000}"/>
    <cellStyle name="Calculation 3 9 3 2" xfId="28148" xr:uid="{00000000-0005-0000-0000-0000EC0B0000}"/>
    <cellStyle name="Calculation 3 9 4" xfId="9641" xr:uid="{00000000-0005-0000-0000-0000ED0B0000}"/>
    <cellStyle name="Calculation 3 9 5" xfId="21616" xr:uid="{00000000-0005-0000-0000-0000EE0B0000}"/>
    <cellStyle name="Calculation 4" xfId="264" xr:uid="{00000000-0005-0000-0000-0000EF0B0000}"/>
    <cellStyle name="Calculation 4 10" xfId="1879" xr:uid="{00000000-0005-0000-0000-0000F00B0000}"/>
    <cellStyle name="Calculation 4 10 2" xfId="4777" xr:uid="{00000000-0005-0000-0000-0000F10B0000}"/>
    <cellStyle name="Calculation 4 10 2 2" xfId="15353" xr:uid="{00000000-0005-0000-0000-0000F20B0000}"/>
    <cellStyle name="Calculation 4 10 2 2 2" xfId="28152" xr:uid="{00000000-0005-0000-0000-0000F30B0000}"/>
    <cellStyle name="Calculation 4 10 2 3" xfId="9645" xr:uid="{00000000-0005-0000-0000-0000F40B0000}"/>
    <cellStyle name="Calculation 4 10 2 4" xfId="24595" xr:uid="{00000000-0005-0000-0000-0000F50B0000}"/>
    <cellStyle name="Calculation 4 10 3" xfId="15352" xr:uid="{00000000-0005-0000-0000-0000F60B0000}"/>
    <cellStyle name="Calculation 4 10 3 2" xfId="28151" xr:uid="{00000000-0005-0000-0000-0000F70B0000}"/>
    <cellStyle name="Calculation 4 10 4" xfId="9644" xr:uid="{00000000-0005-0000-0000-0000F80B0000}"/>
    <cellStyle name="Calculation 4 10 5" xfId="22068" xr:uid="{00000000-0005-0000-0000-0000F90B0000}"/>
    <cellStyle name="Calculation 4 11" xfId="2945" xr:uid="{00000000-0005-0000-0000-0000FA0B0000}"/>
    <cellStyle name="Calculation 4 11 2" xfId="5842" xr:uid="{00000000-0005-0000-0000-0000FB0B0000}"/>
    <cellStyle name="Calculation 4 11 2 2" xfId="15355" xr:uid="{00000000-0005-0000-0000-0000FC0B0000}"/>
    <cellStyle name="Calculation 4 11 2 2 2" xfId="28154" xr:uid="{00000000-0005-0000-0000-0000FD0B0000}"/>
    <cellStyle name="Calculation 4 11 2 3" xfId="9647" xr:uid="{00000000-0005-0000-0000-0000FE0B0000}"/>
    <cellStyle name="Calculation 4 11 2 4" xfId="24596" xr:uid="{00000000-0005-0000-0000-0000FF0B0000}"/>
    <cellStyle name="Calculation 4 11 3" xfId="15354" xr:uid="{00000000-0005-0000-0000-0000000C0000}"/>
    <cellStyle name="Calculation 4 11 3 2" xfId="28153" xr:uid="{00000000-0005-0000-0000-0000010C0000}"/>
    <cellStyle name="Calculation 4 11 4" xfId="9646" xr:uid="{00000000-0005-0000-0000-0000020C0000}"/>
    <cellStyle name="Calculation 4 11 5" xfId="23133" xr:uid="{00000000-0005-0000-0000-0000030C0000}"/>
    <cellStyle name="Calculation 4 12" xfId="1449" xr:uid="{00000000-0005-0000-0000-0000040C0000}"/>
    <cellStyle name="Calculation 4 12 2" xfId="4349" xr:uid="{00000000-0005-0000-0000-0000050C0000}"/>
    <cellStyle name="Calculation 4 12 2 2" xfId="15357" xr:uid="{00000000-0005-0000-0000-0000060C0000}"/>
    <cellStyle name="Calculation 4 12 2 2 2" xfId="28156" xr:uid="{00000000-0005-0000-0000-0000070C0000}"/>
    <cellStyle name="Calculation 4 12 2 3" xfId="9649" xr:uid="{00000000-0005-0000-0000-0000080C0000}"/>
    <cellStyle name="Calculation 4 12 2 4" xfId="24597" xr:uid="{00000000-0005-0000-0000-0000090C0000}"/>
    <cellStyle name="Calculation 4 12 3" xfId="15356" xr:uid="{00000000-0005-0000-0000-00000A0C0000}"/>
    <cellStyle name="Calculation 4 12 3 2" xfId="28155" xr:uid="{00000000-0005-0000-0000-00000B0C0000}"/>
    <cellStyle name="Calculation 4 12 4" xfId="9648" xr:uid="{00000000-0005-0000-0000-00000C0C0000}"/>
    <cellStyle name="Calculation 4 12 5" xfId="21639" xr:uid="{00000000-0005-0000-0000-00000D0C0000}"/>
    <cellStyle name="Calculation 4 13" xfId="3116" xr:uid="{00000000-0005-0000-0000-00000E0C0000}"/>
    <cellStyle name="Calculation 4 13 2" xfId="6013" xr:uid="{00000000-0005-0000-0000-00000F0C0000}"/>
    <cellStyle name="Calculation 4 13 2 2" xfId="15359" xr:uid="{00000000-0005-0000-0000-0000100C0000}"/>
    <cellStyle name="Calculation 4 13 2 2 2" xfId="28158" xr:uid="{00000000-0005-0000-0000-0000110C0000}"/>
    <cellStyle name="Calculation 4 13 2 3" xfId="9651" xr:uid="{00000000-0005-0000-0000-0000120C0000}"/>
    <cellStyle name="Calculation 4 13 2 4" xfId="24598" xr:uid="{00000000-0005-0000-0000-0000130C0000}"/>
    <cellStyle name="Calculation 4 13 3" xfId="15358" xr:uid="{00000000-0005-0000-0000-0000140C0000}"/>
    <cellStyle name="Calculation 4 13 3 2" xfId="28157" xr:uid="{00000000-0005-0000-0000-0000150C0000}"/>
    <cellStyle name="Calculation 4 13 4" xfId="9650" xr:uid="{00000000-0005-0000-0000-0000160C0000}"/>
    <cellStyle name="Calculation 4 13 5" xfId="23304" xr:uid="{00000000-0005-0000-0000-0000170C0000}"/>
    <cellStyle name="Calculation 4 14" xfId="1875" xr:uid="{00000000-0005-0000-0000-0000180C0000}"/>
    <cellStyle name="Calculation 4 14 2" xfId="4773" xr:uid="{00000000-0005-0000-0000-0000190C0000}"/>
    <cellStyle name="Calculation 4 14 2 2" xfId="15361" xr:uid="{00000000-0005-0000-0000-00001A0C0000}"/>
    <cellStyle name="Calculation 4 14 2 2 2" xfId="28160" xr:uid="{00000000-0005-0000-0000-00001B0C0000}"/>
    <cellStyle name="Calculation 4 14 2 3" xfId="9653" xr:uid="{00000000-0005-0000-0000-00001C0C0000}"/>
    <cellStyle name="Calculation 4 14 2 4" xfId="24599" xr:uid="{00000000-0005-0000-0000-00001D0C0000}"/>
    <cellStyle name="Calculation 4 14 3" xfId="15360" xr:uid="{00000000-0005-0000-0000-00001E0C0000}"/>
    <cellStyle name="Calculation 4 14 3 2" xfId="28159" xr:uid="{00000000-0005-0000-0000-00001F0C0000}"/>
    <cellStyle name="Calculation 4 14 4" xfId="9652" xr:uid="{00000000-0005-0000-0000-0000200C0000}"/>
    <cellStyle name="Calculation 4 14 5" xfId="22064" xr:uid="{00000000-0005-0000-0000-0000210C0000}"/>
    <cellStyle name="Calculation 4 15" xfId="3013" xr:uid="{00000000-0005-0000-0000-0000220C0000}"/>
    <cellStyle name="Calculation 4 15 2" xfId="5910" xr:uid="{00000000-0005-0000-0000-0000230C0000}"/>
    <cellStyle name="Calculation 4 15 2 2" xfId="15363" xr:uid="{00000000-0005-0000-0000-0000240C0000}"/>
    <cellStyle name="Calculation 4 15 2 2 2" xfId="28162" xr:uid="{00000000-0005-0000-0000-0000250C0000}"/>
    <cellStyle name="Calculation 4 15 2 3" xfId="9655" xr:uid="{00000000-0005-0000-0000-0000260C0000}"/>
    <cellStyle name="Calculation 4 15 2 4" xfId="24600" xr:uid="{00000000-0005-0000-0000-0000270C0000}"/>
    <cellStyle name="Calculation 4 15 3" xfId="15362" xr:uid="{00000000-0005-0000-0000-0000280C0000}"/>
    <cellStyle name="Calculation 4 15 3 2" xfId="28161" xr:uid="{00000000-0005-0000-0000-0000290C0000}"/>
    <cellStyle name="Calculation 4 15 4" xfId="9654" xr:uid="{00000000-0005-0000-0000-00002A0C0000}"/>
    <cellStyle name="Calculation 4 15 5" xfId="23201" xr:uid="{00000000-0005-0000-0000-00002B0C0000}"/>
    <cellStyle name="Calculation 4 16" xfId="1829" xr:uid="{00000000-0005-0000-0000-00002C0C0000}"/>
    <cellStyle name="Calculation 4 16 2" xfId="4728" xr:uid="{00000000-0005-0000-0000-00002D0C0000}"/>
    <cellStyle name="Calculation 4 16 2 2" xfId="15365" xr:uid="{00000000-0005-0000-0000-00002E0C0000}"/>
    <cellStyle name="Calculation 4 16 2 2 2" xfId="28164" xr:uid="{00000000-0005-0000-0000-00002F0C0000}"/>
    <cellStyle name="Calculation 4 16 2 3" xfId="9657" xr:uid="{00000000-0005-0000-0000-0000300C0000}"/>
    <cellStyle name="Calculation 4 16 2 4" xfId="24601" xr:uid="{00000000-0005-0000-0000-0000310C0000}"/>
    <cellStyle name="Calculation 4 16 3" xfId="15364" xr:uid="{00000000-0005-0000-0000-0000320C0000}"/>
    <cellStyle name="Calculation 4 16 3 2" xfId="28163" xr:uid="{00000000-0005-0000-0000-0000330C0000}"/>
    <cellStyle name="Calculation 4 16 4" xfId="9656" xr:uid="{00000000-0005-0000-0000-0000340C0000}"/>
    <cellStyle name="Calculation 4 16 5" xfId="22018" xr:uid="{00000000-0005-0000-0000-0000350C0000}"/>
    <cellStyle name="Calculation 4 17" xfId="3463" xr:uid="{00000000-0005-0000-0000-0000360C0000}"/>
    <cellStyle name="Calculation 4 17 2" xfId="6360" xr:uid="{00000000-0005-0000-0000-0000370C0000}"/>
    <cellStyle name="Calculation 4 17 2 2" xfId="15367" xr:uid="{00000000-0005-0000-0000-0000380C0000}"/>
    <cellStyle name="Calculation 4 17 2 2 2" xfId="28166" xr:uid="{00000000-0005-0000-0000-0000390C0000}"/>
    <cellStyle name="Calculation 4 17 2 3" xfId="9659" xr:uid="{00000000-0005-0000-0000-00003A0C0000}"/>
    <cellStyle name="Calculation 4 17 2 4" xfId="24602" xr:uid="{00000000-0005-0000-0000-00003B0C0000}"/>
    <cellStyle name="Calculation 4 17 3" xfId="15366" xr:uid="{00000000-0005-0000-0000-00003C0C0000}"/>
    <cellStyle name="Calculation 4 17 3 2" xfId="28165" xr:uid="{00000000-0005-0000-0000-00003D0C0000}"/>
    <cellStyle name="Calculation 4 17 4" xfId="9658" xr:uid="{00000000-0005-0000-0000-00003E0C0000}"/>
    <cellStyle name="Calculation 4 17 5" xfId="23651" xr:uid="{00000000-0005-0000-0000-00003F0C0000}"/>
    <cellStyle name="Calculation 4 18" xfId="1868" xr:uid="{00000000-0005-0000-0000-0000400C0000}"/>
    <cellStyle name="Calculation 4 18 2" xfId="4767" xr:uid="{00000000-0005-0000-0000-0000410C0000}"/>
    <cellStyle name="Calculation 4 18 2 2" xfId="15369" xr:uid="{00000000-0005-0000-0000-0000420C0000}"/>
    <cellStyle name="Calculation 4 18 2 2 2" xfId="28168" xr:uid="{00000000-0005-0000-0000-0000430C0000}"/>
    <cellStyle name="Calculation 4 18 2 3" xfId="9661" xr:uid="{00000000-0005-0000-0000-0000440C0000}"/>
    <cellStyle name="Calculation 4 18 2 4" xfId="24603" xr:uid="{00000000-0005-0000-0000-0000450C0000}"/>
    <cellStyle name="Calculation 4 18 3" xfId="15368" xr:uid="{00000000-0005-0000-0000-0000460C0000}"/>
    <cellStyle name="Calculation 4 18 3 2" xfId="28167" xr:uid="{00000000-0005-0000-0000-0000470C0000}"/>
    <cellStyle name="Calculation 4 18 4" xfId="9660" xr:uid="{00000000-0005-0000-0000-0000480C0000}"/>
    <cellStyle name="Calculation 4 18 5" xfId="22057" xr:uid="{00000000-0005-0000-0000-0000490C0000}"/>
    <cellStyle name="Calculation 4 19" xfId="2852" xr:uid="{00000000-0005-0000-0000-00004A0C0000}"/>
    <cellStyle name="Calculation 4 19 2" xfId="5749" xr:uid="{00000000-0005-0000-0000-00004B0C0000}"/>
    <cellStyle name="Calculation 4 19 2 2" xfId="15371" xr:uid="{00000000-0005-0000-0000-00004C0C0000}"/>
    <cellStyle name="Calculation 4 19 2 2 2" xfId="28170" xr:uid="{00000000-0005-0000-0000-00004D0C0000}"/>
    <cellStyle name="Calculation 4 19 2 3" xfId="9663" xr:uid="{00000000-0005-0000-0000-00004E0C0000}"/>
    <cellStyle name="Calculation 4 19 2 4" xfId="24604" xr:uid="{00000000-0005-0000-0000-00004F0C0000}"/>
    <cellStyle name="Calculation 4 19 3" xfId="15370" xr:uid="{00000000-0005-0000-0000-0000500C0000}"/>
    <cellStyle name="Calculation 4 19 3 2" xfId="28169" xr:uid="{00000000-0005-0000-0000-0000510C0000}"/>
    <cellStyle name="Calculation 4 19 4" xfId="9662" xr:uid="{00000000-0005-0000-0000-0000520C0000}"/>
    <cellStyle name="Calculation 4 19 5" xfId="23040" xr:uid="{00000000-0005-0000-0000-0000530C0000}"/>
    <cellStyle name="Calculation 4 2" xfId="1566" xr:uid="{00000000-0005-0000-0000-0000540C0000}"/>
    <cellStyle name="Calculation 4 2 2" xfId="4465" xr:uid="{00000000-0005-0000-0000-0000550C0000}"/>
    <cellStyle name="Calculation 4 2 2 2" xfId="15373" xr:uid="{00000000-0005-0000-0000-0000560C0000}"/>
    <cellStyle name="Calculation 4 2 2 2 2" xfId="28172" xr:uid="{00000000-0005-0000-0000-0000570C0000}"/>
    <cellStyle name="Calculation 4 2 2 3" xfId="9665" xr:uid="{00000000-0005-0000-0000-0000580C0000}"/>
    <cellStyle name="Calculation 4 2 2 4" xfId="24605" xr:uid="{00000000-0005-0000-0000-0000590C0000}"/>
    <cellStyle name="Calculation 4 2 3" xfId="15372" xr:uid="{00000000-0005-0000-0000-00005A0C0000}"/>
    <cellStyle name="Calculation 4 2 3 2" xfId="28171" xr:uid="{00000000-0005-0000-0000-00005B0C0000}"/>
    <cellStyle name="Calculation 4 2 4" xfId="9664" xr:uid="{00000000-0005-0000-0000-00005C0C0000}"/>
    <cellStyle name="Calculation 4 2 5" xfId="21755" xr:uid="{00000000-0005-0000-0000-00005D0C0000}"/>
    <cellStyle name="Calculation 4 20" xfId="3711" xr:uid="{00000000-0005-0000-0000-00005E0C0000}"/>
    <cellStyle name="Calculation 4 20 2" xfId="6608" xr:uid="{00000000-0005-0000-0000-00005F0C0000}"/>
    <cellStyle name="Calculation 4 20 2 2" xfId="15375" xr:uid="{00000000-0005-0000-0000-0000600C0000}"/>
    <cellStyle name="Calculation 4 20 2 2 2" xfId="28174" xr:uid="{00000000-0005-0000-0000-0000610C0000}"/>
    <cellStyle name="Calculation 4 20 2 3" xfId="9667" xr:uid="{00000000-0005-0000-0000-0000620C0000}"/>
    <cellStyle name="Calculation 4 20 2 4" xfId="24606" xr:uid="{00000000-0005-0000-0000-0000630C0000}"/>
    <cellStyle name="Calculation 4 20 3" xfId="15374" xr:uid="{00000000-0005-0000-0000-0000640C0000}"/>
    <cellStyle name="Calculation 4 20 3 2" xfId="28173" xr:uid="{00000000-0005-0000-0000-0000650C0000}"/>
    <cellStyle name="Calculation 4 20 4" xfId="9666" xr:uid="{00000000-0005-0000-0000-0000660C0000}"/>
    <cellStyle name="Calculation 4 20 5" xfId="23899" xr:uid="{00000000-0005-0000-0000-0000670C0000}"/>
    <cellStyle name="Calculation 4 21" xfId="2860" xr:uid="{00000000-0005-0000-0000-0000680C0000}"/>
    <cellStyle name="Calculation 4 21 2" xfId="5757" xr:uid="{00000000-0005-0000-0000-0000690C0000}"/>
    <cellStyle name="Calculation 4 21 2 2" xfId="15377" xr:uid="{00000000-0005-0000-0000-00006A0C0000}"/>
    <cellStyle name="Calculation 4 21 2 2 2" xfId="28176" xr:uid="{00000000-0005-0000-0000-00006B0C0000}"/>
    <cellStyle name="Calculation 4 21 2 3" xfId="9669" xr:uid="{00000000-0005-0000-0000-00006C0C0000}"/>
    <cellStyle name="Calculation 4 21 2 4" xfId="24607" xr:uid="{00000000-0005-0000-0000-00006D0C0000}"/>
    <cellStyle name="Calculation 4 21 3" xfId="15376" xr:uid="{00000000-0005-0000-0000-00006E0C0000}"/>
    <cellStyle name="Calculation 4 21 3 2" xfId="28175" xr:uid="{00000000-0005-0000-0000-00006F0C0000}"/>
    <cellStyle name="Calculation 4 21 4" xfId="9668" xr:uid="{00000000-0005-0000-0000-0000700C0000}"/>
    <cellStyle name="Calculation 4 21 5" xfId="23048" xr:uid="{00000000-0005-0000-0000-0000710C0000}"/>
    <cellStyle name="Calculation 4 22" xfId="3227" xr:uid="{00000000-0005-0000-0000-0000720C0000}"/>
    <cellStyle name="Calculation 4 22 2" xfId="6124" xr:uid="{00000000-0005-0000-0000-0000730C0000}"/>
    <cellStyle name="Calculation 4 22 2 2" xfId="15379" xr:uid="{00000000-0005-0000-0000-0000740C0000}"/>
    <cellStyle name="Calculation 4 22 2 2 2" xfId="28178" xr:uid="{00000000-0005-0000-0000-0000750C0000}"/>
    <cellStyle name="Calculation 4 22 2 3" xfId="9671" xr:uid="{00000000-0005-0000-0000-0000760C0000}"/>
    <cellStyle name="Calculation 4 22 2 4" xfId="24608" xr:uid="{00000000-0005-0000-0000-0000770C0000}"/>
    <cellStyle name="Calculation 4 22 3" xfId="15378" xr:uid="{00000000-0005-0000-0000-0000780C0000}"/>
    <cellStyle name="Calculation 4 22 3 2" xfId="28177" xr:uid="{00000000-0005-0000-0000-0000790C0000}"/>
    <cellStyle name="Calculation 4 22 4" xfId="9670" xr:uid="{00000000-0005-0000-0000-00007A0C0000}"/>
    <cellStyle name="Calculation 4 22 5" xfId="23415" xr:uid="{00000000-0005-0000-0000-00007B0C0000}"/>
    <cellStyle name="Calculation 4 23" xfId="3321" xr:uid="{00000000-0005-0000-0000-00007C0C0000}"/>
    <cellStyle name="Calculation 4 23 2" xfId="6218" xr:uid="{00000000-0005-0000-0000-00007D0C0000}"/>
    <cellStyle name="Calculation 4 23 2 2" xfId="15381" xr:uid="{00000000-0005-0000-0000-00007E0C0000}"/>
    <cellStyle name="Calculation 4 23 2 2 2" xfId="28180" xr:uid="{00000000-0005-0000-0000-00007F0C0000}"/>
    <cellStyle name="Calculation 4 23 2 3" xfId="9673" xr:uid="{00000000-0005-0000-0000-0000800C0000}"/>
    <cellStyle name="Calculation 4 23 2 4" xfId="24609" xr:uid="{00000000-0005-0000-0000-0000810C0000}"/>
    <cellStyle name="Calculation 4 23 3" xfId="15380" xr:uid="{00000000-0005-0000-0000-0000820C0000}"/>
    <cellStyle name="Calculation 4 23 3 2" xfId="28179" xr:uid="{00000000-0005-0000-0000-0000830C0000}"/>
    <cellStyle name="Calculation 4 23 4" xfId="9672" xr:uid="{00000000-0005-0000-0000-0000840C0000}"/>
    <cellStyle name="Calculation 4 23 5" xfId="23509" xr:uid="{00000000-0005-0000-0000-0000850C0000}"/>
    <cellStyle name="Calculation 4 24" xfId="3806" xr:uid="{00000000-0005-0000-0000-0000860C0000}"/>
    <cellStyle name="Calculation 4 24 2" xfId="6703" xr:uid="{00000000-0005-0000-0000-0000870C0000}"/>
    <cellStyle name="Calculation 4 24 2 2" xfId="15383" xr:uid="{00000000-0005-0000-0000-0000880C0000}"/>
    <cellStyle name="Calculation 4 24 2 2 2" xfId="28182" xr:uid="{00000000-0005-0000-0000-0000890C0000}"/>
    <cellStyle name="Calculation 4 24 2 3" xfId="9675" xr:uid="{00000000-0005-0000-0000-00008A0C0000}"/>
    <cellStyle name="Calculation 4 24 2 4" xfId="24610" xr:uid="{00000000-0005-0000-0000-00008B0C0000}"/>
    <cellStyle name="Calculation 4 24 3" xfId="15382" xr:uid="{00000000-0005-0000-0000-00008C0C0000}"/>
    <cellStyle name="Calculation 4 24 3 2" xfId="28181" xr:uid="{00000000-0005-0000-0000-00008D0C0000}"/>
    <cellStyle name="Calculation 4 24 4" xfId="9674" xr:uid="{00000000-0005-0000-0000-00008E0C0000}"/>
    <cellStyle name="Calculation 4 24 5" xfId="23994" xr:uid="{00000000-0005-0000-0000-00008F0C0000}"/>
    <cellStyle name="Calculation 4 25" xfId="2912" xr:uid="{00000000-0005-0000-0000-0000900C0000}"/>
    <cellStyle name="Calculation 4 25 2" xfId="5809" xr:uid="{00000000-0005-0000-0000-0000910C0000}"/>
    <cellStyle name="Calculation 4 25 2 2" xfId="15385" xr:uid="{00000000-0005-0000-0000-0000920C0000}"/>
    <cellStyle name="Calculation 4 25 2 2 2" xfId="28184" xr:uid="{00000000-0005-0000-0000-0000930C0000}"/>
    <cellStyle name="Calculation 4 25 2 3" xfId="9677" xr:uid="{00000000-0005-0000-0000-0000940C0000}"/>
    <cellStyle name="Calculation 4 25 2 4" xfId="24611" xr:uid="{00000000-0005-0000-0000-0000950C0000}"/>
    <cellStyle name="Calculation 4 25 3" xfId="15384" xr:uid="{00000000-0005-0000-0000-0000960C0000}"/>
    <cellStyle name="Calculation 4 25 3 2" xfId="28183" xr:uid="{00000000-0005-0000-0000-0000970C0000}"/>
    <cellStyle name="Calculation 4 25 4" xfId="9676" xr:uid="{00000000-0005-0000-0000-0000980C0000}"/>
    <cellStyle name="Calculation 4 25 5" xfId="23100" xr:uid="{00000000-0005-0000-0000-0000990C0000}"/>
    <cellStyle name="Calculation 4 26" xfId="4010" xr:uid="{00000000-0005-0000-0000-00009A0C0000}"/>
    <cellStyle name="Calculation 4 26 2" xfId="6907" xr:uid="{00000000-0005-0000-0000-00009B0C0000}"/>
    <cellStyle name="Calculation 4 26 2 2" xfId="15387" xr:uid="{00000000-0005-0000-0000-00009C0C0000}"/>
    <cellStyle name="Calculation 4 26 2 2 2" xfId="28186" xr:uid="{00000000-0005-0000-0000-00009D0C0000}"/>
    <cellStyle name="Calculation 4 26 2 3" xfId="9679" xr:uid="{00000000-0005-0000-0000-00009E0C0000}"/>
    <cellStyle name="Calculation 4 26 2 4" xfId="24612" xr:uid="{00000000-0005-0000-0000-00009F0C0000}"/>
    <cellStyle name="Calculation 4 26 3" xfId="15386" xr:uid="{00000000-0005-0000-0000-0000A00C0000}"/>
    <cellStyle name="Calculation 4 26 3 2" xfId="28185" xr:uid="{00000000-0005-0000-0000-0000A10C0000}"/>
    <cellStyle name="Calculation 4 26 4" xfId="9678" xr:uid="{00000000-0005-0000-0000-0000A20C0000}"/>
    <cellStyle name="Calculation 4 26 5" xfId="24198" xr:uid="{00000000-0005-0000-0000-0000A30C0000}"/>
    <cellStyle name="Calculation 4 27" xfId="2830" xr:uid="{00000000-0005-0000-0000-0000A40C0000}"/>
    <cellStyle name="Calculation 4 27 2" xfId="5727" xr:uid="{00000000-0005-0000-0000-0000A50C0000}"/>
    <cellStyle name="Calculation 4 27 2 2" xfId="15389" xr:uid="{00000000-0005-0000-0000-0000A60C0000}"/>
    <cellStyle name="Calculation 4 27 2 2 2" xfId="28188" xr:uid="{00000000-0005-0000-0000-0000A70C0000}"/>
    <cellStyle name="Calculation 4 27 2 3" xfId="9681" xr:uid="{00000000-0005-0000-0000-0000A80C0000}"/>
    <cellStyle name="Calculation 4 27 2 4" xfId="24613" xr:uid="{00000000-0005-0000-0000-0000A90C0000}"/>
    <cellStyle name="Calculation 4 27 3" xfId="15388" xr:uid="{00000000-0005-0000-0000-0000AA0C0000}"/>
    <cellStyle name="Calculation 4 27 3 2" xfId="28187" xr:uid="{00000000-0005-0000-0000-0000AB0C0000}"/>
    <cellStyle name="Calculation 4 27 4" xfId="9680" xr:uid="{00000000-0005-0000-0000-0000AC0C0000}"/>
    <cellStyle name="Calculation 4 27 5" xfId="23018" xr:uid="{00000000-0005-0000-0000-0000AD0C0000}"/>
    <cellStyle name="Calculation 4 28" xfId="1494" xr:uid="{00000000-0005-0000-0000-0000AE0C0000}"/>
    <cellStyle name="Calculation 4 28 2" xfId="4393" xr:uid="{00000000-0005-0000-0000-0000AF0C0000}"/>
    <cellStyle name="Calculation 4 28 2 2" xfId="15391" xr:uid="{00000000-0005-0000-0000-0000B00C0000}"/>
    <cellStyle name="Calculation 4 28 2 2 2" xfId="28190" xr:uid="{00000000-0005-0000-0000-0000B10C0000}"/>
    <cellStyle name="Calculation 4 28 2 3" xfId="9683" xr:uid="{00000000-0005-0000-0000-0000B20C0000}"/>
    <cellStyle name="Calculation 4 28 2 4" xfId="24614" xr:uid="{00000000-0005-0000-0000-0000B30C0000}"/>
    <cellStyle name="Calculation 4 28 3" xfId="15390" xr:uid="{00000000-0005-0000-0000-0000B40C0000}"/>
    <cellStyle name="Calculation 4 28 3 2" xfId="28189" xr:uid="{00000000-0005-0000-0000-0000B50C0000}"/>
    <cellStyle name="Calculation 4 28 4" xfId="9682" xr:uid="{00000000-0005-0000-0000-0000B60C0000}"/>
    <cellStyle name="Calculation 4 28 5" xfId="21683" xr:uid="{00000000-0005-0000-0000-0000B70C0000}"/>
    <cellStyle name="Calculation 4 29" xfId="3923" xr:uid="{00000000-0005-0000-0000-0000B80C0000}"/>
    <cellStyle name="Calculation 4 29 2" xfId="6820" xr:uid="{00000000-0005-0000-0000-0000B90C0000}"/>
    <cellStyle name="Calculation 4 29 2 2" xfId="15393" xr:uid="{00000000-0005-0000-0000-0000BA0C0000}"/>
    <cellStyle name="Calculation 4 29 2 2 2" xfId="28192" xr:uid="{00000000-0005-0000-0000-0000BB0C0000}"/>
    <cellStyle name="Calculation 4 29 2 3" xfId="9685" xr:uid="{00000000-0005-0000-0000-0000BC0C0000}"/>
    <cellStyle name="Calculation 4 29 2 4" xfId="24615" xr:uid="{00000000-0005-0000-0000-0000BD0C0000}"/>
    <cellStyle name="Calculation 4 29 3" xfId="15392" xr:uid="{00000000-0005-0000-0000-0000BE0C0000}"/>
    <cellStyle name="Calculation 4 29 3 2" xfId="28191" xr:uid="{00000000-0005-0000-0000-0000BF0C0000}"/>
    <cellStyle name="Calculation 4 29 4" xfId="9684" xr:uid="{00000000-0005-0000-0000-0000C00C0000}"/>
    <cellStyle name="Calculation 4 29 5" xfId="24111" xr:uid="{00000000-0005-0000-0000-0000C10C0000}"/>
    <cellStyle name="Calculation 4 3" xfId="2205" xr:uid="{00000000-0005-0000-0000-0000C20C0000}"/>
    <cellStyle name="Calculation 4 3 2" xfId="5103" xr:uid="{00000000-0005-0000-0000-0000C30C0000}"/>
    <cellStyle name="Calculation 4 3 2 2" xfId="15395" xr:uid="{00000000-0005-0000-0000-0000C40C0000}"/>
    <cellStyle name="Calculation 4 3 2 2 2" xfId="28194" xr:uid="{00000000-0005-0000-0000-0000C50C0000}"/>
    <cellStyle name="Calculation 4 3 2 3" xfId="9687" xr:uid="{00000000-0005-0000-0000-0000C60C0000}"/>
    <cellStyle name="Calculation 4 3 2 4" xfId="24616" xr:uid="{00000000-0005-0000-0000-0000C70C0000}"/>
    <cellStyle name="Calculation 4 3 3" xfId="15394" xr:uid="{00000000-0005-0000-0000-0000C80C0000}"/>
    <cellStyle name="Calculation 4 3 3 2" xfId="28193" xr:uid="{00000000-0005-0000-0000-0000C90C0000}"/>
    <cellStyle name="Calculation 4 3 4" xfId="9686" xr:uid="{00000000-0005-0000-0000-0000CA0C0000}"/>
    <cellStyle name="Calculation 4 3 5" xfId="22394" xr:uid="{00000000-0005-0000-0000-0000CB0C0000}"/>
    <cellStyle name="Calculation 4 30" xfId="3902" xr:uid="{00000000-0005-0000-0000-0000CC0C0000}"/>
    <cellStyle name="Calculation 4 30 2" xfId="6799" xr:uid="{00000000-0005-0000-0000-0000CD0C0000}"/>
    <cellStyle name="Calculation 4 30 2 2" xfId="15397" xr:uid="{00000000-0005-0000-0000-0000CE0C0000}"/>
    <cellStyle name="Calculation 4 30 2 2 2" xfId="28196" xr:uid="{00000000-0005-0000-0000-0000CF0C0000}"/>
    <cellStyle name="Calculation 4 30 2 3" xfId="9689" xr:uid="{00000000-0005-0000-0000-0000D00C0000}"/>
    <cellStyle name="Calculation 4 30 2 4" xfId="24617" xr:uid="{00000000-0005-0000-0000-0000D10C0000}"/>
    <cellStyle name="Calculation 4 30 3" xfId="15396" xr:uid="{00000000-0005-0000-0000-0000D20C0000}"/>
    <cellStyle name="Calculation 4 30 3 2" xfId="28195" xr:uid="{00000000-0005-0000-0000-0000D30C0000}"/>
    <cellStyle name="Calculation 4 30 4" xfId="9688" xr:uid="{00000000-0005-0000-0000-0000D40C0000}"/>
    <cellStyle name="Calculation 4 30 5" xfId="24090" xr:uid="{00000000-0005-0000-0000-0000D50C0000}"/>
    <cellStyle name="Calculation 4 31" xfId="4225" xr:uid="{00000000-0005-0000-0000-0000D60C0000}"/>
    <cellStyle name="Calculation 4 31 2" xfId="15398" xr:uid="{00000000-0005-0000-0000-0000D70C0000}"/>
    <cellStyle name="Calculation 4 31 2 2" xfId="28197" xr:uid="{00000000-0005-0000-0000-0000D80C0000}"/>
    <cellStyle name="Calculation 4 31 3" xfId="9690" xr:uid="{00000000-0005-0000-0000-0000D90C0000}"/>
    <cellStyle name="Calculation 4 31 4" xfId="24618" xr:uid="{00000000-0005-0000-0000-0000DA0C0000}"/>
    <cellStyle name="Calculation 4 32" xfId="7051" xr:uid="{00000000-0005-0000-0000-0000DB0C0000}"/>
    <cellStyle name="Calculation 4 32 2" xfId="15351" xr:uid="{00000000-0005-0000-0000-0000DC0C0000}"/>
    <cellStyle name="Calculation 4 32 3" xfId="28150" xr:uid="{00000000-0005-0000-0000-0000DD0C0000}"/>
    <cellStyle name="Calculation 4 33" xfId="9643" xr:uid="{00000000-0005-0000-0000-0000DE0C0000}"/>
    <cellStyle name="Calculation 4 4" xfId="1562" xr:uid="{00000000-0005-0000-0000-0000DF0C0000}"/>
    <cellStyle name="Calculation 4 4 2" xfId="4461" xr:uid="{00000000-0005-0000-0000-0000E00C0000}"/>
    <cellStyle name="Calculation 4 4 2 2" xfId="15400" xr:uid="{00000000-0005-0000-0000-0000E10C0000}"/>
    <cellStyle name="Calculation 4 4 2 2 2" xfId="28199" xr:uid="{00000000-0005-0000-0000-0000E20C0000}"/>
    <cellStyle name="Calculation 4 4 2 3" xfId="9692" xr:uid="{00000000-0005-0000-0000-0000E30C0000}"/>
    <cellStyle name="Calculation 4 4 2 4" xfId="24619" xr:uid="{00000000-0005-0000-0000-0000E40C0000}"/>
    <cellStyle name="Calculation 4 4 3" xfId="15399" xr:uid="{00000000-0005-0000-0000-0000E50C0000}"/>
    <cellStyle name="Calculation 4 4 3 2" xfId="28198" xr:uid="{00000000-0005-0000-0000-0000E60C0000}"/>
    <cellStyle name="Calculation 4 4 4" xfId="9691" xr:uid="{00000000-0005-0000-0000-0000E70C0000}"/>
    <cellStyle name="Calculation 4 4 5" xfId="21751" xr:uid="{00000000-0005-0000-0000-0000E80C0000}"/>
    <cellStyle name="Calculation 4 5" xfId="2353" xr:uid="{00000000-0005-0000-0000-0000E90C0000}"/>
    <cellStyle name="Calculation 4 5 2" xfId="5251" xr:uid="{00000000-0005-0000-0000-0000EA0C0000}"/>
    <cellStyle name="Calculation 4 5 2 2" xfId="15402" xr:uid="{00000000-0005-0000-0000-0000EB0C0000}"/>
    <cellStyle name="Calculation 4 5 2 2 2" xfId="28201" xr:uid="{00000000-0005-0000-0000-0000EC0C0000}"/>
    <cellStyle name="Calculation 4 5 2 3" xfId="9694" xr:uid="{00000000-0005-0000-0000-0000ED0C0000}"/>
    <cellStyle name="Calculation 4 5 2 4" xfId="24620" xr:uid="{00000000-0005-0000-0000-0000EE0C0000}"/>
    <cellStyle name="Calculation 4 5 3" xfId="15401" xr:uid="{00000000-0005-0000-0000-0000EF0C0000}"/>
    <cellStyle name="Calculation 4 5 3 2" xfId="28200" xr:uid="{00000000-0005-0000-0000-0000F00C0000}"/>
    <cellStyle name="Calculation 4 5 4" xfId="9693" xr:uid="{00000000-0005-0000-0000-0000F10C0000}"/>
    <cellStyle name="Calculation 4 5 5" xfId="22542" xr:uid="{00000000-0005-0000-0000-0000F20C0000}"/>
    <cellStyle name="Calculation 4 6" xfId="2425" xr:uid="{00000000-0005-0000-0000-0000F30C0000}"/>
    <cellStyle name="Calculation 4 6 2" xfId="5322" xr:uid="{00000000-0005-0000-0000-0000F40C0000}"/>
    <cellStyle name="Calculation 4 6 2 2" xfId="15404" xr:uid="{00000000-0005-0000-0000-0000F50C0000}"/>
    <cellStyle name="Calculation 4 6 2 2 2" xfId="28203" xr:uid="{00000000-0005-0000-0000-0000F60C0000}"/>
    <cellStyle name="Calculation 4 6 2 3" xfId="9696" xr:uid="{00000000-0005-0000-0000-0000F70C0000}"/>
    <cellStyle name="Calculation 4 6 2 4" xfId="24621" xr:uid="{00000000-0005-0000-0000-0000F80C0000}"/>
    <cellStyle name="Calculation 4 6 3" xfId="15403" xr:uid="{00000000-0005-0000-0000-0000F90C0000}"/>
    <cellStyle name="Calculation 4 6 3 2" xfId="28202" xr:uid="{00000000-0005-0000-0000-0000FA0C0000}"/>
    <cellStyle name="Calculation 4 6 4" xfId="9695" xr:uid="{00000000-0005-0000-0000-0000FB0C0000}"/>
    <cellStyle name="Calculation 4 6 5" xfId="22613" xr:uid="{00000000-0005-0000-0000-0000FC0C0000}"/>
    <cellStyle name="Calculation 4 7" xfId="2212" xr:uid="{00000000-0005-0000-0000-0000FD0C0000}"/>
    <cellStyle name="Calculation 4 7 2" xfId="5110" xr:uid="{00000000-0005-0000-0000-0000FE0C0000}"/>
    <cellStyle name="Calculation 4 7 2 2" xfId="15406" xr:uid="{00000000-0005-0000-0000-0000FF0C0000}"/>
    <cellStyle name="Calculation 4 7 2 2 2" xfId="28205" xr:uid="{00000000-0005-0000-0000-0000000D0000}"/>
    <cellStyle name="Calculation 4 7 2 3" xfId="9698" xr:uid="{00000000-0005-0000-0000-0000010D0000}"/>
    <cellStyle name="Calculation 4 7 2 4" xfId="24622" xr:uid="{00000000-0005-0000-0000-0000020D0000}"/>
    <cellStyle name="Calculation 4 7 3" xfId="15405" xr:uid="{00000000-0005-0000-0000-0000030D0000}"/>
    <cellStyle name="Calculation 4 7 3 2" xfId="28204" xr:uid="{00000000-0005-0000-0000-0000040D0000}"/>
    <cellStyle name="Calculation 4 7 4" xfId="9697" xr:uid="{00000000-0005-0000-0000-0000050D0000}"/>
    <cellStyle name="Calculation 4 7 5" xfId="22401" xr:uid="{00000000-0005-0000-0000-0000060D0000}"/>
    <cellStyle name="Calculation 4 8" xfId="1847" xr:uid="{00000000-0005-0000-0000-0000070D0000}"/>
    <cellStyle name="Calculation 4 8 2" xfId="4746" xr:uid="{00000000-0005-0000-0000-0000080D0000}"/>
    <cellStyle name="Calculation 4 8 2 2" xfId="15408" xr:uid="{00000000-0005-0000-0000-0000090D0000}"/>
    <cellStyle name="Calculation 4 8 2 2 2" xfId="28207" xr:uid="{00000000-0005-0000-0000-00000A0D0000}"/>
    <cellStyle name="Calculation 4 8 2 3" xfId="9700" xr:uid="{00000000-0005-0000-0000-00000B0D0000}"/>
    <cellStyle name="Calculation 4 8 2 4" xfId="24623" xr:uid="{00000000-0005-0000-0000-00000C0D0000}"/>
    <cellStyle name="Calculation 4 8 3" xfId="15407" xr:uid="{00000000-0005-0000-0000-00000D0D0000}"/>
    <cellStyle name="Calculation 4 8 3 2" xfId="28206" xr:uid="{00000000-0005-0000-0000-00000E0D0000}"/>
    <cellStyle name="Calculation 4 8 4" xfId="9699" xr:uid="{00000000-0005-0000-0000-00000F0D0000}"/>
    <cellStyle name="Calculation 4 8 5" xfId="22036" xr:uid="{00000000-0005-0000-0000-0000100D0000}"/>
    <cellStyle name="Calculation 4 9" xfId="2843" xr:uid="{00000000-0005-0000-0000-0000110D0000}"/>
    <cellStyle name="Calculation 4 9 2" xfId="5740" xr:uid="{00000000-0005-0000-0000-0000120D0000}"/>
    <cellStyle name="Calculation 4 9 2 2" xfId="15410" xr:uid="{00000000-0005-0000-0000-0000130D0000}"/>
    <cellStyle name="Calculation 4 9 2 2 2" xfId="28209" xr:uid="{00000000-0005-0000-0000-0000140D0000}"/>
    <cellStyle name="Calculation 4 9 2 3" xfId="9702" xr:uid="{00000000-0005-0000-0000-0000150D0000}"/>
    <cellStyle name="Calculation 4 9 2 4" xfId="24624" xr:uid="{00000000-0005-0000-0000-0000160D0000}"/>
    <cellStyle name="Calculation 4 9 3" xfId="15409" xr:uid="{00000000-0005-0000-0000-0000170D0000}"/>
    <cellStyle name="Calculation 4 9 3 2" xfId="28208" xr:uid="{00000000-0005-0000-0000-0000180D0000}"/>
    <cellStyle name="Calculation 4 9 4" xfId="9701" xr:uid="{00000000-0005-0000-0000-0000190D0000}"/>
    <cellStyle name="Calculation 4 9 5" xfId="23031" xr:uid="{00000000-0005-0000-0000-00001A0D0000}"/>
    <cellStyle name="Calculation 5" xfId="2492" xr:uid="{00000000-0005-0000-0000-00001B0D0000}"/>
    <cellStyle name="Calculation 5 2" xfId="5389" xr:uid="{00000000-0005-0000-0000-00001C0D0000}"/>
    <cellStyle name="Calculation 5 2 2" xfId="15412" xr:uid="{00000000-0005-0000-0000-00001D0D0000}"/>
    <cellStyle name="Calculation 5 2 2 2" xfId="28211" xr:uid="{00000000-0005-0000-0000-00001E0D0000}"/>
    <cellStyle name="Calculation 5 2 3" xfId="9704" xr:uid="{00000000-0005-0000-0000-00001F0D0000}"/>
    <cellStyle name="Calculation 5 2 4" xfId="24625" xr:uid="{00000000-0005-0000-0000-0000200D0000}"/>
    <cellStyle name="Calculation 5 3" xfId="15411" xr:uid="{00000000-0005-0000-0000-0000210D0000}"/>
    <cellStyle name="Calculation 5 3 2" xfId="28210" xr:uid="{00000000-0005-0000-0000-0000220D0000}"/>
    <cellStyle name="Calculation 5 4" xfId="9703" xr:uid="{00000000-0005-0000-0000-0000230D0000}"/>
    <cellStyle name="Calculation 5 5" xfId="22680" xr:uid="{00000000-0005-0000-0000-0000240D0000}"/>
    <cellStyle name="Calculation 6" xfId="1579" xr:uid="{00000000-0005-0000-0000-0000250D0000}"/>
    <cellStyle name="Calculation 6 2" xfId="4478" xr:uid="{00000000-0005-0000-0000-0000260D0000}"/>
    <cellStyle name="Calculation 6 2 2" xfId="15414" xr:uid="{00000000-0005-0000-0000-0000270D0000}"/>
    <cellStyle name="Calculation 6 2 2 2" xfId="28213" xr:uid="{00000000-0005-0000-0000-0000280D0000}"/>
    <cellStyle name="Calculation 6 2 3" xfId="9706" xr:uid="{00000000-0005-0000-0000-0000290D0000}"/>
    <cellStyle name="Calculation 6 2 4" xfId="24626" xr:uid="{00000000-0005-0000-0000-00002A0D0000}"/>
    <cellStyle name="Calculation 6 3" xfId="15413" xr:uid="{00000000-0005-0000-0000-00002B0D0000}"/>
    <cellStyle name="Calculation 6 3 2" xfId="28212" xr:uid="{00000000-0005-0000-0000-00002C0D0000}"/>
    <cellStyle name="Calculation 6 4" xfId="9705" xr:uid="{00000000-0005-0000-0000-00002D0D0000}"/>
    <cellStyle name="Calculation 6 5" xfId="21768" xr:uid="{00000000-0005-0000-0000-00002E0D0000}"/>
    <cellStyle name="Calculation 7" xfId="3545" xr:uid="{00000000-0005-0000-0000-00002F0D0000}"/>
    <cellStyle name="Calculation 7 2" xfId="6442" xr:uid="{00000000-0005-0000-0000-0000300D0000}"/>
    <cellStyle name="Calculation 7 2 2" xfId="15416" xr:uid="{00000000-0005-0000-0000-0000310D0000}"/>
    <cellStyle name="Calculation 7 2 2 2" xfId="28215" xr:uid="{00000000-0005-0000-0000-0000320D0000}"/>
    <cellStyle name="Calculation 7 2 3" xfId="9708" xr:uid="{00000000-0005-0000-0000-0000330D0000}"/>
    <cellStyle name="Calculation 7 2 4" xfId="24627" xr:uid="{00000000-0005-0000-0000-0000340D0000}"/>
    <cellStyle name="Calculation 7 3" xfId="15415" xr:uid="{00000000-0005-0000-0000-0000350D0000}"/>
    <cellStyle name="Calculation 7 3 2" xfId="28214" xr:uid="{00000000-0005-0000-0000-0000360D0000}"/>
    <cellStyle name="Calculation 7 4" xfId="9707" xr:uid="{00000000-0005-0000-0000-0000370D0000}"/>
    <cellStyle name="Calculation 7 5" xfId="23733" xr:uid="{00000000-0005-0000-0000-0000380D0000}"/>
    <cellStyle name="Calculation 8" xfId="3618" xr:uid="{00000000-0005-0000-0000-0000390D0000}"/>
    <cellStyle name="Calculation 8 2" xfId="6515" xr:uid="{00000000-0005-0000-0000-00003A0D0000}"/>
    <cellStyle name="Calculation 8 2 2" xfId="15418" xr:uid="{00000000-0005-0000-0000-00003B0D0000}"/>
    <cellStyle name="Calculation 8 2 2 2" xfId="28217" xr:uid="{00000000-0005-0000-0000-00003C0D0000}"/>
    <cellStyle name="Calculation 8 2 3" xfId="9710" xr:uid="{00000000-0005-0000-0000-00003D0D0000}"/>
    <cellStyle name="Calculation 8 2 4" xfId="24628" xr:uid="{00000000-0005-0000-0000-00003E0D0000}"/>
    <cellStyle name="Calculation 8 3" xfId="15417" xr:uid="{00000000-0005-0000-0000-00003F0D0000}"/>
    <cellStyle name="Calculation 8 3 2" xfId="28216" xr:uid="{00000000-0005-0000-0000-0000400D0000}"/>
    <cellStyle name="Calculation 8 4" xfId="9709" xr:uid="{00000000-0005-0000-0000-0000410D0000}"/>
    <cellStyle name="Calculation 8 5" xfId="23806" xr:uid="{00000000-0005-0000-0000-0000420D0000}"/>
    <cellStyle name="Calculation 9" xfId="3486" xr:uid="{00000000-0005-0000-0000-0000430D0000}"/>
    <cellStyle name="Calculation 9 2" xfId="6383" xr:uid="{00000000-0005-0000-0000-0000440D0000}"/>
    <cellStyle name="Calculation 9 2 2" xfId="15420" xr:uid="{00000000-0005-0000-0000-0000450D0000}"/>
    <cellStyle name="Calculation 9 2 2 2" xfId="28219" xr:uid="{00000000-0005-0000-0000-0000460D0000}"/>
    <cellStyle name="Calculation 9 2 3" xfId="9712" xr:uid="{00000000-0005-0000-0000-0000470D0000}"/>
    <cellStyle name="Calculation 9 2 4" xfId="24629" xr:uid="{00000000-0005-0000-0000-0000480D0000}"/>
    <cellStyle name="Calculation 9 3" xfId="15419" xr:uid="{00000000-0005-0000-0000-0000490D0000}"/>
    <cellStyle name="Calculation 9 3 2" xfId="28218" xr:uid="{00000000-0005-0000-0000-00004A0D0000}"/>
    <cellStyle name="Calculation 9 4" xfId="9711" xr:uid="{00000000-0005-0000-0000-00004B0D0000}"/>
    <cellStyle name="Calculation 9 5" xfId="23674" xr:uid="{00000000-0005-0000-0000-00004C0D0000}"/>
    <cellStyle name="Calculation_MBA and other" xfId="265" xr:uid="{00000000-0005-0000-0000-00004D0D0000}"/>
    <cellStyle name="Check Cell" xfId="56" xr:uid="{00000000-0005-0000-0000-00004E0D0000}"/>
    <cellStyle name="Check Cell 2" xfId="57" xr:uid="{00000000-0005-0000-0000-00004F0D0000}"/>
    <cellStyle name="Check Cell 3" xfId="4177" xr:uid="{00000000-0005-0000-0000-0000500D0000}"/>
    <cellStyle name="Check Cell 4" xfId="33391" xr:uid="{00000000-0005-0000-0000-0000510D0000}"/>
    <cellStyle name="Check Cell_MBA and other" xfId="33392" xr:uid="{00000000-0005-0000-0000-0000520D0000}"/>
    <cellStyle name="Comma [00]" xfId="266" xr:uid="{00000000-0005-0000-0000-0000530D0000}"/>
    <cellStyle name="Comma [00] 2" xfId="267" xr:uid="{00000000-0005-0000-0000-0000540D0000}"/>
    <cellStyle name="Comma [00] 3" xfId="268" xr:uid="{00000000-0005-0000-0000-0000550D0000}"/>
    <cellStyle name="Comma [00] 4" xfId="269" xr:uid="{00000000-0005-0000-0000-0000560D0000}"/>
    <cellStyle name="Comma 10" xfId="270" xr:uid="{00000000-0005-0000-0000-0000570D0000}"/>
    <cellStyle name="Comma 10 2" xfId="271" xr:uid="{00000000-0005-0000-0000-0000580D0000}"/>
    <cellStyle name="Comma 11" xfId="272" xr:uid="{00000000-0005-0000-0000-0000590D0000}"/>
    <cellStyle name="Comma 11 2" xfId="273" xr:uid="{00000000-0005-0000-0000-00005A0D0000}"/>
    <cellStyle name="Comma 12" xfId="274" xr:uid="{00000000-0005-0000-0000-00005B0D0000}"/>
    <cellStyle name="Comma 12 2" xfId="275" xr:uid="{00000000-0005-0000-0000-00005C0D0000}"/>
    <cellStyle name="Comma 13" xfId="276" xr:uid="{00000000-0005-0000-0000-00005D0D0000}"/>
    <cellStyle name="Comma 13 2" xfId="277" xr:uid="{00000000-0005-0000-0000-00005E0D0000}"/>
    <cellStyle name="Comma 14" xfId="278" xr:uid="{00000000-0005-0000-0000-00005F0D0000}"/>
    <cellStyle name="Comma 14 2" xfId="279" xr:uid="{00000000-0005-0000-0000-0000600D0000}"/>
    <cellStyle name="Comma 15" xfId="280" xr:uid="{00000000-0005-0000-0000-0000610D0000}"/>
    <cellStyle name="Comma 15 2" xfId="281" xr:uid="{00000000-0005-0000-0000-0000620D0000}"/>
    <cellStyle name="Comma 16" xfId="282" xr:uid="{00000000-0005-0000-0000-0000630D0000}"/>
    <cellStyle name="Comma 16 2" xfId="283" xr:uid="{00000000-0005-0000-0000-0000640D0000}"/>
    <cellStyle name="Comma 17" xfId="284" xr:uid="{00000000-0005-0000-0000-0000650D0000}"/>
    <cellStyle name="Comma 17 2" xfId="285" xr:uid="{00000000-0005-0000-0000-0000660D0000}"/>
    <cellStyle name="Comma 18" xfId="286" xr:uid="{00000000-0005-0000-0000-0000670D0000}"/>
    <cellStyle name="Comma 18 2" xfId="287" xr:uid="{00000000-0005-0000-0000-0000680D0000}"/>
    <cellStyle name="Comma 19" xfId="288" xr:uid="{00000000-0005-0000-0000-0000690D0000}"/>
    <cellStyle name="Comma 19 2" xfId="289" xr:uid="{00000000-0005-0000-0000-00006A0D0000}"/>
    <cellStyle name="Comma 2" xfId="58" xr:uid="{00000000-0005-0000-0000-00006B0D0000}"/>
    <cellStyle name="Comma 2 2" xfId="59" xr:uid="{00000000-0005-0000-0000-00006C0D0000}"/>
    <cellStyle name="Comma 2 3" xfId="60" xr:uid="{00000000-0005-0000-0000-00006D0D0000}"/>
    <cellStyle name="Comma 2 4" xfId="290" xr:uid="{00000000-0005-0000-0000-00006E0D0000}"/>
    <cellStyle name="Comma 2 5" xfId="291" xr:uid="{00000000-0005-0000-0000-00006F0D0000}"/>
    <cellStyle name="Comma 20" xfId="292" xr:uid="{00000000-0005-0000-0000-0000700D0000}"/>
    <cellStyle name="Comma 20 2" xfId="293" xr:uid="{00000000-0005-0000-0000-0000710D0000}"/>
    <cellStyle name="Comma 21" xfId="294" xr:uid="{00000000-0005-0000-0000-0000720D0000}"/>
    <cellStyle name="Comma 21 2" xfId="295" xr:uid="{00000000-0005-0000-0000-0000730D0000}"/>
    <cellStyle name="Comma 22" xfId="33393" xr:uid="{00000000-0005-0000-0000-0000740D0000}"/>
    <cellStyle name="Comma 3" xfId="61" xr:uid="{00000000-0005-0000-0000-0000750D0000}"/>
    <cellStyle name="Comma 3 2" xfId="62" xr:uid="{00000000-0005-0000-0000-0000760D0000}"/>
    <cellStyle name="Comma 3 3" xfId="63" xr:uid="{00000000-0005-0000-0000-0000770D0000}"/>
    <cellStyle name="Comma 3 4" xfId="296" xr:uid="{00000000-0005-0000-0000-0000780D0000}"/>
    <cellStyle name="Comma 4" xfId="297" xr:uid="{00000000-0005-0000-0000-0000790D0000}"/>
    <cellStyle name="Comma 4 2" xfId="298" xr:uid="{00000000-0005-0000-0000-00007A0D0000}"/>
    <cellStyle name="Comma 5" xfId="299" xr:uid="{00000000-0005-0000-0000-00007B0D0000}"/>
    <cellStyle name="Comma 5 2" xfId="300" xr:uid="{00000000-0005-0000-0000-00007C0D0000}"/>
    <cellStyle name="Comma 6" xfId="301" xr:uid="{00000000-0005-0000-0000-00007D0D0000}"/>
    <cellStyle name="Comma 6 2" xfId="302" xr:uid="{00000000-0005-0000-0000-00007E0D0000}"/>
    <cellStyle name="Comma 7" xfId="303" xr:uid="{00000000-0005-0000-0000-00007F0D0000}"/>
    <cellStyle name="Comma 7 2" xfId="304" xr:uid="{00000000-0005-0000-0000-0000800D0000}"/>
    <cellStyle name="Comma 8" xfId="305" xr:uid="{00000000-0005-0000-0000-0000810D0000}"/>
    <cellStyle name="Comma 8 2" xfId="306" xr:uid="{00000000-0005-0000-0000-0000820D0000}"/>
    <cellStyle name="Comma 9" xfId="307" xr:uid="{00000000-0005-0000-0000-0000830D0000}"/>
    <cellStyle name="Comma 9 2" xfId="308" xr:uid="{00000000-0005-0000-0000-0000840D0000}"/>
    <cellStyle name="Copied" xfId="33394" xr:uid="{00000000-0005-0000-0000-0000850D0000}"/>
    <cellStyle name="Currency [00]" xfId="309" xr:uid="{00000000-0005-0000-0000-0000860D0000}"/>
    <cellStyle name="Currency [00] 2" xfId="310" xr:uid="{00000000-0005-0000-0000-0000870D0000}"/>
    <cellStyle name="Currency [00] 3" xfId="311" xr:uid="{00000000-0005-0000-0000-0000880D0000}"/>
    <cellStyle name="Currency [00] 4" xfId="312" xr:uid="{00000000-0005-0000-0000-0000890D0000}"/>
    <cellStyle name="Currency 2" xfId="8811" xr:uid="{00000000-0005-0000-0000-00008A0D0000}"/>
    <cellStyle name="Currency 2 2" xfId="8812" xr:uid="{00000000-0005-0000-0000-00008B0D0000}"/>
    <cellStyle name="Currency 2 2 2" xfId="20545" xr:uid="{00000000-0005-0000-0000-00008C0D0000}"/>
    <cellStyle name="Currency 2 2 2 2" xfId="33395" xr:uid="{00000000-0005-0000-0000-00008D0D0000}"/>
    <cellStyle name="Currency 2 2 2 3" xfId="33396" xr:uid="{00000000-0005-0000-0000-00008E0D0000}"/>
    <cellStyle name="Currency 2 2 2 4" xfId="33397" xr:uid="{00000000-0005-0000-0000-00008F0D0000}"/>
    <cellStyle name="Currency 2 2 3" xfId="33398" xr:uid="{00000000-0005-0000-0000-0000900D0000}"/>
    <cellStyle name="Currency 2 2 4" xfId="33399" xr:uid="{00000000-0005-0000-0000-0000910D0000}"/>
    <cellStyle name="Currency 2 2 5" xfId="33400" xr:uid="{00000000-0005-0000-0000-0000920D0000}"/>
    <cellStyle name="Currency 2 3" xfId="20546" xr:uid="{00000000-0005-0000-0000-0000930D0000}"/>
    <cellStyle name="Currency 2 3 2" xfId="33401" xr:uid="{00000000-0005-0000-0000-0000940D0000}"/>
    <cellStyle name="Currency 2 3 3" xfId="33402" xr:uid="{00000000-0005-0000-0000-0000950D0000}"/>
    <cellStyle name="Currency 2 3 4" xfId="33403" xr:uid="{00000000-0005-0000-0000-0000960D0000}"/>
    <cellStyle name="Currency 2 4" xfId="33404" xr:uid="{00000000-0005-0000-0000-0000970D0000}"/>
    <cellStyle name="Currency 2 4 2" xfId="33405" xr:uid="{00000000-0005-0000-0000-0000980D0000}"/>
    <cellStyle name="Currency 2 5" xfId="33406" xr:uid="{00000000-0005-0000-0000-0000990D0000}"/>
    <cellStyle name="Currency 2 6" xfId="33407" xr:uid="{00000000-0005-0000-0000-00009A0D0000}"/>
    <cellStyle name="Currency 3" xfId="33408" xr:uid="{00000000-0005-0000-0000-00009B0D0000}"/>
    <cellStyle name="Currency 4" xfId="33409" xr:uid="{00000000-0005-0000-0000-00009C0D0000}"/>
    <cellStyle name="Date Short" xfId="313" xr:uid="{00000000-0005-0000-0000-00009D0D0000}"/>
    <cellStyle name="Dezimal [0] 2" xfId="20547" xr:uid="{00000000-0005-0000-0000-00009E0D0000}"/>
    <cellStyle name="Eingabe 2" xfId="314" xr:uid="{00000000-0005-0000-0000-00009F0D0000}"/>
    <cellStyle name="Eingabe 2 10" xfId="2804" xr:uid="{00000000-0005-0000-0000-0000A00D0000}"/>
    <cellStyle name="Eingabe 2 10 2" xfId="5701" xr:uid="{00000000-0005-0000-0000-0000A10D0000}"/>
    <cellStyle name="Eingabe 2 10 2 2" xfId="15423" xr:uid="{00000000-0005-0000-0000-0000A20D0000}"/>
    <cellStyle name="Eingabe 2 10 2 2 2" xfId="28222" xr:uid="{00000000-0005-0000-0000-0000A30D0000}"/>
    <cellStyle name="Eingabe 2 10 2 3" xfId="9715" xr:uid="{00000000-0005-0000-0000-0000A40D0000}"/>
    <cellStyle name="Eingabe 2 10 2 4" xfId="24630" xr:uid="{00000000-0005-0000-0000-0000A50D0000}"/>
    <cellStyle name="Eingabe 2 10 3" xfId="15422" xr:uid="{00000000-0005-0000-0000-0000A60D0000}"/>
    <cellStyle name="Eingabe 2 10 3 2" xfId="28221" xr:uid="{00000000-0005-0000-0000-0000A70D0000}"/>
    <cellStyle name="Eingabe 2 10 4" xfId="9714" xr:uid="{00000000-0005-0000-0000-0000A80D0000}"/>
    <cellStyle name="Eingabe 2 10 5" xfId="22992" xr:uid="{00000000-0005-0000-0000-0000A90D0000}"/>
    <cellStyle name="Eingabe 2 11" xfId="1903" xr:uid="{00000000-0005-0000-0000-0000AA0D0000}"/>
    <cellStyle name="Eingabe 2 11 2" xfId="4801" xr:uid="{00000000-0005-0000-0000-0000AB0D0000}"/>
    <cellStyle name="Eingabe 2 11 2 2" xfId="15425" xr:uid="{00000000-0005-0000-0000-0000AC0D0000}"/>
    <cellStyle name="Eingabe 2 11 2 2 2" xfId="28224" xr:uid="{00000000-0005-0000-0000-0000AD0D0000}"/>
    <cellStyle name="Eingabe 2 11 2 3" xfId="9717" xr:uid="{00000000-0005-0000-0000-0000AE0D0000}"/>
    <cellStyle name="Eingabe 2 11 2 4" xfId="24631" xr:uid="{00000000-0005-0000-0000-0000AF0D0000}"/>
    <cellStyle name="Eingabe 2 11 3" xfId="15424" xr:uid="{00000000-0005-0000-0000-0000B00D0000}"/>
    <cellStyle name="Eingabe 2 11 3 2" xfId="28223" xr:uid="{00000000-0005-0000-0000-0000B10D0000}"/>
    <cellStyle name="Eingabe 2 11 4" xfId="9716" xr:uid="{00000000-0005-0000-0000-0000B20D0000}"/>
    <cellStyle name="Eingabe 2 11 5" xfId="22092" xr:uid="{00000000-0005-0000-0000-0000B30D0000}"/>
    <cellStyle name="Eingabe 2 12" xfId="2811" xr:uid="{00000000-0005-0000-0000-0000B40D0000}"/>
    <cellStyle name="Eingabe 2 12 2" xfId="5708" xr:uid="{00000000-0005-0000-0000-0000B50D0000}"/>
    <cellStyle name="Eingabe 2 12 2 2" xfId="15427" xr:uid="{00000000-0005-0000-0000-0000B60D0000}"/>
    <cellStyle name="Eingabe 2 12 2 2 2" xfId="28226" xr:uid="{00000000-0005-0000-0000-0000B70D0000}"/>
    <cellStyle name="Eingabe 2 12 2 3" xfId="9719" xr:uid="{00000000-0005-0000-0000-0000B80D0000}"/>
    <cellStyle name="Eingabe 2 12 2 4" xfId="24632" xr:uid="{00000000-0005-0000-0000-0000B90D0000}"/>
    <cellStyle name="Eingabe 2 12 3" xfId="15426" xr:uid="{00000000-0005-0000-0000-0000BA0D0000}"/>
    <cellStyle name="Eingabe 2 12 3 2" xfId="28225" xr:uid="{00000000-0005-0000-0000-0000BB0D0000}"/>
    <cellStyle name="Eingabe 2 12 4" xfId="9718" xr:uid="{00000000-0005-0000-0000-0000BC0D0000}"/>
    <cellStyle name="Eingabe 2 12 5" xfId="22999" xr:uid="{00000000-0005-0000-0000-0000BD0D0000}"/>
    <cellStyle name="Eingabe 2 13" xfId="1883" xr:uid="{00000000-0005-0000-0000-0000BE0D0000}"/>
    <cellStyle name="Eingabe 2 13 2" xfId="4781" xr:uid="{00000000-0005-0000-0000-0000BF0D0000}"/>
    <cellStyle name="Eingabe 2 13 2 2" xfId="15429" xr:uid="{00000000-0005-0000-0000-0000C00D0000}"/>
    <cellStyle name="Eingabe 2 13 2 2 2" xfId="28228" xr:uid="{00000000-0005-0000-0000-0000C10D0000}"/>
    <cellStyle name="Eingabe 2 13 2 3" xfId="9721" xr:uid="{00000000-0005-0000-0000-0000C20D0000}"/>
    <cellStyle name="Eingabe 2 13 2 4" xfId="24633" xr:uid="{00000000-0005-0000-0000-0000C30D0000}"/>
    <cellStyle name="Eingabe 2 13 3" xfId="15428" xr:uid="{00000000-0005-0000-0000-0000C40D0000}"/>
    <cellStyle name="Eingabe 2 13 3 2" xfId="28227" xr:uid="{00000000-0005-0000-0000-0000C50D0000}"/>
    <cellStyle name="Eingabe 2 13 4" xfId="9720" xr:uid="{00000000-0005-0000-0000-0000C60D0000}"/>
    <cellStyle name="Eingabe 2 13 5" xfId="22072" xr:uid="{00000000-0005-0000-0000-0000C70D0000}"/>
    <cellStyle name="Eingabe 2 14" xfId="2821" xr:uid="{00000000-0005-0000-0000-0000C80D0000}"/>
    <cellStyle name="Eingabe 2 14 2" xfId="5718" xr:uid="{00000000-0005-0000-0000-0000C90D0000}"/>
    <cellStyle name="Eingabe 2 14 2 2" xfId="15431" xr:uid="{00000000-0005-0000-0000-0000CA0D0000}"/>
    <cellStyle name="Eingabe 2 14 2 2 2" xfId="28230" xr:uid="{00000000-0005-0000-0000-0000CB0D0000}"/>
    <cellStyle name="Eingabe 2 14 2 3" xfId="9723" xr:uid="{00000000-0005-0000-0000-0000CC0D0000}"/>
    <cellStyle name="Eingabe 2 14 2 4" xfId="24634" xr:uid="{00000000-0005-0000-0000-0000CD0D0000}"/>
    <cellStyle name="Eingabe 2 14 3" xfId="15430" xr:uid="{00000000-0005-0000-0000-0000CE0D0000}"/>
    <cellStyle name="Eingabe 2 14 3 2" xfId="28229" xr:uid="{00000000-0005-0000-0000-0000CF0D0000}"/>
    <cellStyle name="Eingabe 2 14 4" xfId="9722" xr:uid="{00000000-0005-0000-0000-0000D00D0000}"/>
    <cellStyle name="Eingabe 2 14 5" xfId="23009" xr:uid="{00000000-0005-0000-0000-0000D10D0000}"/>
    <cellStyle name="Eingabe 2 15" xfId="3223" xr:uid="{00000000-0005-0000-0000-0000D20D0000}"/>
    <cellStyle name="Eingabe 2 15 2" xfId="6120" xr:uid="{00000000-0005-0000-0000-0000D30D0000}"/>
    <cellStyle name="Eingabe 2 15 2 2" xfId="15433" xr:uid="{00000000-0005-0000-0000-0000D40D0000}"/>
    <cellStyle name="Eingabe 2 15 2 2 2" xfId="28232" xr:uid="{00000000-0005-0000-0000-0000D50D0000}"/>
    <cellStyle name="Eingabe 2 15 2 3" xfId="9725" xr:uid="{00000000-0005-0000-0000-0000D60D0000}"/>
    <cellStyle name="Eingabe 2 15 2 4" xfId="24635" xr:uid="{00000000-0005-0000-0000-0000D70D0000}"/>
    <cellStyle name="Eingabe 2 15 3" xfId="15432" xr:uid="{00000000-0005-0000-0000-0000D80D0000}"/>
    <cellStyle name="Eingabe 2 15 3 2" xfId="28231" xr:uid="{00000000-0005-0000-0000-0000D90D0000}"/>
    <cellStyle name="Eingabe 2 15 4" xfId="9724" xr:uid="{00000000-0005-0000-0000-0000DA0D0000}"/>
    <cellStyle name="Eingabe 2 15 5" xfId="23411" xr:uid="{00000000-0005-0000-0000-0000DB0D0000}"/>
    <cellStyle name="Eingabe 2 16" xfId="2913" xr:uid="{00000000-0005-0000-0000-0000DC0D0000}"/>
    <cellStyle name="Eingabe 2 16 2" xfId="5810" xr:uid="{00000000-0005-0000-0000-0000DD0D0000}"/>
    <cellStyle name="Eingabe 2 16 2 2" xfId="15435" xr:uid="{00000000-0005-0000-0000-0000DE0D0000}"/>
    <cellStyle name="Eingabe 2 16 2 2 2" xfId="28234" xr:uid="{00000000-0005-0000-0000-0000DF0D0000}"/>
    <cellStyle name="Eingabe 2 16 2 3" xfId="9727" xr:uid="{00000000-0005-0000-0000-0000E00D0000}"/>
    <cellStyle name="Eingabe 2 16 2 4" xfId="24636" xr:uid="{00000000-0005-0000-0000-0000E10D0000}"/>
    <cellStyle name="Eingabe 2 16 3" xfId="15434" xr:uid="{00000000-0005-0000-0000-0000E20D0000}"/>
    <cellStyle name="Eingabe 2 16 3 2" xfId="28233" xr:uid="{00000000-0005-0000-0000-0000E30D0000}"/>
    <cellStyle name="Eingabe 2 16 4" xfId="9726" xr:uid="{00000000-0005-0000-0000-0000E40D0000}"/>
    <cellStyle name="Eingabe 2 16 5" xfId="23101" xr:uid="{00000000-0005-0000-0000-0000E50D0000}"/>
    <cellStyle name="Eingabe 2 17" xfId="1454" xr:uid="{00000000-0005-0000-0000-0000E60D0000}"/>
    <cellStyle name="Eingabe 2 17 2" xfId="4354" xr:uid="{00000000-0005-0000-0000-0000E70D0000}"/>
    <cellStyle name="Eingabe 2 17 2 2" xfId="15437" xr:uid="{00000000-0005-0000-0000-0000E80D0000}"/>
    <cellStyle name="Eingabe 2 17 2 2 2" xfId="28236" xr:uid="{00000000-0005-0000-0000-0000E90D0000}"/>
    <cellStyle name="Eingabe 2 17 2 3" xfId="9729" xr:uid="{00000000-0005-0000-0000-0000EA0D0000}"/>
    <cellStyle name="Eingabe 2 17 2 4" xfId="24637" xr:uid="{00000000-0005-0000-0000-0000EB0D0000}"/>
    <cellStyle name="Eingabe 2 17 3" xfId="15436" xr:uid="{00000000-0005-0000-0000-0000EC0D0000}"/>
    <cellStyle name="Eingabe 2 17 3 2" xfId="28235" xr:uid="{00000000-0005-0000-0000-0000ED0D0000}"/>
    <cellStyle name="Eingabe 2 17 4" xfId="9728" xr:uid="{00000000-0005-0000-0000-0000EE0D0000}"/>
    <cellStyle name="Eingabe 2 17 5" xfId="21644" xr:uid="{00000000-0005-0000-0000-0000EF0D0000}"/>
    <cellStyle name="Eingabe 2 18" xfId="2851" xr:uid="{00000000-0005-0000-0000-0000F00D0000}"/>
    <cellStyle name="Eingabe 2 18 2" xfId="5748" xr:uid="{00000000-0005-0000-0000-0000F10D0000}"/>
    <cellStyle name="Eingabe 2 18 2 2" xfId="15439" xr:uid="{00000000-0005-0000-0000-0000F20D0000}"/>
    <cellStyle name="Eingabe 2 18 2 2 2" xfId="28238" xr:uid="{00000000-0005-0000-0000-0000F30D0000}"/>
    <cellStyle name="Eingabe 2 18 2 3" xfId="9731" xr:uid="{00000000-0005-0000-0000-0000F40D0000}"/>
    <cellStyle name="Eingabe 2 18 2 4" xfId="24638" xr:uid="{00000000-0005-0000-0000-0000F50D0000}"/>
    <cellStyle name="Eingabe 2 18 3" xfId="15438" xr:uid="{00000000-0005-0000-0000-0000F60D0000}"/>
    <cellStyle name="Eingabe 2 18 3 2" xfId="28237" xr:uid="{00000000-0005-0000-0000-0000F70D0000}"/>
    <cellStyle name="Eingabe 2 18 4" xfId="9730" xr:uid="{00000000-0005-0000-0000-0000F80D0000}"/>
    <cellStyle name="Eingabe 2 18 5" xfId="23039" xr:uid="{00000000-0005-0000-0000-0000F90D0000}"/>
    <cellStyle name="Eingabe 2 19" xfId="1453" xr:uid="{00000000-0005-0000-0000-0000FA0D0000}"/>
    <cellStyle name="Eingabe 2 19 2" xfId="4353" xr:uid="{00000000-0005-0000-0000-0000FB0D0000}"/>
    <cellStyle name="Eingabe 2 19 2 2" xfId="15441" xr:uid="{00000000-0005-0000-0000-0000FC0D0000}"/>
    <cellStyle name="Eingabe 2 19 2 2 2" xfId="28240" xr:uid="{00000000-0005-0000-0000-0000FD0D0000}"/>
    <cellStyle name="Eingabe 2 19 2 3" xfId="9733" xr:uid="{00000000-0005-0000-0000-0000FE0D0000}"/>
    <cellStyle name="Eingabe 2 19 2 4" xfId="24639" xr:uid="{00000000-0005-0000-0000-0000FF0D0000}"/>
    <cellStyle name="Eingabe 2 19 3" xfId="15440" xr:uid="{00000000-0005-0000-0000-0000000E0000}"/>
    <cellStyle name="Eingabe 2 19 3 2" xfId="28239" xr:uid="{00000000-0005-0000-0000-0000010E0000}"/>
    <cellStyle name="Eingabe 2 19 4" xfId="9732" xr:uid="{00000000-0005-0000-0000-0000020E0000}"/>
    <cellStyle name="Eingabe 2 19 5" xfId="21643" xr:uid="{00000000-0005-0000-0000-0000030E0000}"/>
    <cellStyle name="Eingabe 2 2" xfId="315" xr:uid="{00000000-0005-0000-0000-0000040E0000}"/>
    <cellStyle name="Eingabe 2 2 10" xfId="1610" xr:uid="{00000000-0005-0000-0000-0000050E0000}"/>
    <cellStyle name="Eingabe 2 2 10 2" xfId="4509" xr:uid="{00000000-0005-0000-0000-0000060E0000}"/>
    <cellStyle name="Eingabe 2 2 10 2 2" xfId="15444" xr:uid="{00000000-0005-0000-0000-0000070E0000}"/>
    <cellStyle name="Eingabe 2 2 10 2 2 2" xfId="28243" xr:uid="{00000000-0005-0000-0000-0000080E0000}"/>
    <cellStyle name="Eingabe 2 2 10 2 3" xfId="9736" xr:uid="{00000000-0005-0000-0000-0000090E0000}"/>
    <cellStyle name="Eingabe 2 2 10 2 4" xfId="24640" xr:uid="{00000000-0005-0000-0000-00000A0E0000}"/>
    <cellStyle name="Eingabe 2 2 10 3" xfId="15443" xr:uid="{00000000-0005-0000-0000-00000B0E0000}"/>
    <cellStyle name="Eingabe 2 2 10 3 2" xfId="28242" xr:uid="{00000000-0005-0000-0000-00000C0E0000}"/>
    <cellStyle name="Eingabe 2 2 10 4" xfId="9735" xr:uid="{00000000-0005-0000-0000-00000D0E0000}"/>
    <cellStyle name="Eingabe 2 2 10 5" xfId="21799" xr:uid="{00000000-0005-0000-0000-00000E0E0000}"/>
    <cellStyle name="Eingabe 2 2 11" xfId="2810" xr:uid="{00000000-0005-0000-0000-00000F0E0000}"/>
    <cellStyle name="Eingabe 2 2 11 2" xfId="5707" xr:uid="{00000000-0005-0000-0000-0000100E0000}"/>
    <cellStyle name="Eingabe 2 2 11 2 2" xfId="15446" xr:uid="{00000000-0005-0000-0000-0000110E0000}"/>
    <cellStyle name="Eingabe 2 2 11 2 2 2" xfId="28245" xr:uid="{00000000-0005-0000-0000-0000120E0000}"/>
    <cellStyle name="Eingabe 2 2 11 2 3" xfId="9738" xr:uid="{00000000-0005-0000-0000-0000130E0000}"/>
    <cellStyle name="Eingabe 2 2 11 2 4" xfId="24641" xr:uid="{00000000-0005-0000-0000-0000140E0000}"/>
    <cellStyle name="Eingabe 2 2 11 3" xfId="15445" xr:uid="{00000000-0005-0000-0000-0000150E0000}"/>
    <cellStyle name="Eingabe 2 2 11 3 2" xfId="28244" xr:uid="{00000000-0005-0000-0000-0000160E0000}"/>
    <cellStyle name="Eingabe 2 2 11 4" xfId="9737" xr:uid="{00000000-0005-0000-0000-0000170E0000}"/>
    <cellStyle name="Eingabe 2 2 11 5" xfId="22998" xr:uid="{00000000-0005-0000-0000-0000180E0000}"/>
    <cellStyle name="Eingabe 2 2 12" xfId="1884" xr:uid="{00000000-0005-0000-0000-0000190E0000}"/>
    <cellStyle name="Eingabe 2 2 12 2" xfId="4782" xr:uid="{00000000-0005-0000-0000-00001A0E0000}"/>
    <cellStyle name="Eingabe 2 2 12 2 2" xfId="15448" xr:uid="{00000000-0005-0000-0000-00001B0E0000}"/>
    <cellStyle name="Eingabe 2 2 12 2 2 2" xfId="28247" xr:uid="{00000000-0005-0000-0000-00001C0E0000}"/>
    <cellStyle name="Eingabe 2 2 12 2 3" xfId="9740" xr:uid="{00000000-0005-0000-0000-00001D0E0000}"/>
    <cellStyle name="Eingabe 2 2 12 2 4" xfId="24642" xr:uid="{00000000-0005-0000-0000-00001E0E0000}"/>
    <cellStyle name="Eingabe 2 2 12 3" xfId="15447" xr:uid="{00000000-0005-0000-0000-00001F0E0000}"/>
    <cellStyle name="Eingabe 2 2 12 3 2" xfId="28246" xr:uid="{00000000-0005-0000-0000-0000200E0000}"/>
    <cellStyle name="Eingabe 2 2 12 4" xfId="9739" xr:uid="{00000000-0005-0000-0000-0000210E0000}"/>
    <cellStyle name="Eingabe 2 2 12 5" xfId="22073" xr:uid="{00000000-0005-0000-0000-0000220E0000}"/>
    <cellStyle name="Eingabe 2 2 13" xfId="2820" xr:uid="{00000000-0005-0000-0000-0000230E0000}"/>
    <cellStyle name="Eingabe 2 2 13 2" xfId="5717" xr:uid="{00000000-0005-0000-0000-0000240E0000}"/>
    <cellStyle name="Eingabe 2 2 13 2 2" xfId="15450" xr:uid="{00000000-0005-0000-0000-0000250E0000}"/>
    <cellStyle name="Eingabe 2 2 13 2 2 2" xfId="28249" xr:uid="{00000000-0005-0000-0000-0000260E0000}"/>
    <cellStyle name="Eingabe 2 2 13 2 3" xfId="9742" xr:uid="{00000000-0005-0000-0000-0000270E0000}"/>
    <cellStyle name="Eingabe 2 2 13 2 4" xfId="24643" xr:uid="{00000000-0005-0000-0000-0000280E0000}"/>
    <cellStyle name="Eingabe 2 2 13 3" xfId="15449" xr:uid="{00000000-0005-0000-0000-0000290E0000}"/>
    <cellStyle name="Eingabe 2 2 13 3 2" xfId="28248" xr:uid="{00000000-0005-0000-0000-00002A0E0000}"/>
    <cellStyle name="Eingabe 2 2 13 4" xfId="9741" xr:uid="{00000000-0005-0000-0000-00002B0E0000}"/>
    <cellStyle name="Eingabe 2 2 13 5" xfId="23008" xr:uid="{00000000-0005-0000-0000-00002C0E0000}"/>
    <cellStyle name="Eingabe 2 2 14" xfId="3222" xr:uid="{00000000-0005-0000-0000-00002D0E0000}"/>
    <cellStyle name="Eingabe 2 2 14 2" xfId="6119" xr:uid="{00000000-0005-0000-0000-00002E0E0000}"/>
    <cellStyle name="Eingabe 2 2 14 2 2" xfId="15452" xr:uid="{00000000-0005-0000-0000-00002F0E0000}"/>
    <cellStyle name="Eingabe 2 2 14 2 2 2" xfId="28251" xr:uid="{00000000-0005-0000-0000-0000300E0000}"/>
    <cellStyle name="Eingabe 2 2 14 2 3" xfId="9744" xr:uid="{00000000-0005-0000-0000-0000310E0000}"/>
    <cellStyle name="Eingabe 2 2 14 2 4" xfId="24644" xr:uid="{00000000-0005-0000-0000-0000320E0000}"/>
    <cellStyle name="Eingabe 2 2 14 3" xfId="15451" xr:uid="{00000000-0005-0000-0000-0000330E0000}"/>
    <cellStyle name="Eingabe 2 2 14 3 2" xfId="28250" xr:uid="{00000000-0005-0000-0000-0000340E0000}"/>
    <cellStyle name="Eingabe 2 2 14 4" xfId="9743" xr:uid="{00000000-0005-0000-0000-0000350E0000}"/>
    <cellStyle name="Eingabe 2 2 14 5" xfId="23410" xr:uid="{00000000-0005-0000-0000-0000360E0000}"/>
    <cellStyle name="Eingabe 2 2 15" xfId="3115" xr:uid="{00000000-0005-0000-0000-0000370E0000}"/>
    <cellStyle name="Eingabe 2 2 15 2" xfId="6012" xr:uid="{00000000-0005-0000-0000-0000380E0000}"/>
    <cellStyle name="Eingabe 2 2 15 2 2" xfId="15454" xr:uid="{00000000-0005-0000-0000-0000390E0000}"/>
    <cellStyle name="Eingabe 2 2 15 2 2 2" xfId="28253" xr:uid="{00000000-0005-0000-0000-00003A0E0000}"/>
    <cellStyle name="Eingabe 2 2 15 2 3" xfId="9746" xr:uid="{00000000-0005-0000-0000-00003B0E0000}"/>
    <cellStyle name="Eingabe 2 2 15 2 4" xfId="24645" xr:uid="{00000000-0005-0000-0000-00003C0E0000}"/>
    <cellStyle name="Eingabe 2 2 15 3" xfId="15453" xr:uid="{00000000-0005-0000-0000-00003D0E0000}"/>
    <cellStyle name="Eingabe 2 2 15 3 2" xfId="28252" xr:uid="{00000000-0005-0000-0000-00003E0E0000}"/>
    <cellStyle name="Eingabe 2 2 15 4" xfId="9745" xr:uid="{00000000-0005-0000-0000-00003F0E0000}"/>
    <cellStyle name="Eingabe 2 2 15 5" xfId="23303" xr:uid="{00000000-0005-0000-0000-0000400E0000}"/>
    <cellStyle name="Eingabe 2 2 16" xfId="1785" xr:uid="{00000000-0005-0000-0000-0000410E0000}"/>
    <cellStyle name="Eingabe 2 2 16 2" xfId="4684" xr:uid="{00000000-0005-0000-0000-0000420E0000}"/>
    <cellStyle name="Eingabe 2 2 16 2 2" xfId="15456" xr:uid="{00000000-0005-0000-0000-0000430E0000}"/>
    <cellStyle name="Eingabe 2 2 16 2 2 2" xfId="28255" xr:uid="{00000000-0005-0000-0000-0000440E0000}"/>
    <cellStyle name="Eingabe 2 2 16 2 3" xfId="9748" xr:uid="{00000000-0005-0000-0000-0000450E0000}"/>
    <cellStyle name="Eingabe 2 2 16 2 4" xfId="24646" xr:uid="{00000000-0005-0000-0000-0000460E0000}"/>
    <cellStyle name="Eingabe 2 2 16 3" xfId="15455" xr:uid="{00000000-0005-0000-0000-0000470E0000}"/>
    <cellStyle name="Eingabe 2 2 16 3 2" xfId="28254" xr:uid="{00000000-0005-0000-0000-0000480E0000}"/>
    <cellStyle name="Eingabe 2 2 16 4" xfId="9747" xr:uid="{00000000-0005-0000-0000-0000490E0000}"/>
    <cellStyle name="Eingabe 2 2 16 5" xfId="21974" xr:uid="{00000000-0005-0000-0000-00004A0E0000}"/>
    <cellStyle name="Eingabe 2 2 17" xfId="2850" xr:uid="{00000000-0005-0000-0000-00004B0E0000}"/>
    <cellStyle name="Eingabe 2 2 17 2" xfId="5747" xr:uid="{00000000-0005-0000-0000-00004C0E0000}"/>
    <cellStyle name="Eingabe 2 2 17 2 2" xfId="15458" xr:uid="{00000000-0005-0000-0000-00004D0E0000}"/>
    <cellStyle name="Eingabe 2 2 17 2 2 2" xfId="28257" xr:uid="{00000000-0005-0000-0000-00004E0E0000}"/>
    <cellStyle name="Eingabe 2 2 17 2 3" xfId="9750" xr:uid="{00000000-0005-0000-0000-00004F0E0000}"/>
    <cellStyle name="Eingabe 2 2 17 2 4" xfId="24647" xr:uid="{00000000-0005-0000-0000-0000500E0000}"/>
    <cellStyle name="Eingabe 2 2 17 3" xfId="15457" xr:uid="{00000000-0005-0000-0000-0000510E0000}"/>
    <cellStyle name="Eingabe 2 2 17 3 2" xfId="28256" xr:uid="{00000000-0005-0000-0000-0000520E0000}"/>
    <cellStyle name="Eingabe 2 2 17 4" xfId="9749" xr:uid="{00000000-0005-0000-0000-0000530E0000}"/>
    <cellStyle name="Eingabe 2 2 17 5" xfId="23038" xr:uid="{00000000-0005-0000-0000-0000540E0000}"/>
    <cellStyle name="Eingabe 2 2 18" xfId="1603" xr:uid="{00000000-0005-0000-0000-0000550E0000}"/>
    <cellStyle name="Eingabe 2 2 18 2" xfId="4502" xr:uid="{00000000-0005-0000-0000-0000560E0000}"/>
    <cellStyle name="Eingabe 2 2 18 2 2" xfId="15460" xr:uid="{00000000-0005-0000-0000-0000570E0000}"/>
    <cellStyle name="Eingabe 2 2 18 2 2 2" xfId="28259" xr:uid="{00000000-0005-0000-0000-0000580E0000}"/>
    <cellStyle name="Eingabe 2 2 18 2 3" xfId="9752" xr:uid="{00000000-0005-0000-0000-0000590E0000}"/>
    <cellStyle name="Eingabe 2 2 18 2 4" xfId="24648" xr:uid="{00000000-0005-0000-0000-00005A0E0000}"/>
    <cellStyle name="Eingabe 2 2 18 3" xfId="15459" xr:uid="{00000000-0005-0000-0000-00005B0E0000}"/>
    <cellStyle name="Eingabe 2 2 18 3 2" xfId="28258" xr:uid="{00000000-0005-0000-0000-00005C0E0000}"/>
    <cellStyle name="Eingabe 2 2 18 4" xfId="9751" xr:uid="{00000000-0005-0000-0000-00005D0E0000}"/>
    <cellStyle name="Eingabe 2 2 18 5" xfId="21792" xr:uid="{00000000-0005-0000-0000-00005E0E0000}"/>
    <cellStyle name="Eingabe 2 2 19" xfId="3175" xr:uid="{00000000-0005-0000-0000-00005F0E0000}"/>
    <cellStyle name="Eingabe 2 2 19 2" xfId="6072" xr:uid="{00000000-0005-0000-0000-0000600E0000}"/>
    <cellStyle name="Eingabe 2 2 19 2 2" xfId="15462" xr:uid="{00000000-0005-0000-0000-0000610E0000}"/>
    <cellStyle name="Eingabe 2 2 19 2 2 2" xfId="28261" xr:uid="{00000000-0005-0000-0000-0000620E0000}"/>
    <cellStyle name="Eingabe 2 2 19 2 3" xfId="9754" xr:uid="{00000000-0005-0000-0000-0000630E0000}"/>
    <cellStyle name="Eingabe 2 2 19 2 4" xfId="24649" xr:uid="{00000000-0005-0000-0000-0000640E0000}"/>
    <cellStyle name="Eingabe 2 2 19 3" xfId="15461" xr:uid="{00000000-0005-0000-0000-0000650E0000}"/>
    <cellStyle name="Eingabe 2 2 19 3 2" xfId="28260" xr:uid="{00000000-0005-0000-0000-0000660E0000}"/>
    <cellStyle name="Eingabe 2 2 19 4" xfId="9753" xr:uid="{00000000-0005-0000-0000-0000670E0000}"/>
    <cellStyle name="Eingabe 2 2 19 5" xfId="23363" xr:uid="{00000000-0005-0000-0000-0000680E0000}"/>
    <cellStyle name="Eingabe 2 2 2" xfId="1572" xr:uid="{00000000-0005-0000-0000-0000690E0000}"/>
    <cellStyle name="Eingabe 2 2 2 2" xfId="4471" xr:uid="{00000000-0005-0000-0000-00006A0E0000}"/>
    <cellStyle name="Eingabe 2 2 2 2 2" xfId="15464" xr:uid="{00000000-0005-0000-0000-00006B0E0000}"/>
    <cellStyle name="Eingabe 2 2 2 2 2 2" xfId="28263" xr:uid="{00000000-0005-0000-0000-00006C0E0000}"/>
    <cellStyle name="Eingabe 2 2 2 2 3" xfId="9756" xr:uid="{00000000-0005-0000-0000-00006D0E0000}"/>
    <cellStyle name="Eingabe 2 2 2 2 4" xfId="24650" xr:uid="{00000000-0005-0000-0000-00006E0E0000}"/>
    <cellStyle name="Eingabe 2 2 2 3" xfId="15463" xr:uid="{00000000-0005-0000-0000-00006F0E0000}"/>
    <cellStyle name="Eingabe 2 2 2 3 2" xfId="28262" xr:uid="{00000000-0005-0000-0000-0000700E0000}"/>
    <cellStyle name="Eingabe 2 2 2 4" xfId="9755" xr:uid="{00000000-0005-0000-0000-0000710E0000}"/>
    <cellStyle name="Eingabe 2 2 2 5" xfId="21761" xr:uid="{00000000-0005-0000-0000-0000720E0000}"/>
    <cellStyle name="Eingabe 2 2 20" xfId="3543" xr:uid="{00000000-0005-0000-0000-0000730E0000}"/>
    <cellStyle name="Eingabe 2 2 20 2" xfId="6440" xr:uid="{00000000-0005-0000-0000-0000740E0000}"/>
    <cellStyle name="Eingabe 2 2 20 2 2" xfId="15466" xr:uid="{00000000-0005-0000-0000-0000750E0000}"/>
    <cellStyle name="Eingabe 2 2 20 2 2 2" xfId="28265" xr:uid="{00000000-0005-0000-0000-0000760E0000}"/>
    <cellStyle name="Eingabe 2 2 20 2 3" xfId="9758" xr:uid="{00000000-0005-0000-0000-0000770E0000}"/>
    <cellStyle name="Eingabe 2 2 20 2 4" xfId="24651" xr:uid="{00000000-0005-0000-0000-0000780E0000}"/>
    <cellStyle name="Eingabe 2 2 20 3" xfId="15465" xr:uid="{00000000-0005-0000-0000-0000790E0000}"/>
    <cellStyle name="Eingabe 2 2 20 3 2" xfId="28264" xr:uid="{00000000-0005-0000-0000-00007A0E0000}"/>
    <cellStyle name="Eingabe 2 2 20 4" xfId="9757" xr:uid="{00000000-0005-0000-0000-00007B0E0000}"/>
    <cellStyle name="Eingabe 2 2 20 5" xfId="23731" xr:uid="{00000000-0005-0000-0000-00007C0E0000}"/>
    <cellStyle name="Eingabe 2 2 21" xfId="2836" xr:uid="{00000000-0005-0000-0000-00007D0E0000}"/>
    <cellStyle name="Eingabe 2 2 21 2" xfId="5733" xr:uid="{00000000-0005-0000-0000-00007E0E0000}"/>
    <cellStyle name="Eingabe 2 2 21 2 2" xfId="15468" xr:uid="{00000000-0005-0000-0000-00007F0E0000}"/>
    <cellStyle name="Eingabe 2 2 21 2 2 2" xfId="28267" xr:uid="{00000000-0005-0000-0000-0000800E0000}"/>
    <cellStyle name="Eingabe 2 2 21 2 3" xfId="9760" xr:uid="{00000000-0005-0000-0000-0000810E0000}"/>
    <cellStyle name="Eingabe 2 2 21 2 4" xfId="24652" xr:uid="{00000000-0005-0000-0000-0000820E0000}"/>
    <cellStyle name="Eingabe 2 2 21 3" xfId="15467" xr:uid="{00000000-0005-0000-0000-0000830E0000}"/>
    <cellStyle name="Eingabe 2 2 21 3 2" xfId="28266" xr:uid="{00000000-0005-0000-0000-0000840E0000}"/>
    <cellStyle name="Eingabe 2 2 21 4" xfId="9759" xr:uid="{00000000-0005-0000-0000-0000850E0000}"/>
    <cellStyle name="Eingabe 2 2 21 5" xfId="23024" xr:uid="{00000000-0005-0000-0000-0000860E0000}"/>
    <cellStyle name="Eingabe 2 2 22" xfId="3695" xr:uid="{00000000-0005-0000-0000-0000870E0000}"/>
    <cellStyle name="Eingabe 2 2 22 2" xfId="6592" xr:uid="{00000000-0005-0000-0000-0000880E0000}"/>
    <cellStyle name="Eingabe 2 2 22 2 2" xfId="15470" xr:uid="{00000000-0005-0000-0000-0000890E0000}"/>
    <cellStyle name="Eingabe 2 2 22 2 2 2" xfId="28269" xr:uid="{00000000-0005-0000-0000-00008A0E0000}"/>
    <cellStyle name="Eingabe 2 2 22 2 3" xfId="9762" xr:uid="{00000000-0005-0000-0000-00008B0E0000}"/>
    <cellStyle name="Eingabe 2 2 22 2 4" xfId="24653" xr:uid="{00000000-0005-0000-0000-00008C0E0000}"/>
    <cellStyle name="Eingabe 2 2 22 3" xfId="15469" xr:uid="{00000000-0005-0000-0000-00008D0E0000}"/>
    <cellStyle name="Eingabe 2 2 22 3 2" xfId="28268" xr:uid="{00000000-0005-0000-0000-00008E0E0000}"/>
    <cellStyle name="Eingabe 2 2 22 4" xfId="9761" xr:uid="{00000000-0005-0000-0000-00008F0E0000}"/>
    <cellStyle name="Eingabe 2 2 22 5" xfId="23883" xr:uid="{00000000-0005-0000-0000-0000900E0000}"/>
    <cellStyle name="Eingabe 2 2 23" xfId="2856" xr:uid="{00000000-0005-0000-0000-0000910E0000}"/>
    <cellStyle name="Eingabe 2 2 23 2" xfId="5753" xr:uid="{00000000-0005-0000-0000-0000920E0000}"/>
    <cellStyle name="Eingabe 2 2 23 2 2" xfId="15472" xr:uid="{00000000-0005-0000-0000-0000930E0000}"/>
    <cellStyle name="Eingabe 2 2 23 2 2 2" xfId="28271" xr:uid="{00000000-0005-0000-0000-0000940E0000}"/>
    <cellStyle name="Eingabe 2 2 23 2 3" xfId="9764" xr:uid="{00000000-0005-0000-0000-0000950E0000}"/>
    <cellStyle name="Eingabe 2 2 23 2 4" xfId="24654" xr:uid="{00000000-0005-0000-0000-0000960E0000}"/>
    <cellStyle name="Eingabe 2 2 23 3" xfId="15471" xr:uid="{00000000-0005-0000-0000-0000970E0000}"/>
    <cellStyle name="Eingabe 2 2 23 3 2" xfId="28270" xr:uid="{00000000-0005-0000-0000-0000980E0000}"/>
    <cellStyle name="Eingabe 2 2 23 4" xfId="9763" xr:uid="{00000000-0005-0000-0000-0000990E0000}"/>
    <cellStyle name="Eingabe 2 2 23 5" xfId="23044" xr:uid="{00000000-0005-0000-0000-00009A0E0000}"/>
    <cellStyle name="Eingabe 2 2 24" xfId="3708" xr:uid="{00000000-0005-0000-0000-00009B0E0000}"/>
    <cellStyle name="Eingabe 2 2 24 2" xfId="6605" xr:uid="{00000000-0005-0000-0000-00009C0E0000}"/>
    <cellStyle name="Eingabe 2 2 24 2 2" xfId="15474" xr:uid="{00000000-0005-0000-0000-00009D0E0000}"/>
    <cellStyle name="Eingabe 2 2 24 2 2 2" xfId="28273" xr:uid="{00000000-0005-0000-0000-00009E0E0000}"/>
    <cellStyle name="Eingabe 2 2 24 2 3" xfId="9766" xr:uid="{00000000-0005-0000-0000-00009F0E0000}"/>
    <cellStyle name="Eingabe 2 2 24 2 4" xfId="24655" xr:uid="{00000000-0005-0000-0000-0000A00E0000}"/>
    <cellStyle name="Eingabe 2 2 24 3" xfId="15473" xr:uid="{00000000-0005-0000-0000-0000A10E0000}"/>
    <cellStyle name="Eingabe 2 2 24 3 2" xfId="28272" xr:uid="{00000000-0005-0000-0000-0000A20E0000}"/>
    <cellStyle name="Eingabe 2 2 24 4" xfId="9765" xr:uid="{00000000-0005-0000-0000-0000A30E0000}"/>
    <cellStyle name="Eingabe 2 2 24 5" xfId="23896" xr:uid="{00000000-0005-0000-0000-0000A40E0000}"/>
    <cellStyle name="Eingabe 2 2 25" xfId="3867" xr:uid="{00000000-0005-0000-0000-0000A50E0000}"/>
    <cellStyle name="Eingabe 2 2 25 2" xfId="6764" xr:uid="{00000000-0005-0000-0000-0000A60E0000}"/>
    <cellStyle name="Eingabe 2 2 25 2 2" xfId="15476" xr:uid="{00000000-0005-0000-0000-0000A70E0000}"/>
    <cellStyle name="Eingabe 2 2 25 2 2 2" xfId="28275" xr:uid="{00000000-0005-0000-0000-0000A80E0000}"/>
    <cellStyle name="Eingabe 2 2 25 2 3" xfId="9768" xr:uid="{00000000-0005-0000-0000-0000A90E0000}"/>
    <cellStyle name="Eingabe 2 2 25 2 4" xfId="24656" xr:uid="{00000000-0005-0000-0000-0000AA0E0000}"/>
    <cellStyle name="Eingabe 2 2 25 3" xfId="15475" xr:uid="{00000000-0005-0000-0000-0000AB0E0000}"/>
    <cellStyle name="Eingabe 2 2 25 3 2" xfId="28274" xr:uid="{00000000-0005-0000-0000-0000AC0E0000}"/>
    <cellStyle name="Eingabe 2 2 25 4" xfId="9767" xr:uid="{00000000-0005-0000-0000-0000AD0E0000}"/>
    <cellStyle name="Eingabe 2 2 25 5" xfId="24055" xr:uid="{00000000-0005-0000-0000-0000AE0E0000}"/>
    <cellStyle name="Eingabe 2 2 26" xfId="4004" xr:uid="{00000000-0005-0000-0000-0000AF0E0000}"/>
    <cellStyle name="Eingabe 2 2 26 2" xfId="6901" xr:uid="{00000000-0005-0000-0000-0000B00E0000}"/>
    <cellStyle name="Eingabe 2 2 26 2 2" xfId="15478" xr:uid="{00000000-0005-0000-0000-0000B10E0000}"/>
    <cellStyle name="Eingabe 2 2 26 2 2 2" xfId="28277" xr:uid="{00000000-0005-0000-0000-0000B20E0000}"/>
    <cellStyle name="Eingabe 2 2 26 2 3" xfId="9770" xr:uid="{00000000-0005-0000-0000-0000B30E0000}"/>
    <cellStyle name="Eingabe 2 2 26 2 4" xfId="24657" xr:uid="{00000000-0005-0000-0000-0000B40E0000}"/>
    <cellStyle name="Eingabe 2 2 26 3" xfId="15477" xr:uid="{00000000-0005-0000-0000-0000B50E0000}"/>
    <cellStyle name="Eingabe 2 2 26 3 2" xfId="28276" xr:uid="{00000000-0005-0000-0000-0000B60E0000}"/>
    <cellStyle name="Eingabe 2 2 26 4" xfId="9769" xr:uid="{00000000-0005-0000-0000-0000B70E0000}"/>
    <cellStyle name="Eingabe 2 2 26 5" xfId="24192" xr:uid="{00000000-0005-0000-0000-0000B80E0000}"/>
    <cellStyle name="Eingabe 2 2 27" xfId="3919" xr:uid="{00000000-0005-0000-0000-0000B90E0000}"/>
    <cellStyle name="Eingabe 2 2 27 2" xfId="6816" xr:uid="{00000000-0005-0000-0000-0000BA0E0000}"/>
    <cellStyle name="Eingabe 2 2 27 2 2" xfId="15480" xr:uid="{00000000-0005-0000-0000-0000BB0E0000}"/>
    <cellStyle name="Eingabe 2 2 27 2 2 2" xfId="28279" xr:uid="{00000000-0005-0000-0000-0000BC0E0000}"/>
    <cellStyle name="Eingabe 2 2 27 2 3" xfId="9772" xr:uid="{00000000-0005-0000-0000-0000BD0E0000}"/>
    <cellStyle name="Eingabe 2 2 27 2 4" xfId="24658" xr:uid="{00000000-0005-0000-0000-0000BE0E0000}"/>
    <cellStyle name="Eingabe 2 2 27 3" xfId="15479" xr:uid="{00000000-0005-0000-0000-0000BF0E0000}"/>
    <cellStyle name="Eingabe 2 2 27 3 2" xfId="28278" xr:uid="{00000000-0005-0000-0000-0000C00E0000}"/>
    <cellStyle name="Eingabe 2 2 27 4" xfId="9771" xr:uid="{00000000-0005-0000-0000-0000C10E0000}"/>
    <cellStyle name="Eingabe 2 2 27 5" xfId="24107" xr:uid="{00000000-0005-0000-0000-0000C20E0000}"/>
    <cellStyle name="Eingabe 2 2 28" xfId="4003" xr:uid="{00000000-0005-0000-0000-0000C30E0000}"/>
    <cellStyle name="Eingabe 2 2 28 2" xfId="6900" xr:uid="{00000000-0005-0000-0000-0000C40E0000}"/>
    <cellStyle name="Eingabe 2 2 28 2 2" xfId="15482" xr:uid="{00000000-0005-0000-0000-0000C50E0000}"/>
    <cellStyle name="Eingabe 2 2 28 2 2 2" xfId="28281" xr:uid="{00000000-0005-0000-0000-0000C60E0000}"/>
    <cellStyle name="Eingabe 2 2 28 2 3" xfId="9774" xr:uid="{00000000-0005-0000-0000-0000C70E0000}"/>
    <cellStyle name="Eingabe 2 2 28 2 4" xfId="24659" xr:uid="{00000000-0005-0000-0000-0000C80E0000}"/>
    <cellStyle name="Eingabe 2 2 28 3" xfId="15481" xr:uid="{00000000-0005-0000-0000-0000C90E0000}"/>
    <cellStyle name="Eingabe 2 2 28 3 2" xfId="28280" xr:uid="{00000000-0005-0000-0000-0000CA0E0000}"/>
    <cellStyle name="Eingabe 2 2 28 4" xfId="9773" xr:uid="{00000000-0005-0000-0000-0000CB0E0000}"/>
    <cellStyle name="Eingabe 2 2 28 5" xfId="24191" xr:uid="{00000000-0005-0000-0000-0000CC0E0000}"/>
    <cellStyle name="Eingabe 2 2 29" xfId="3864" xr:uid="{00000000-0005-0000-0000-0000CD0E0000}"/>
    <cellStyle name="Eingabe 2 2 29 2" xfId="6761" xr:uid="{00000000-0005-0000-0000-0000CE0E0000}"/>
    <cellStyle name="Eingabe 2 2 29 2 2" xfId="15484" xr:uid="{00000000-0005-0000-0000-0000CF0E0000}"/>
    <cellStyle name="Eingabe 2 2 29 2 2 2" xfId="28283" xr:uid="{00000000-0005-0000-0000-0000D00E0000}"/>
    <cellStyle name="Eingabe 2 2 29 2 3" xfId="9776" xr:uid="{00000000-0005-0000-0000-0000D10E0000}"/>
    <cellStyle name="Eingabe 2 2 29 2 4" xfId="24660" xr:uid="{00000000-0005-0000-0000-0000D20E0000}"/>
    <cellStyle name="Eingabe 2 2 29 3" xfId="15483" xr:uid="{00000000-0005-0000-0000-0000D30E0000}"/>
    <cellStyle name="Eingabe 2 2 29 3 2" xfId="28282" xr:uid="{00000000-0005-0000-0000-0000D40E0000}"/>
    <cellStyle name="Eingabe 2 2 29 4" xfId="9775" xr:uid="{00000000-0005-0000-0000-0000D50E0000}"/>
    <cellStyle name="Eingabe 2 2 29 5" xfId="24052" xr:uid="{00000000-0005-0000-0000-0000D60E0000}"/>
    <cellStyle name="Eingabe 2 2 3" xfId="2198" xr:uid="{00000000-0005-0000-0000-0000D70E0000}"/>
    <cellStyle name="Eingabe 2 2 3 2" xfId="5096" xr:uid="{00000000-0005-0000-0000-0000D80E0000}"/>
    <cellStyle name="Eingabe 2 2 3 2 2" xfId="15486" xr:uid="{00000000-0005-0000-0000-0000D90E0000}"/>
    <cellStyle name="Eingabe 2 2 3 2 2 2" xfId="28285" xr:uid="{00000000-0005-0000-0000-0000DA0E0000}"/>
    <cellStyle name="Eingabe 2 2 3 2 3" xfId="9778" xr:uid="{00000000-0005-0000-0000-0000DB0E0000}"/>
    <cellStyle name="Eingabe 2 2 3 2 4" xfId="24661" xr:uid="{00000000-0005-0000-0000-0000DC0E0000}"/>
    <cellStyle name="Eingabe 2 2 3 3" xfId="15485" xr:uid="{00000000-0005-0000-0000-0000DD0E0000}"/>
    <cellStyle name="Eingabe 2 2 3 3 2" xfId="28284" xr:uid="{00000000-0005-0000-0000-0000DE0E0000}"/>
    <cellStyle name="Eingabe 2 2 3 4" xfId="9777" xr:uid="{00000000-0005-0000-0000-0000DF0E0000}"/>
    <cellStyle name="Eingabe 2 2 3 5" xfId="22387" xr:uid="{00000000-0005-0000-0000-0000E00E0000}"/>
    <cellStyle name="Eingabe 2 2 30" xfId="4101" xr:uid="{00000000-0005-0000-0000-0000E10E0000}"/>
    <cellStyle name="Eingabe 2 2 30 2" xfId="6998" xr:uid="{00000000-0005-0000-0000-0000E20E0000}"/>
    <cellStyle name="Eingabe 2 2 30 2 2" xfId="15488" xr:uid="{00000000-0005-0000-0000-0000E30E0000}"/>
    <cellStyle name="Eingabe 2 2 30 2 2 2" xfId="28287" xr:uid="{00000000-0005-0000-0000-0000E40E0000}"/>
    <cellStyle name="Eingabe 2 2 30 2 3" xfId="9780" xr:uid="{00000000-0005-0000-0000-0000E50E0000}"/>
    <cellStyle name="Eingabe 2 2 30 2 4" xfId="24662" xr:uid="{00000000-0005-0000-0000-0000E60E0000}"/>
    <cellStyle name="Eingabe 2 2 30 3" xfId="15487" xr:uid="{00000000-0005-0000-0000-0000E70E0000}"/>
    <cellStyle name="Eingabe 2 2 30 3 2" xfId="28286" xr:uid="{00000000-0005-0000-0000-0000E80E0000}"/>
    <cellStyle name="Eingabe 2 2 30 4" xfId="9779" xr:uid="{00000000-0005-0000-0000-0000E90E0000}"/>
    <cellStyle name="Eingabe 2 2 30 5" xfId="24289" xr:uid="{00000000-0005-0000-0000-0000EA0E0000}"/>
    <cellStyle name="Eingabe 2 2 31" xfId="4227" xr:uid="{00000000-0005-0000-0000-0000EB0E0000}"/>
    <cellStyle name="Eingabe 2 2 31 2" xfId="15489" xr:uid="{00000000-0005-0000-0000-0000EC0E0000}"/>
    <cellStyle name="Eingabe 2 2 31 2 2" xfId="28288" xr:uid="{00000000-0005-0000-0000-0000ED0E0000}"/>
    <cellStyle name="Eingabe 2 2 31 3" xfId="9781" xr:uid="{00000000-0005-0000-0000-0000EE0E0000}"/>
    <cellStyle name="Eingabe 2 2 31 4" xfId="24663" xr:uid="{00000000-0005-0000-0000-0000EF0E0000}"/>
    <cellStyle name="Eingabe 2 2 32" xfId="7053" xr:uid="{00000000-0005-0000-0000-0000F00E0000}"/>
    <cellStyle name="Eingabe 2 2 32 2" xfId="15442" xr:uid="{00000000-0005-0000-0000-0000F10E0000}"/>
    <cellStyle name="Eingabe 2 2 32 3" xfId="28241" xr:uid="{00000000-0005-0000-0000-0000F20E0000}"/>
    <cellStyle name="Eingabe 2 2 33" xfId="9734" xr:uid="{00000000-0005-0000-0000-0000F30E0000}"/>
    <cellStyle name="Eingabe 2 2 4" xfId="1570" xr:uid="{00000000-0005-0000-0000-0000F40E0000}"/>
    <cellStyle name="Eingabe 2 2 4 2" xfId="4469" xr:uid="{00000000-0005-0000-0000-0000F50E0000}"/>
    <cellStyle name="Eingabe 2 2 4 2 2" xfId="15491" xr:uid="{00000000-0005-0000-0000-0000F60E0000}"/>
    <cellStyle name="Eingabe 2 2 4 2 2 2" xfId="28290" xr:uid="{00000000-0005-0000-0000-0000F70E0000}"/>
    <cellStyle name="Eingabe 2 2 4 2 3" xfId="9783" xr:uid="{00000000-0005-0000-0000-0000F80E0000}"/>
    <cellStyle name="Eingabe 2 2 4 2 4" xfId="24664" xr:uid="{00000000-0005-0000-0000-0000F90E0000}"/>
    <cellStyle name="Eingabe 2 2 4 3" xfId="15490" xr:uid="{00000000-0005-0000-0000-0000FA0E0000}"/>
    <cellStyle name="Eingabe 2 2 4 3 2" xfId="28289" xr:uid="{00000000-0005-0000-0000-0000FB0E0000}"/>
    <cellStyle name="Eingabe 2 2 4 4" xfId="9782" xr:uid="{00000000-0005-0000-0000-0000FC0E0000}"/>
    <cellStyle name="Eingabe 2 2 4 5" xfId="21759" xr:uid="{00000000-0005-0000-0000-0000FD0E0000}"/>
    <cellStyle name="Eingabe 2 2 5" xfId="2202" xr:uid="{00000000-0005-0000-0000-0000FE0E0000}"/>
    <cellStyle name="Eingabe 2 2 5 2" xfId="5100" xr:uid="{00000000-0005-0000-0000-0000FF0E0000}"/>
    <cellStyle name="Eingabe 2 2 5 2 2" xfId="15493" xr:uid="{00000000-0005-0000-0000-0000000F0000}"/>
    <cellStyle name="Eingabe 2 2 5 2 2 2" xfId="28292" xr:uid="{00000000-0005-0000-0000-0000010F0000}"/>
    <cellStyle name="Eingabe 2 2 5 2 3" xfId="9785" xr:uid="{00000000-0005-0000-0000-0000020F0000}"/>
    <cellStyle name="Eingabe 2 2 5 2 4" xfId="24665" xr:uid="{00000000-0005-0000-0000-0000030F0000}"/>
    <cellStyle name="Eingabe 2 2 5 3" xfId="15492" xr:uid="{00000000-0005-0000-0000-0000040F0000}"/>
    <cellStyle name="Eingabe 2 2 5 3 2" xfId="28291" xr:uid="{00000000-0005-0000-0000-0000050F0000}"/>
    <cellStyle name="Eingabe 2 2 5 4" xfId="9784" xr:uid="{00000000-0005-0000-0000-0000060F0000}"/>
    <cellStyle name="Eingabe 2 2 5 5" xfId="22391" xr:uid="{00000000-0005-0000-0000-0000070F0000}"/>
    <cellStyle name="Eingabe 2 2 6" xfId="1568" xr:uid="{00000000-0005-0000-0000-0000080F0000}"/>
    <cellStyle name="Eingabe 2 2 6 2" xfId="4467" xr:uid="{00000000-0005-0000-0000-0000090F0000}"/>
    <cellStyle name="Eingabe 2 2 6 2 2" xfId="15495" xr:uid="{00000000-0005-0000-0000-00000A0F0000}"/>
    <cellStyle name="Eingabe 2 2 6 2 2 2" xfId="28294" xr:uid="{00000000-0005-0000-0000-00000B0F0000}"/>
    <cellStyle name="Eingabe 2 2 6 2 3" xfId="9787" xr:uid="{00000000-0005-0000-0000-00000C0F0000}"/>
    <cellStyle name="Eingabe 2 2 6 2 4" xfId="24666" xr:uid="{00000000-0005-0000-0000-00000D0F0000}"/>
    <cellStyle name="Eingabe 2 2 6 3" xfId="15494" xr:uid="{00000000-0005-0000-0000-00000E0F0000}"/>
    <cellStyle name="Eingabe 2 2 6 3 2" xfId="28293" xr:uid="{00000000-0005-0000-0000-00000F0F0000}"/>
    <cellStyle name="Eingabe 2 2 6 4" xfId="9786" xr:uid="{00000000-0005-0000-0000-0000100F0000}"/>
    <cellStyle name="Eingabe 2 2 6 5" xfId="21757" xr:uid="{00000000-0005-0000-0000-0000110F0000}"/>
    <cellStyle name="Eingabe 2 2 7" xfId="2204" xr:uid="{00000000-0005-0000-0000-0000120F0000}"/>
    <cellStyle name="Eingabe 2 2 7 2" xfId="5102" xr:uid="{00000000-0005-0000-0000-0000130F0000}"/>
    <cellStyle name="Eingabe 2 2 7 2 2" xfId="15497" xr:uid="{00000000-0005-0000-0000-0000140F0000}"/>
    <cellStyle name="Eingabe 2 2 7 2 2 2" xfId="28296" xr:uid="{00000000-0005-0000-0000-0000150F0000}"/>
    <cellStyle name="Eingabe 2 2 7 2 3" xfId="9789" xr:uid="{00000000-0005-0000-0000-0000160F0000}"/>
    <cellStyle name="Eingabe 2 2 7 2 4" xfId="24667" xr:uid="{00000000-0005-0000-0000-0000170F0000}"/>
    <cellStyle name="Eingabe 2 2 7 3" xfId="15496" xr:uid="{00000000-0005-0000-0000-0000180F0000}"/>
    <cellStyle name="Eingabe 2 2 7 3 2" xfId="28295" xr:uid="{00000000-0005-0000-0000-0000190F0000}"/>
    <cellStyle name="Eingabe 2 2 7 4" xfId="9788" xr:uid="{00000000-0005-0000-0000-00001A0F0000}"/>
    <cellStyle name="Eingabe 2 2 7 5" xfId="22393" xr:uid="{00000000-0005-0000-0000-00001B0F0000}"/>
    <cellStyle name="Eingabe 2 2 8" xfId="1872" xr:uid="{00000000-0005-0000-0000-00001C0F0000}"/>
    <cellStyle name="Eingabe 2 2 8 2" xfId="4771" xr:uid="{00000000-0005-0000-0000-00001D0F0000}"/>
    <cellStyle name="Eingabe 2 2 8 2 2" xfId="15499" xr:uid="{00000000-0005-0000-0000-00001E0F0000}"/>
    <cellStyle name="Eingabe 2 2 8 2 2 2" xfId="28298" xr:uid="{00000000-0005-0000-0000-00001F0F0000}"/>
    <cellStyle name="Eingabe 2 2 8 2 3" xfId="9791" xr:uid="{00000000-0005-0000-0000-0000200F0000}"/>
    <cellStyle name="Eingabe 2 2 8 2 4" xfId="24668" xr:uid="{00000000-0005-0000-0000-0000210F0000}"/>
    <cellStyle name="Eingabe 2 2 8 3" xfId="15498" xr:uid="{00000000-0005-0000-0000-0000220F0000}"/>
    <cellStyle name="Eingabe 2 2 8 3 2" xfId="28297" xr:uid="{00000000-0005-0000-0000-0000230F0000}"/>
    <cellStyle name="Eingabe 2 2 8 4" xfId="9790" xr:uid="{00000000-0005-0000-0000-0000240F0000}"/>
    <cellStyle name="Eingabe 2 2 8 5" xfId="22061" xr:uid="{00000000-0005-0000-0000-0000250F0000}"/>
    <cellStyle name="Eingabe 2 2 9" xfId="2803" xr:uid="{00000000-0005-0000-0000-0000260F0000}"/>
    <cellStyle name="Eingabe 2 2 9 2" xfId="5700" xr:uid="{00000000-0005-0000-0000-0000270F0000}"/>
    <cellStyle name="Eingabe 2 2 9 2 2" xfId="15501" xr:uid="{00000000-0005-0000-0000-0000280F0000}"/>
    <cellStyle name="Eingabe 2 2 9 2 2 2" xfId="28300" xr:uid="{00000000-0005-0000-0000-0000290F0000}"/>
    <cellStyle name="Eingabe 2 2 9 2 3" xfId="9793" xr:uid="{00000000-0005-0000-0000-00002A0F0000}"/>
    <cellStyle name="Eingabe 2 2 9 2 4" xfId="24669" xr:uid="{00000000-0005-0000-0000-00002B0F0000}"/>
    <cellStyle name="Eingabe 2 2 9 3" xfId="15500" xr:uid="{00000000-0005-0000-0000-00002C0F0000}"/>
    <cellStyle name="Eingabe 2 2 9 3 2" xfId="28299" xr:uid="{00000000-0005-0000-0000-00002D0F0000}"/>
    <cellStyle name="Eingabe 2 2 9 4" xfId="9792" xr:uid="{00000000-0005-0000-0000-00002E0F0000}"/>
    <cellStyle name="Eingabe 2 2 9 5" xfId="22991" xr:uid="{00000000-0005-0000-0000-00002F0F0000}"/>
    <cellStyle name="Eingabe 2 20" xfId="3605" xr:uid="{00000000-0005-0000-0000-0000300F0000}"/>
    <cellStyle name="Eingabe 2 20 2" xfId="6502" xr:uid="{00000000-0005-0000-0000-0000310F0000}"/>
    <cellStyle name="Eingabe 2 20 2 2" xfId="15503" xr:uid="{00000000-0005-0000-0000-0000320F0000}"/>
    <cellStyle name="Eingabe 2 20 2 2 2" xfId="28302" xr:uid="{00000000-0005-0000-0000-0000330F0000}"/>
    <cellStyle name="Eingabe 2 20 2 3" xfId="9795" xr:uid="{00000000-0005-0000-0000-0000340F0000}"/>
    <cellStyle name="Eingabe 2 20 2 4" xfId="24670" xr:uid="{00000000-0005-0000-0000-0000350F0000}"/>
    <cellStyle name="Eingabe 2 20 3" xfId="15502" xr:uid="{00000000-0005-0000-0000-0000360F0000}"/>
    <cellStyle name="Eingabe 2 20 3 2" xfId="28301" xr:uid="{00000000-0005-0000-0000-0000370F0000}"/>
    <cellStyle name="Eingabe 2 20 4" xfId="9794" xr:uid="{00000000-0005-0000-0000-0000380F0000}"/>
    <cellStyle name="Eingabe 2 20 5" xfId="23793" xr:uid="{00000000-0005-0000-0000-0000390F0000}"/>
    <cellStyle name="Eingabe 2 21" xfId="2954" xr:uid="{00000000-0005-0000-0000-00003A0F0000}"/>
    <cellStyle name="Eingabe 2 21 2" xfId="5851" xr:uid="{00000000-0005-0000-0000-00003B0F0000}"/>
    <cellStyle name="Eingabe 2 21 2 2" xfId="15505" xr:uid="{00000000-0005-0000-0000-00003C0F0000}"/>
    <cellStyle name="Eingabe 2 21 2 2 2" xfId="28304" xr:uid="{00000000-0005-0000-0000-00003D0F0000}"/>
    <cellStyle name="Eingabe 2 21 2 3" xfId="9797" xr:uid="{00000000-0005-0000-0000-00003E0F0000}"/>
    <cellStyle name="Eingabe 2 21 2 4" xfId="24671" xr:uid="{00000000-0005-0000-0000-00003F0F0000}"/>
    <cellStyle name="Eingabe 2 21 3" xfId="15504" xr:uid="{00000000-0005-0000-0000-0000400F0000}"/>
    <cellStyle name="Eingabe 2 21 3 2" xfId="28303" xr:uid="{00000000-0005-0000-0000-0000410F0000}"/>
    <cellStyle name="Eingabe 2 21 4" xfId="9796" xr:uid="{00000000-0005-0000-0000-0000420F0000}"/>
    <cellStyle name="Eingabe 2 21 5" xfId="23142" xr:uid="{00000000-0005-0000-0000-0000430F0000}"/>
    <cellStyle name="Eingabe 2 22" xfId="2837" xr:uid="{00000000-0005-0000-0000-0000440F0000}"/>
    <cellStyle name="Eingabe 2 22 2" xfId="5734" xr:uid="{00000000-0005-0000-0000-0000450F0000}"/>
    <cellStyle name="Eingabe 2 22 2 2" xfId="15507" xr:uid="{00000000-0005-0000-0000-0000460F0000}"/>
    <cellStyle name="Eingabe 2 22 2 2 2" xfId="28306" xr:uid="{00000000-0005-0000-0000-0000470F0000}"/>
    <cellStyle name="Eingabe 2 22 2 3" xfId="9799" xr:uid="{00000000-0005-0000-0000-0000480F0000}"/>
    <cellStyle name="Eingabe 2 22 2 4" xfId="24672" xr:uid="{00000000-0005-0000-0000-0000490F0000}"/>
    <cellStyle name="Eingabe 2 22 3" xfId="15506" xr:uid="{00000000-0005-0000-0000-00004A0F0000}"/>
    <cellStyle name="Eingabe 2 22 3 2" xfId="28305" xr:uid="{00000000-0005-0000-0000-00004B0F0000}"/>
    <cellStyle name="Eingabe 2 22 4" xfId="9798" xr:uid="{00000000-0005-0000-0000-00004C0F0000}"/>
    <cellStyle name="Eingabe 2 22 5" xfId="23025" xr:uid="{00000000-0005-0000-0000-00004D0F0000}"/>
    <cellStyle name="Eingabe 2 23" xfId="3696" xr:uid="{00000000-0005-0000-0000-00004E0F0000}"/>
    <cellStyle name="Eingabe 2 23 2" xfId="6593" xr:uid="{00000000-0005-0000-0000-00004F0F0000}"/>
    <cellStyle name="Eingabe 2 23 2 2" xfId="15509" xr:uid="{00000000-0005-0000-0000-0000500F0000}"/>
    <cellStyle name="Eingabe 2 23 2 2 2" xfId="28308" xr:uid="{00000000-0005-0000-0000-0000510F0000}"/>
    <cellStyle name="Eingabe 2 23 2 3" xfId="9801" xr:uid="{00000000-0005-0000-0000-0000520F0000}"/>
    <cellStyle name="Eingabe 2 23 2 4" xfId="24673" xr:uid="{00000000-0005-0000-0000-0000530F0000}"/>
    <cellStyle name="Eingabe 2 23 3" xfId="15508" xr:uid="{00000000-0005-0000-0000-0000540F0000}"/>
    <cellStyle name="Eingabe 2 23 3 2" xfId="28307" xr:uid="{00000000-0005-0000-0000-0000550F0000}"/>
    <cellStyle name="Eingabe 2 23 4" xfId="9800" xr:uid="{00000000-0005-0000-0000-0000560F0000}"/>
    <cellStyle name="Eingabe 2 23 5" xfId="23884" xr:uid="{00000000-0005-0000-0000-0000570F0000}"/>
    <cellStyle name="Eingabe 2 24" xfId="2857" xr:uid="{00000000-0005-0000-0000-0000580F0000}"/>
    <cellStyle name="Eingabe 2 24 2" xfId="5754" xr:uid="{00000000-0005-0000-0000-0000590F0000}"/>
    <cellStyle name="Eingabe 2 24 2 2" xfId="15511" xr:uid="{00000000-0005-0000-0000-00005A0F0000}"/>
    <cellStyle name="Eingabe 2 24 2 2 2" xfId="28310" xr:uid="{00000000-0005-0000-0000-00005B0F0000}"/>
    <cellStyle name="Eingabe 2 24 2 3" xfId="9803" xr:uid="{00000000-0005-0000-0000-00005C0F0000}"/>
    <cellStyle name="Eingabe 2 24 2 4" xfId="24674" xr:uid="{00000000-0005-0000-0000-00005D0F0000}"/>
    <cellStyle name="Eingabe 2 24 3" xfId="15510" xr:uid="{00000000-0005-0000-0000-00005E0F0000}"/>
    <cellStyle name="Eingabe 2 24 3 2" xfId="28309" xr:uid="{00000000-0005-0000-0000-00005F0F0000}"/>
    <cellStyle name="Eingabe 2 24 4" xfId="9802" xr:uid="{00000000-0005-0000-0000-0000600F0000}"/>
    <cellStyle name="Eingabe 2 24 5" xfId="23045" xr:uid="{00000000-0005-0000-0000-0000610F0000}"/>
    <cellStyle name="Eingabe 2 25" xfId="3709" xr:uid="{00000000-0005-0000-0000-0000620F0000}"/>
    <cellStyle name="Eingabe 2 25 2" xfId="6606" xr:uid="{00000000-0005-0000-0000-0000630F0000}"/>
    <cellStyle name="Eingabe 2 25 2 2" xfId="15513" xr:uid="{00000000-0005-0000-0000-0000640F0000}"/>
    <cellStyle name="Eingabe 2 25 2 2 2" xfId="28312" xr:uid="{00000000-0005-0000-0000-0000650F0000}"/>
    <cellStyle name="Eingabe 2 25 2 3" xfId="9805" xr:uid="{00000000-0005-0000-0000-0000660F0000}"/>
    <cellStyle name="Eingabe 2 25 2 4" xfId="24675" xr:uid="{00000000-0005-0000-0000-0000670F0000}"/>
    <cellStyle name="Eingabe 2 25 3" xfId="15512" xr:uid="{00000000-0005-0000-0000-0000680F0000}"/>
    <cellStyle name="Eingabe 2 25 3 2" xfId="28311" xr:uid="{00000000-0005-0000-0000-0000690F0000}"/>
    <cellStyle name="Eingabe 2 25 4" xfId="9804" xr:uid="{00000000-0005-0000-0000-00006A0F0000}"/>
    <cellStyle name="Eingabe 2 25 5" xfId="23897" xr:uid="{00000000-0005-0000-0000-00006B0F0000}"/>
    <cellStyle name="Eingabe 2 26" xfId="3868" xr:uid="{00000000-0005-0000-0000-00006C0F0000}"/>
    <cellStyle name="Eingabe 2 26 2" xfId="6765" xr:uid="{00000000-0005-0000-0000-00006D0F0000}"/>
    <cellStyle name="Eingabe 2 26 2 2" xfId="15515" xr:uid="{00000000-0005-0000-0000-00006E0F0000}"/>
    <cellStyle name="Eingabe 2 26 2 2 2" xfId="28314" xr:uid="{00000000-0005-0000-0000-00006F0F0000}"/>
    <cellStyle name="Eingabe 2 26 2 3" xfId="9807" xr:uid="{00000000-0005-0000-0000-0000700F0000}"/>
    <cellStyle name="Eingabe 2 26 2 4" xfId="24676" xr:uid="{00000000-0005-0000-0000-0000710F0000}"/>
    <cellStyle name="Eingabe 2 26 3" xfId="15514" xr:uid="{00000000-0005-0000-0000-0000720F0000}"/>
    <cellStyle name="Eingabe 2 26 3 2" xfId="28313" xr:uid="{00000000-0005-0000-0000-0000730F0000}"/>
    <cellStyle name="Eingabe 2 26 4" xfId="9806" xr:uid="{00000000-0005-0000-0000-0000740F0000}"/>
    <cellStyle name="Eingabe 2 26 5" xfId="24056" xr:uid="{00000000-0005-0000-0000-0000750F0000}"/>
    <cellStyle name="Eingabe 2 27" xfId="4005" xr:uid="{00000000-0005-0000-0000-0000760F0000}"/>
    <cellStyle name="Eingabe 2 27 2" xfId="6902" xr:uid="{00000000-0005-0000-0000-0000770F0000}"/>
    <cellStyle name="Eingabe 2 27 2 2" xfId="15517" xr:uid="{00000000-0005-0000-0000-0000780F0000}"/>
    <cellStyle name="Eingabe 2 27 2 2 2" xfId="28316" xr:uid="{00000000-0005-0000-0000-0000790F0000}"/>
    <cellStyle name="Eingabe 2 27 2 3" xfId="9809" xr:uid="{00000000-0005-0000-0000-00007A0F0000}"/>
    <cellStyle name="Eingabe 2 27 2 4" xfId="24677" xr:uid="{00000000-0005-0000-0000-00007B0F0000}"/>
    <cellStyle name="Eingabe 2 27 3" xfId="15516" xr:uid="{00000000-0005-0000-0000-00007C0F0000}"/>
    <cellStyle name="Eingabe 2 27 3 2" xfId="28315" xr:uid="{00000000-0005-0000-0000-00007D0F0000}"/>
    <cellStyle name="Eingabe 2 27 4" xfId="9808" xr:uid="{00000000-0005-0000-0000-00007E0F0000}"/>
    <cellStyle name="Eingabe 2 27 5" xfId="24193" xr:uid="{00000000-0005-0000-0000-00007F0F0000}"/>
    <cellStyle name="Eingabe 2 28" xfId="3920" xr:uid="{00000000-0005-0000-0000-0000800F0000}"/>
    <cellStyle name="Eingabe 2 28 2" xfId="6817" xr:uid="{00000000-0005-0000-0000-0000810F0000}"/>
    <cellStyle name="Eingabe 2 28 2 2" xfId="15519" xr:uid="{00000000-0005-0000-0000-0000820F0000}"/>
    <cellStyle name="Eingabe 2 28 2 2 2" xfId="28318" xr:uid="{00000000-0005-0000-0000-0000830F0000}"/>
    <cellStyle name="Eingabe 2 28 2 3" xfId="9811" xr:uid="{00000000-0005-0000-0000-0000840F0000}"/>
    <cellStyle name="Eingabe 2 28 2 4" xfId="24678" xr:uid="{00000000-0005-0000-0000-0000850F0000}"/>
    <cellStyle name="Eingabe 2 28 3" xfId="15518" xr:uid="{00000000-0005-0000-0000-0000860F0000}"/>
    <cellStyle name="Eingabe 2 28 3 2" xfId="28317" xr:uid="{00000000-0005-0000-0000-0000870F0000}"/>
    <cellStyle name="Eingabe 2 28 4" xfId="9810" xr:uid="{00000000-0005-0000-0000-0000880F0000}"/>
    <cellStyle name="Eingabe 2 28 5" xfId="24108" xr:uid="{00000000-0005-0000-0000-0000890F0000}"/>
    <cellStyle name="Eingabe 2 29" xfId="3808" xr:uid="{00000000-0005-0000-0000-00008A0F0000}"/>
    <cellStyle name="Eingabe 2 29 2" xfId="6705" xr:uid="{00000000-0005-0000-0000-00008B0F0000}"/>
    <cellStyle name="Eingabe 2 29 2 2" xfId="15521" xr:uid="{00000000-0005-0000-0000-00008C0F0000}"/>
    <cellStyle name="Eingabe 2 29 2 2 2" xfId="28320" xr:uid="{00000000-0005-0000-0000-00008D0F0000}"/>
    <cellStyle name="Eingabe 2 29 2 3" xfId="9813" xr:uid="{00000000-0005-0000-0000-00008E0F0000}"/>
    <cellStyle name="Eingabe 2 29 2 4" xfId="24679" xr:uid="{00000000-0005-0000-0000-00008F0F0000}"/>
    <cellStyle name="Eingabe 2 29 3" xfId="15520" xr:uid="{00000000-0005-0000-0000-0000900F0000}"/>
    <cellStyle name="Eingabe 2 29 3 2" xfId="28319" xr:uid="{00000000-0005-0000-0000-0000910F0000}"/>
    <cellStyle name="Eingabe 2 29 4" xfId="9812" xr:uid="{00000000-0005-0000-0000-0000920F0000}"/>
    <cellStyle name="Eingabe 2 29 5" xfId="23996" xr:uid="{00000000-0005-0000-0000-0000930F0000}"/>
    <cellStyle name="Eingabe 2 3" xfId="1571" xr:uid="{00000000-0005-0000-0000-0000940F0000}"/>
    <cellStyle name="Eingabe 2 3 2" xfId="4470" xr:uid="{00000000-0005-0000-0000-0000950F0000}"/>
    <cellStyle name="Eingabe 2 3 2 2" xfId="15523" xr:uid="{00000000-0005-0000-0000-0000960F0000}"/>
    <cellStyle name="Eingabe 2 3 2 2 2" xfId="28322" xr:uid="{00000000-0005-0000-0000-0000970F0000}"/>
    <cellStyle name="Eingabe 2 3 2 3" xfId="9815" xr:uid="{00000000-0005-0000-0000-0000980F0000}"/>
    <cellStyle name="Eingabe 2 3 2 4" xfId="24680" xr:uid="{00000000-0005-0000-0000-0000990F0000}"/>
    <cellStyle name="Eingabe 2 3 3" xfId="15522" xr:uid="{00000000-0005-0000-0000-00009A0F0000}"/>
    <cellStyle name="Eingabe 2 3 3 2" xfId="28321" xr:uid="{00000000-0005-0000-0000-00009B0F0000}"/>
    <cellStyle name="Eingabe 2 3 4" xfId="9814" xr:uid="{00000000-0005-0000-0000-00009C0F0000}"/>
    <cellStyle name="Eingabe 2 3 5" xfId="21760" xr:uid="{00000000-0005-0000-0000-00009D0F0000}"/>
    <cellStyle name="Eingabe 2 30" xfId="3886" xr:uid="{00000000-0005-0000-0000-00009E0F0000}"/>
    <cellStyle name="Eingabe 2 30 2" xfId="6783" xr:uid="{00000000-0005-0000-0000-00009F0F0000}"/>
    <cellStyle name="Eingabe 2 30 2 2" xfId="15525" xr:uid="{00000000-0005-0000-0000-0000A00F0000}"/>
    <cellStyle name="Eingabe 2 30 2 2 2" xfId="28324" xr:uid="{00000000-0005-0000-0000-0000A10F0000}"/>
    <cellStyle name="Eingabe 2 30 2 3" xfId="9817" xr:uid="{00000000-0005-0000-0000-0000A20F0000}"/>
    <cellStyle name="Eingabe 2 30 2 4" xfId="24681" xr:uid="{00000000-0005-0000-0000-0000A30F0000}"/>
    <cellStyle name="Eingabe 2 30 3" xfId="15524" xr:uid="{00000000-0005-0000-0000-0000A40F0000}"/>
    <cellStyle name="Eingabe 2 30 3 2" xfId="28323" xr:uid="{00000000-0005-0000-0000-0000A50F0000}"/>
    <cellStyle name="Eingabe 2 30 4" xfId="9816" xr:uid="{00000000-0005-0000-0000-0000A60F0000}"/>
    <cellStyle name="Eingabe 2 30 5" xfId="24074" xr:uid="{00000000-0005-0000-0000-0000A70F0000}"/>
    <cellStyle name="Eingabe 2 31" xfId="4102" xr:uid="{00000000-0005-0000-0000-0000A80F0000}"/>
    <cellStyle name="Eingabe 2 31 2" xfId="6999" xr:uid="{00000000-0005-0000-0000-0000A90F0000}"/>
    <cellStyle name="Eingabe 2 31 2 2" xfId="15527" xr:uid="{00000000-0005-0000-0000-0000AA0F0000}"/>
    <cellStyle name="Eingabe 2 31 2 2 2" xfId="28326" xr:uid="{00000000-0005-0000-0000-0000AB0F0000}"/>
    <cellStyle name="Eingabe 2 31 2 3" xfId="9819" xr:uid="{00000000-0005-0000-0000-0000AC0F0000}"/>
    <cellStyle name="Eingabe 2 31 2 4" xfId="24682" xr:uid="{00000000-0005-0000-0000-0000AD0F0000}"/>
    <cellStyle name="Eingabe 2 31 3" xfId="15526" xr:uid="{00000000-0005-0000-0000-0000AE0F0000}"/>
    <cellStyle name="Eingabe 2 31 3 2" xfId="28325" xr:uid="{00000000-0005-0000-0000-0000AF0F0000}"/>
    <cellStyle name="Eingabe 2 31 4" xfId="9818" xr:uid="{00000000-0005-0000-0000-0000B00F0000}"/>
    <cellStyle name="Eingabe 2 31 5" xfId="24290" xr:uid="{00000000-0005-0000-0000-0000B10F0000}"/>
    <cellStyle name="Eingabe 2 32" xfId="4226" xr:uid="{00000000-0005-0000-0000-0000B20F0000}"/>
    <cellStyle name="Eingabe 2 32 2" xfId="15528" xr:uid="{00000000-0005-0000-0000-0000B30F0000}"/>
    <cellStyle name="Eingabe 2 32 2 2" xfId="28327" xr:uid="{00000000-0005-0000-0000-0000B40F0000}"/>
    <cellStyle name="Eingabe 2 32 3" xfId="9820" xr:uid="{00000000-0005-0000-0000-0000B50F0000}"/>
    <cellStyle name="Eingabe 2 32 4" xfId="24683" xr:uid="{00000000-0005-0000-0000-0000B60F0000}"/>
    <cellStyle name="Eingabe 2 33" xfId="7052" xr:uid="{00000000-0005-0000-0000-0000B70F0000}"/>
    <cellStyle name="Eingabe 2 33 2" xfId="15421" xr:uid="{00000000-0005-0000-0000-0000B80F0000}"/>
    <cellStyle name="Eingabe 2 33 3" xfId="28220" xr:uid="{00000000-0005-0000-0000-0000B90F0000}"/>
    <cellStyle name="Eingabe 2 34" xfId="9713" xr:uid="{00000000-0005-0000-0000-0000BA0F0000}"/>
    <cellStyle name="Eingabe 2 4" xfId="2199" xr:uid="{00000000-0005-0000-0000-0000BB0F0000}"/>
    <cellStyle name="Eingabe 2 4 2" xfId="5097" xr:uid="{00000000-0005-0000-0000-0000BC0F0000}"/>
    <cellStyle name="Eingabe 2 4 2 2" xfId="15530" xr:uid="{00000000-0005-0000-0000-0000BD0F0000}"/>
    <cellStyle name="Eingabe 2 4 2 2 2" xfId="28329" xr:uid="{00000000-0005-0000-0000-0000BE0F0000}"/>
    <cellStyle name="Eingabe 2 4 2 3" xfId="9822" xr:uid="{00000000-0005-0000-0000-0000BF0F0000}"/>
    <cellStyle name="Eingabe 2 4 2 4" xfId="24684" xr:uid="{00000000-0005-0000-0000-0000C00F0000}"/>
    <cellStyle name="Eingabe 2 4 3" xfId="15529" xr:uid="{00000000-0005-0000-0000-0000C10F0000}"/>
    <cellStyle name="Eingabe 2 4 3 2" xfId="28328" xr:uid="{00000000-0005-0000-0000-0000C20F0000}"/>
    <cellStyle name="Eingabe 2 4 4" xfId="9821" xr:uid="{00000000-0005-0000-0000-0000C30F0000}"/>
    <cellStyle name="Eingabe 2 4 5" xfId="22388" xr:uid="{00000000-0005-0000-0000-0000C40F0000}"/>
    <cellStyle name="Eingabe 2 5" xfId="1569" xr:uid="{00000000-0005-0000-0000-0000C50F0000}"/>
    <cellStyle name="Eingabe 2 5 2" xfId="4468" xr:uid="{00000000-0005-0000-0000-0000C60F0000}"/>
    <cellStyle name="Eingabe 2 5 2 2" xfId="15532" xr:uid="{00000000-0005-0000-0000-0000C70F0000}"/>
    <cellStyle name="Eingabe 2 5 2 2 2" xfId="28331" xr:uid="{00000000-0005-0000-0000-0000C80F0000}"/>
    <cellStyle name="Eingabe 2 5 2 3" xfId="9824" xr:uid="{00000000-0005-0000-0000-0000C90F0000}"/>
    <cellStyle name="Eingabe 2 5 2 4" xfId="24685" xr:uid="{00000000-0005-0000-0000-0000CA0F0000}"/>
    <cellStyle name="Eingabe 2 5 3" xfId="15531" xr:uid="{00000000-0005-0000-0000-0000CB0F0000}"/>
    <cellStyle name="Eingabe 2 5 3 2" xfId="28330" xr:uid="{00000000-0005-0000-0000-0000CC0F0000}"/>
    <cellStyle name="Eingabe 2 5 4" xfId="9823" xr:uid="{00000000-0005-0000-0000-0000CD0F0000}"/>
    <cellStyle name="Eingabe 2 5 5" xfId="21758" xr:uid="{00000000-0005-0000-0000-0000CE0F0000}"/>
    <cellStyle name="Eingabe 2 6" xfId="2203" xr:uid="{00000000-0005-0000-0000-0000CF0F0000}"/>
    <cellStyle name="Eingabe 2 6 2" xfId="5101" xr:uid="{00000000-0005-0000-0000-0000D00F0000}"/>
    <cellStyle name="Eingabe 2 6 2 2" xfId="15534" xr:uid="{00000000-0005-0000-0000-0000D10F0000}"/>
    <cellStyle name="Eingabe 2 6 2 2 2" xfId="28333" xr:uid="{00000000-0005-0000-0000-0000D20F0000}"/>
    <cellStyle name="Eingabe 2 6 2 3" xfId="9826" xr:uid="{00000000-0005-0000-0000-0000D30F0000}"/>
    <cellStyle name="Eingabe 2 6 2 4" xfId="24686" xr:uid="{00000000-0005-0000-0000-0000D40F0000}"/>
    <cellStyle name="Eingabe 2 6 3" xfId="15533" xr:uid="{00000000-0005-0000-0000-0000D50F0000}"/>
    <cellStyle name="Eingabe 2 6 3 2" xfId="28332" xr:uid="{00000000-0005-0000-0000-0000D60F0000}"/>
    <cellStyle name="Eingabe 2 6 4" xfId="9825" xr:uid="{00000000-0005-0000-0000-0000D70F0000}"/>
    <cellStyle name="Eingabe 2 6 5" xfId="22392" xr:uid="{00000000-0005-0000-0000-0000D80F0000}"/>
    <cellStyle name="Eingabe 2 7" xfId="1567" xr:uid="{00000000-0005-0000-0000-0000D90F0000}"/>
    <cellStyle name="Eingabe 2 7 2" xfId="4466" xr:uid="{00000000-0005-0000-0000-0000DA0F0000}"/>
    <cellStyle name="Eingabe 2 7 2 2" xfId="15536" xr:uid="{00000000-0005-0000-0000-0000DB0F0000}"/>
    <cellStyle name="Eingabe 2 7 2 2 2" xfId="28335" xr:uid="{00000000-0005-0000-0000-0000DC0F0000}"/>
    <cellStyle name="Eingabe 2 7 2 3" xfId="9828" xr:uid="{00000000-0005-0000-0000-0000DD0F0000}"/>
    <cellStyle name="Eingabe 2 7 2 4" xfId="24687" xr:uid="{00000000-0005-0000-0000-0000DE0F0000}"/>
    <cellStyle name="Eingabe 2 7 3" xfId="15535" xr:uid="{00000000-0005-0000-0000-0000DF0F0000}"/>
    <cellStyle name="Eingabe 2 7 3 2" xfId="28334" xr:uid="{00000000-0005-0000-0000-0000E00F0000}"/>
    <cellStyle name="Eingabe 2 7 4" xfId="9827" xr:uid="{00000000-0005-0000-0000-0000E10F0000}"/>
    <cellStyle name="Eingabe 2 7 5" xfId="21756" xr:uid="{00000000-0005-0000-0000-0000E20F0000}"/>
    <cellStyle name="Eingabe 2 8" xfId="2352" xr:uid="{00000000-0005-0000-0000-0000E30F0000}"/>
    <cellStyle name="Eingabe 2 8 2" xfId="5250" xr:uid="{00000000-0005-0000-0000-0000E40F0000}"/>
    <cellStyle name="Eingabe 2 8 2 2" xfId="15538" xr:uid="{00000000-0005-0000-0000-0000E50F0000}"/>
    <cellStyle name="Eingabe 2 8 2 2 2" xfId="28337" xr:uid="{00000000-0005-0000-0000-0000E60F0000}"/>
    <cellStyle name="Eingabe 2 8 2 3" xfId="9830" xr:uid="{00000000-0005-0000-0000-0000E70F0000}"/>
    <cellStyle name="Eingabe 2 8 2 4" xfId="24688" xr:uid="{00000000-0005-0000-0000-0000E80F0000}"/>
    <cellStyle name="Eingabe 2 8 3" xfId="15537" xr:uid="{00000000-0005-0000-0000-0000E90F0000}"/>
    <cellStyle name="Eingabe 2 8 3 2" xfId="28336" xr:uid="{00000000-0005-0000-0000-0000EA0F0000}"/>
    <cellStyle name="Eingabe 2 8 4" xfId="9829" xr:uid="{00000000-0005-0000-0000-0000EB0F0000}"/>
    <cellStyle name="Eingabe 2 8 5" xfId="22541" xr:uid="{00000000-0005-0000-0000-0000EC0F0000}"/>
    <cellStyle name="Eingabe 2 9" xfId="1871" xr:uid="{00000000-0005-0000-0000-0000ED0F0000}"/>
    <cellStyle name="Eingabe 2 9 2" xfId="4770" xr:uid="{00000000-0005-0000-0000-0000EE0F0000}"/>
    <cellStyle name="Eingabe 2 9 2 2" xfId="15540" xr:uid="{00000000-0005-0000-0000-0000EF0F0000}"/>
    <cellStyle name="Eingabe 2 9 2 2 2" xfId="28339" xr:uid="{00000000-0005-0000-0000-0000F00F0000}"/>
    <cellStyle name="Eingabe 2 9 2 3" xfId="9832" xr:uid="{00000000-0005-0000-0000-0000F10F0000}"/>
    <cellStyle name="Eingabe 2 9 2 4" xfId="24689" xr:uid="{00000000-0005-0000-0000-0000F20F0000}"/>
    <cellStyle name="Eingabe 2 9 3" xfId="15539" xr:uid="{00000000-0005-0000-0000-0000F30F0000}"/>
    <cellStyle name="Eingabe 2 9 3 2" xfId="28338" xr:uid="{00000000-0005-0000-0000-0000F40F0000}"/>
    <cellStyle name="Eingabe 2 9 4" xfId="9831" xr:uid="{00000000-0005-0000-0000-0000F50F0000}"/>
    <cellStyle name="Eingabe 2 9 5" xfId="22060" xr:uid="{00000000-0005-0000-0000-0000F60F0000}"/>
    <cellStyle name="Eingabe 3" xfId="1357" xr:uid="{00000000-0005-0000-0000-0000F70F0000}"/>
    <cellStyle name="Eingabe 3 2" xfId="33410" xr:uid="{00000000-0005-0000-0000-0000F80F0000}"/>
    <cellStyle name="Eingabe 3 2 2" xfId="33411" xr:uid="{00000000-0005-0000-0000-0000F90F0000}"/>
    <cellStyle name="Eingabe 3 3" xfId="33412" xr:uid="{00000000-0005-0000-0000-0000FA0F0000}"/>
    <cellStyle name="Eingabe 4" xfId="33413" xr:uid="{00000000-0005-0000-0000-0000FB0F0000}"/>
    <cellStyle name="Eingabe 4 2" xfId="33414" xr:uid="{00000000-0005-0000-0000-0000FC0F0000}"/>
    <cellStyle name="Enter Currency (0)" xfId="316" xr:uid="{00000000-0005-0000-0000-0000FD0F0000}"/>
    <cellStyle name="Enter Currency (0) 2" xfId="317" xr:uid="{00000000-0005-0000-0000-0000FE0F0000}"/>
    <cellStyle name="Enter Currency (0) 3" xfId="318" xr:uid="{00000000-0005-0000-0000-0000FF0F0000}"/>
    <cellStyle name="Enter Currency (0) 4" xfId="319" xr:uid="{00000000-0005-0000-0000-000000100000}"/>
    <cellStyle name="Enter Currency (2)" xfId="320" xr:uid="{00000000-0005-0000-0000-000001100000}"/>
    <cellStyle name="Enter Currency (2) 2" xfId="321" xr:uid="{00000000-0005-0000-0000-000002100000}"/>
    <cellStyle name="Enter Currency (2) 3" xfId="322" xr:uid="{00000000-0005-0000-0000-000003100000}"/>
    <cellStyle name="Enter Currency (2) 4" xfId="323" xr:uid="{00000000-0005-0000-0000-000004100000}"/>
    <cellStyle name="Enter Units (0)" xfId="324" xr:uid="{00000000-0005-0000-0000-000005100000}"/>
    <cellStyle name="Enter Units (0) 2" xfId="325" xr:uid="{00000000-0005-0000-0000-000006100000}"/>
    <cellStyle name="Enter Units (0) 3" xfId="326" xr:uid="{00000000-0005-0000-0000-000007100000}"/>
    <cellStyle name="Enter Units (0) 4" xfId="327" xr:uid="{00000000-0005-0000-0000-000008100000}"/>
    <cellStyle name="Enter Units (1)" xfId="328" xr:uid="{00000000-0005-0000-0000-000009100000}"/>
    <cellStyle name="Enter Units (1) 2" xfId="329" xr:uid="{00000000-0005-0000-0000-00000A100000}"/>
    <cellStyle name="Enter Units (1) 3" xfId="330" xr:uid="{00000000-0005-0000-0000-00000B100000}"/>
    <cellStyle name="Enter Units (1) 4" xfId="331" xr:uid="{00000000-0005-0000-0000-00000C100000}"/>
    <cellStyle name="Enter Units (2)" xfId="332" xr:uid="{00000000-0005-0000-0000-00000D100000}"/>
    <cellStyle name="Enter Units (2) 2" xfId="333" xr:uid="{00000000-0005-0000-0000-00000E100000}"/>
    <cellStyle name="Enter Units (2) 3" xfId="334" xr:uid="{00000000-0005-0000-0000-00000F100000}"/>
    <cellStyle name="Enter Units (2) 4" xfId="335" xr:uid="{00000000-0005-0000-0000-000010100000}"/>
    <cellStyle name="Entered" xfId="33415" xr:uid="{00000000-0005-0000-0000-000011100000}"/>
    <cellStyle name="Ergebnis 2" xfId="336" xr:uid="{00000000-0005-0000-0000-000012100000}"/>
    <cellStyle name="Ergebnis 2 10" xfId="2782" xr:uid="{00000000-0005-0000-0000-000013100000}"/>
    <cellStyle name="Ergebnis 2 10 2" xfId="5679" xr:uid="{00000000-0005-0000-0000-000014100000}"/>
    <cellStyle name="Ergebnis 2 10 2 2" xfId="15543" xr:uid="{00000000-0005-0000-0000-000015100000}"/>
    <cellStyle name="Ergebnis 2 10 2 2 2" xfId="28342" xr:uid="{00000000-0005-0000-0000-000016100000}"/>
    <cellStyle name="Ergebnis 2 10 2 3" xfId="9835" xr:uid="{00000000-0005-0000-0000-000017100000}"/>
    <cellStyle name="Ergebnis 2 10 2 4" xfId="24690" xr:uid="{00000000-0005-0000-0000-000018100000}"/>
    <cellStyle name="Ergebnis 2 10 3" xfId="15542" xr:uid="{00000000-0005-0000-0000-000019100000}"/>
    <cellStyle name="Ergebnis 2 10 3 2" xfId="28341" xr:uid="{00000000-0005-0000-0000-00001A100000}"/>
    <cellStyle name="Ergebnis 2 10 4" xfId="9834" xr:uid="{00000000-0005-0000-0000-00001B100000}"/>
    <cellStyle name="Ergebnis 2 10 5" xfId="22970" xr:uid="{00000000-0005-0000-0000-00001C100000}"/>
    <cellStyle name="Ergebnis 2 11" xfId="1921" xr:uid="{00000000-0005-0000-0000-00001D100000}"/>
    <cellStyle name="Ergebnis 2 11 2" xfId="4819" xr:uid="{00000000-0005-0000-0000-00001E100000}"/>
    <cellStyle name="Ergebnis 2 11 2 2" xfId="15545" xr:uid="{00000000-0005-0000-0000-00001F100000}"/>
    <cellStyle name="Ergebnis 2 11 2 2 2" xfId="28344" xr:uid="{00000000-0005-0000-0000-000020100000}"/>
    <cellStyle name="Ergebnis 2 11 2 3" xfId="9837" xr:uid="{00000000-0005-0000-0000-000021100000}"/>
    <cellStyle name="Ergebnis 2 11 2 4" xfId="24691" xr:uid="{00000000-0005-0000-0000-000022100000}"/>
    <cellStyle name="Ergebnis 2 11 3" xfId="15544" xr:uid="{00000000-0005-0000-0000-000023100000}"/>
    <cellStyle name="Ergebnis 2 11 3 2" xfId="28343" xr:uid="{00000000-0005-0000-0000-000024100000}"/>
    <cellStyle name="Ergebnis 2 11 4" xfId="9836" xr:uid="{00000000-0005-0000-0000-000025100000}"/>
    <cellStyle name="Ergebnis 2 11 5" xfId="22110" xr:uid="{00000000-0005-0000-0000-000026100000}"/>
    <cellStyle name="Ergebnis 2 12" xfId="2787" xr:uid="{00000000-0005-0000-0000-000027100000}"/>
    <cellStyle name="Ergebnis 2 12 2" xfId="5684" xr:uid="{00000000-0005-0000-0000-000028100000}"/>
    <cellStyle name="Ergebnis 2 12 2 2" xfId="15547" xr:uid="{00000000-0005-0000-0000-000029100000}"/>
    <cellStyle name="Ergebnis 2 12 2 2 2" xfId="28346" xr:uid="{00000000-0005-0000-0000-00002A100000}"/>
    <cellStyle name="Ergebnis 2 12 2 3" xfId="9839" xr:uid="{00000000-0005-0000-0000-00002B100000}"/>
    <cellStyle name="Ergebnis 2 12 2 4" xfId="24692" xr:uid="{00000000-0005-0000-0000-00002C100000}"/>
    <cellStyle name="Ergebnis 2 12 3" xfId="15546" xr:uid="{00000000-0005-0000-0000-00002D100000}"/>
    <cellStyle name="Ergebnis 2 12 3 2" xfId="28345" xr:uid="{00000000-0005-0000-0000-00002E100000}"/>
    <cellStyle name="Ergebnis 2 12 4" xfId="9838" xr:uid="{00000000-0005-0000-0000-00002F100000}"/>
    <cellStyle name="Ergebnis 2 12 5" xfId="22975" xr:uid="{00000000-0005-0000-0000-000030100000}"/>
    <cellStyle name="Ergebnis 2 13" xfId="1891" xr:uid="{00000000-0005-0000-0000-000031100000}"/>
    <cellStyle name="Ergebnis 2 13 2" xfId="4789" xr:uid="{00000000-0005-0000-0000-000032100000}"/>
    <cellStyle name="Ergebnis 2 13 2 2" xfId="15549" xr:uid="{00000000-0005-0000-0000-000033100000}"/>
    <cellStyle name="Ergebnis 2 13 2 2 2" xfId="28348" xr:uid="{00000000-0005-0000-0000-000034100000}"/>
    <cellStyle name="Ergebnis 2 13 2 3" xfId="9841" xr:uid="{00000000-0005-0000-0000-000035100000}"/>
    <cellStyle name="Ergebnis 2 13 2 4" xfId="24693" xr:uid="{00000000-0005-0000-0000-000036100000}"/>
    <cellStyle name="Ergebnis 2 13 3" xfId="15548" xr:uid="{00000000-0005-0000-0000-000037100000}"/>
    <cellStyle name="Ergebnis 2 13 3 2" xfId="28347" xr:uid="{00000000-0005-0000-0000-000038100000}"/>
    <cellStyle name="Ergebnis 2 13 4" xfId="9840" xr:uid="{00000000-0005-0000-0000-000039100000}"/>
    <cellStyle name="Ergebnis 2 13 5" xfId="22080" xr:uid="{00000000-0005-0000-0000-00003A100000}"/>
    <cellStyle name="Ergebnis 2 14" xfId="2795" xr:uid="{00000000-0005-0000-0000-00003B100000}"/>
    <cellStyle name="Ergebnis 2 14 2" xfId="5692" xr:uid="{00000000-0005-0000-0000-00003C100000}"/>
    <cellStyle name="Ergebnis 2 14 2 2" xfId="15551" xr:uid="{00000000-0005-0000-0000-00003D100000}"/>
    <cellStyle name="Ergebnis 2 14 2 2 2" xfId="28350" xr:uid="{00000000-0005-0000-0000-00003E100000}"/>
    <cellStyle name="Ergebnis 2 14 2 3" xfId="9843" xr:uid="{00000000-0005-0000-0000-00003F100000}"/>
    <cellStyle name="Ergebnis 2 14 2 4" xfId="24694" xr:uid="{00000000-0005-0000-0000-000040100000}"/>
    <cellStyle name="Ergebnis 2 14 3" xfId="15550" xr:uid="{00000000-0005-0000-0000-000041100000}"/>
    <cellStyle name="Ergebnis 2 14 3 2" xfId="28349" xr:uid="{00000000-0005-0000-0000-000042100000}"/>
    <cellStyle name="Ergebnis 2 14 4" xfId="9842" xr:uid="{00000000-0005-0000-0000-000043100000}"/>
    <cellStyle name="Ergebnis 2 14 5" xfId="22983" xr:uid="{00000000-0005-0000-0000-000044100000}"/>
    <cellStyle name="Ergebnis 2 15" xfId="3211" xr:uid="{00000000-0005-0000-0000-000045100000}"/>
    <cellStyle name="Ergebnis 2 15 2" xfId="6108" xr:uid="{00000000-0005-0000-0000-000046100000}"/>
    <cellStyle name="Ergebnis 2 15 2 2" xfId="15553" xr:uid="{00000000-0005-0000-0000-000047100000}"/>
    <cellStyle name="Ergebnis 2 15 2 2 2" xfId="28352" xr:uid="{00000000-0005-0000-0000-000048100000}"/>
    <cellStyle name="Ergebnis 2 15 2 3" xfId="9845" xr:uid="{00000000-0005-0000-0000-000049100000}"/>
    <cellStyle name="Ergebnis 2 15 2 4" xfId="24695" xr:uid="{00000000-0005-0000-0000-00004A100000}"/>
    <cellStyle name="Ergebnis 2 15 3" xfId="15552" xr:uid="{00000000-0005-0000-0000-00004B100000}"/>
    <cellStyle name="Ergebnis 2 15 3 2" xfId="28351" xr:uid="{00000000-0005-0000-0000-00004C100000}"/>
    <cellStyle name="Ergebnis 2 15 4" xfId="9844" xr:uid="{00000000-0005-0000-0000-00004D100000}"/>
    <cellStyle name="Ergebnis 2 15 5" xfId="23399" xr:uid="{00000000-0005-0000-0000-00004E100000}"/>
    <cellStyle name="Ergebnis 2 16" xfId="2831" xr:uid="{00000000-0005-0000-0000-00004F100000}"/>
    <cellStyle name="Ergebnis 2 16 2" xfId="5728" xr:uid="{00000000-0005-0000-0000-000050100000}"/>
    <cellStyle name="Ergebnis 2 16 2 2" xfId="15555" xr:uid="{00000000-0005-0000-0000-000051100000}"/>
    <cellStyle name="Ergebnis 2 16 2 2 2" xfId="28354" xr:uid="{00000000-0005-0000-0000-000052100000}"/>
    <cellStyle name="Ergebnis 2 16 2 3" xfId="9847" xr:uid="{00000000-0005-0000-0000-000053100000}"/>
    <cellStyle name="Ergebnis 2 16 2 4" xfId="24696" xr:uid="{00000000-0005-0000-0000-000054100000}"/>
    <cellStyle name="Ergebnis 2 16 3" xfId="15554" xr:uid="{00000000-0005-0000-0000-000055100000}"/>
    <cellStyle name="Ergebnis 2 16 3 2" xfId="28353" xr:uid="{00000000-0005-0000-0000-000056100000}"/>
    <cellStyle name="Ergebnis 2 16 4" xfId="9846" xr:uid="{00000000-0005-0000-0000-000057100000}"/>
    <cellStyle name="Ergebnis 2 16 5" xfId="23019" xr:uid="{00000000-0005-0000-0000-000058100000}"/>
    <cellStyle name="Ergebnis 2 17" xfId="3213" xr:uid="{00000000-0005-0000-0000-000059100000}"/>
    <cellStyle name="Ergebnis 2 17 2" xfId="6110" xr:uid="{00000000-0005-0000-0000-00005A100000}"/>
    <cellStyle name="Ergebnis 2 17 2 2" xfId="20528" xr:uid="{00000000-0005-0000-0000-00005B100000}"/>
    <cellStyle name="Ergebnis 2 17 2 2 2" xfId="33327" xr:uid="{00000000-0005-0000-0000-00005C100000}"/>
    <cellStyle name="Ergebnis 2 17 2 3" xfId="9849" xr:uid="{00000000-0005-0000-0000-00005D100000}"/>
    <cellStyle name="Ergebnis 2 17 2 4" xfId="24697" xr:uid="{00000000-0005-0000-0000-00005E100000}"/>
    <cellStyle name="Ergebnis 2 17 3" xfId="15556" xr:uid="{00000000-0005-0000-0000-00005F100000}"/>
    <cellStyle name="Ergebnis 2 17 3 2" xfId="28355" xr:uid="{00000000-0005-0000-0000-000060100000}"/>
    <cellStyle name="Ergebnis 2 17 4" xfId="9848" xr:uid="{00000000-0005-0000-0000-000061100000}"/>
    <cellStyle name="Ergebnis 2 17 5" xfId="23401" xr:uid="{00000000-0005-0000-0000-000062100000}"/>
    <cellStyle name="Ergebnis 2 18" xfId="2835" xr:uid="{00000000-0005-0000-0000-000063100000}"/>
    <cellStyle name="Ergebnis 2 18 2" xfId="5732" xr:uid="{00000000-0005-0000-0000-000064100000}"/>
    <cellStyle name="Ergebnis 2 18 2 2" xfId="15558" xr:uid="{00000000-0005-0000-0000-000065100000}"/>
    <cellStyle name="Ergebnis 2 18 2 2 2" xfId="28357" xr:uid="{00000000-0005-0000-0000-000066100000}"/>
    <cellStyle name="Ergebnis 2 18 2 3" xfId="9851" xr:uid="{00000000-0005-0000-0000-000067100000}"/>
    <cellStyle name="Ergebnis 2 18 2 4" xfId="24698" xr:uid="{00000000-0005-0000-0000-000068100000}"/>
    <cellStyle name="Ergebnis 2 18 3" xfId="15557" xr:uid="{00000000-0005-0000-0000-000069100000}"/>
    <cellStyle name="Ergebnis 2 18 3 2" xfId="28356" xr:uid="{00000000-0005-0000-0000-00006A100000}"/>
    <cellStyle name="Ergebnis 2 18 4" xfId="9850" xr:uid="{00000000-0005-0000-0000-00006B100000}"/>
    <cellStyle name="Ergebnis 2 18 5" xfId="23023" xr:uid="{00000000-0005-0000-0000-00006C100000}"/>
    <cellStyle name="Ergebnis 2 19" xfId="1608" xr:uid="{00000000-0005-0000-0000-00006D100000}"/>
    <cellStyle name="Ergebnis 2 19 2" xfId="4507" xr:uid="{00000000-0005-0000-0000-00006E100000}"/>
    <cellStyle name="Ergebnis 2 19 2 2" xfId="15560" xr:uid="{00000000-0005-0000-0000-00006F100000}"/>
    <cellStyle name="Ergebnis 2 19 2 2 2" xfId="28359" xr:uid="{00000000-0005-0000-0000-000070100000}"/>
    <cellStyle name="Ergebnis 2 19 2 3" xfId="9853" xr:uid="{00000000-0005-0000-0000-000071100000}"/>
    <cellStyle name="Ergebnis 2 19 2 4" xfId="24699" xr:uid="{00000000-0005-0000-0000-000072100000}"/>
    <cellStyle name="Ergebnis 2 19 3" xfId="15559" xr:uid="{00000000-0005-0000-0000-000073100000}"/>
    <cellStyle name="Ergebnis 2 19 3 2" xfId="28358" xr:uid="{00000000-0005-0000-0000-000074100000}"/>
    <cellStyle name="Ergebnis 2 19 4" xfId="9852" xr:uid="{00000000-0005-0000-0000-000075100000}"/>
    <cellStyle name="Ergebnis 2 19 5" xfId="21797" xr:uid="{00000000-0005-0000-0000-000076100000}"/>
    <cellStyle name="Ergebnis 2 2" xfId="337" xr:uid="{00000000-0005-0000-0000-000077100000}"/>
    <cellStyle name="Ergebnis 2 2 10" xfId="1922" xr:uid="{00000000-0005-0000-0000-000078100000}"/>
    <cellStyle name="Ergebnis 2 2 10 2" xfId="4820" xr:uid="{00000000-0005-0000-0000-000079100000}"/>
    <cellStyle name="Ergebnis 2 2 10 2 2" xfId="15563" xr:uid="{00000000-0005-0000-0000-00007A100000}"/>
    <cellStyle name="Ergebnis 2 2 10 2 2 2" xfId="28362" xr:uid="{00000000-0005-0000-0000-00007B100000}"/>
    <cellStyle name="Ergebnis 2 2 10 2 3" xfId="9856" xr:uid="{00000000-0005-0000-0000-00007C100000}"/>
    <cellStyle name="Ergebnis 2 2 10 2 4" xfId="24700" xr:uid="{00000000-0005-0000-0000-00007D100000}"/>
    <cellStyle name="Ergebnis 2 2 10 3" xfId="15562" xr:uid="{00000000-0005-0000-0000-00007E100000}"/>
    <cellStyle name="Ergebnis 2 2 10 3 2" xfId="28361" xr:uid="{00000000-0005-0000-0000-00007F100000}"/>
    <cellStyle name="Ergebnis 2 2 10 4" xfId="9855" xr:uid="{00000000-0005-0000-0000-000080100000}"/>
    <cellStyle name="Ergebnis 2 2 10 5" xfId="22111" xr:uid="{00000000-0005-0000-0000-000081100000}"/>
    <cellStyle name="Ergebnis 2 2 11" xfId="2786" xr:uid="{00000000-0005-0000-0000-000082100000}"/>
    <cellStyle name="Ergebnis 2 2 11 2" xfId="5683" xr:uid="{00000000-0005-0000-0000-000083100000}"/>
    <cellStyle name="Ergebnis 2 2 11 2 2" xfId="15565" xr:uid="{00000000-0005-0000-0000-000084100000}"/>
    <cellStyle name="Ergebnis 2 2 11 2 2 2" xfId="28364" xr:uid="{00000000-0005-0000-0000-000085100000}"/>
    <cellStyle name="Ergebnis 2 2 11 2 3" xfId="9858" xr:uid="{00000000-0005-0000-0000-000086100000}"/>
    <cellStyle name="Ergebnis 2 2 11 2 4" xfId="24701" xr:uid="{00000000-0005-0000-0000-000087100000}"/>
    <cellStyle name="Ergebnis 2 2 11 3" xfId="15564" xr:uid="{00000000-0005-0000-0000-000088100000}"/>
    <cellStyle name="Ergebnis 2 2 11 3 2" xfId="28363" xr:uid="{00000000-0005-0000-0000-000089100000}"/>
    <cellStyle name="Ergebnis 2 2 11 4" xfId="9857" xr:uid="{00000000-0005-0000-0000-00008A100000}"/>
    <cellStyle name="Ergebnis 2 2 11 5" xfId="22974" xr:uid="{00000000-0005-0000-0000-00008B100000}"/>
    <cellStyle name="Ergebnis 2 2 12" xfId="1892" xr:uid="{00000000-0005-0000-0000-00008C100000}"/>
    <cellStyle name="Ergebnis 2 2 12 2" xfId="4790" xr:uid="{00000000-0005-0000-0000-00008D100000}"/>
    <cellStyle name="Ergebnis 2 2 12 2 2" xfId="15567" xr:uid="{00000000-0005-0000-0000-00008E100000}"/>
    <cellStyle name="Ergebnis 2 2 12 2 2 2" xfId="28366" xr:uid="{00000000-0005-0000-0000-00008F100000}"/>
    <cellStyle name="Ergebnis 2 2 12 2 3" xfId="9860" xr:uid="{00000000-0005-0000-0000-000090100000}"/>
    <cellStyle name="Ergebnis 2 2 12 2 4" xfId="24702" xr:uid="{00000000-0005-0000-0000-000091100000}"/>
    <cellStyle name="Ergebnis 2 2 12 3" xfId="15566" xr:uid="{00000000-0005-0000-0000-000092100000}"/>
    <cellStyle name="Ergebnis 2 2 12 3 2" xfId="28365" xr:uid="{00000000-0005-0000-0000-000093100000}"/>
    <cellStyle name="Ergebnis 2 2 12 4" xfId="9859" xr:uid="{00000000-0005-0000-0000-000094100000}"/>
    <cellStyle name="Ergebnis 2 2 12 5" xfId="22081" xr:uid="{00000000-0005-0000-0000-000095100000}"/>
    <cellStyle name="Ergebnis 2 2 13" xfId="2794" xr:uid="{00000000-0005-0000-0000-000096100000}"/>
    <cellStyle name="Ergebnis 2 2 13 2" xfId="5691" xr:uid="{00000000-0005-0000-0000-000097100000}"/>
    <cellStyle name="Ergebnis 2 2 13 2 2" xfId="15569" xr:uid="{00000000-0005-0000-0000-000098100000}"/>
    <cellStyle name="Ergebnis 2 2 13 2 2 2" xfId="28368" xr:uid="{00000000-0005-0000-0000-000099100000}"/>
    <cellStyle name="Ergebnis 2 2 13 2 3" xfId="9862" xr:uid="{00000000-0005-0000-0000-00009A100000}"/>
    <cellStyle name="Ergebnis 2 2 13 2 4" xfId="24703" xr:uid="{00000000-0005-0000-0000-00009B100000}"/>
    <cellStyle name="Ergebnis 2 2 13 3" xfId="15568" xr:uid="{00000000-0005-0000-0000-00009C100000}"/>
    <cellStyle name="Ergebnis 2 2 13 3 2" xfId="28367" xr:uid="{00000000-0005-0000-0000-00009D100000}"/>
    <cellStyle name="Ergebnis 2 2 13 4" xfId="9861" xr:uid="{00000000-0005-0000-0000-00009E100000}"/>
    <cellStyle name="Ergebnis 2 2 13 5" xfId="22982" xr:uid="{00000000-0005-0000-0000-00009F100000}"/>
    <cellStyle name="Ergebnis 2 2 14" xfId="3210" xr:uid="{00000000-0005-0000-0000-0000A0100000}"/>
    <cellStyle name="Ergebnis 2 2 14 2" xfId="6107" xr:uid="{00000000-0005-0000-0000-0000A1100000}"/>
    <cellStyle name="Ergebnis 2 2 14 2 2" xfId="15571" xr:uid="{00000000-0005-0000-0000-0000A2100000}"/>
    <cellStyle name="Ergebnis 2 2 14 2 2 2" xfId="28370" xr:uid="{00000000-0005-0000-0000-0000A3100000}"/>
    <cellStyle name="Ergebnis 2 2 14 2 3" xfId="9864" xr:uid="{00000000-0005-0000-0000-0000A4100000}"/>
    <cellStyle name="Ergebnis 2 2 14 2 4" xfId="24704" xr:uid="{00000000-0005-0000-0000-0000A5100000}"/>
    <cellStyle name="Ergebnis 2 2 14 3" xfId="15570" xr:uid="{00000000-0005-0000-0000-0000A6100000}"/>
    <cellStyle name="Ergebnis 2 2 14 3 2" xfId="28369" xr:uid="{00000000-0005-0000-0000-0000A7100000}"/>
    <cellStyle name="Ergebnis 2 2 14 4" xfId="9863" xr:uid="{00000000-0005-0000-0000-0000A8100000}"/>
    <cellStyle name="Ergebnis 2 2 14 5" xfId="23398" xr:uid="{00000000-0005-0000-0000-0000A9100000}"/>
    <cellStyle name="Ergebnis 2 2 15" xfId="3315" xr:uid="{00000000-0005-0000-0000-0000AA100000}"/>
    <cellStyle name="Ergebnis 2 2 15 2" xfId="6212" xr:uid="{00000000-0005-0000-0000-0000AB100000}"/>
    <cellStyle name="Ergebnis 2 2 15 2 2" xfId="15573" xr:uid="{00000000-0005-0000-0000-0000AC100000}"/>
    <cellStyle name="Ergebnis 2 2 15 2 2 2" xfId="28372" xr:uid="{00000000-0005-0000-0000-0000AD100000}"/>
    <cellStyle name="Ergebnis 2 2 15 2 3" xfId="9866" xr:uid="{00000000-0005-0000-0000-0000AE100000}"/>
    <cellStyle name="Ergebnis 2 2 15 2 4" xfId="24705" xr:uid="{00000000-0005-0000-0000-0000AF100000}"/>
    <cellStyle name="Ergebnis 2 2 15 3" xfId="15572" xr:uid="{00000000-0005-0000-0000-0000B0100000}"/>
    <cellStyle name="Ergebnis 2 2 15 3 2" xfId="28371" xr:uid="{00000000-0005-0000-0000-0000B1100000}"/>
    <cellStyle name="Ergebnis 2 2 15 4" xfId="9865" xr:uid="{00000000-0005-0000-0000-0000B2100000}"/>
    <cellStyle name="Ergebnis 2 2 15 5" xfId="23503" xr:uid="{00000000-0005-0000-0000-0000B3100000}"/>
    <cellStyle name="Ergebnis 2 2 16" xfId="1906" xr:uid="{00000000-0005-0000-0000-0000B4100000}"/>
    <cellStyle name="Ergebnis 2 2 16 2" xfId="4804" xr:uid="{00000000-0005-0000-0000-0000B5100000}"/>
    <cellStyle name="Ergebnis 2 2 16 2 2" xfId="15575" xr:uid="{00000000-0005-0000-0000-0000B6100000}"/>
    <cellStyle name="Ergebnis 2 2 16 2 2 2" xfId="28374" xr:uid="{00000000-0005-0000-0000-0000B7100000}"/>
    <cellStyle name="Ergebnis 2 2 16 2 3" xfId="9868" xr:uid="{00000000-0005-0000-0000-0000B8100000}"/>
    <cellStyle name="Ergebnis 2 2 16 2 4" xfId="24706" xr:uid="{00000000-0005-0000-0000-0000B9100000}"/>
    <cellStyle name="Ergebnis 2 2 16 3" xfId="15574" xr:uid="{00000000-0005-0000-0000-0000BA100000}"/>
    <cellStyle name="Ergebnis 2 2 16 3 2" xfId="28373" xr:uid="{00000000-0005-0000-0000-0000BB100000}"/>
    <cellStyle name="Ergebnis 2 2 16 4" xfId="9867" xr:uid="{00000000-0005-0000-0000-0000BC100000}"/>
    <cellStyle name="Ergebnis 2 2 16 5" xfId="22095" xr:uid="{00000000-0005-0000-0000-0000BD100000}"/>
    <cellStyle name="Ergebnis 2 2 17" xfId="2834" xr:uid="{00000000-0005-0000-0000-0000BE100000}"/>
    <cellStyle name="Ergebnis 2 2 17 2" xfId="5731" xr:uid="{00000000-0005-0000-0000-0000BF100000}"/>
    <cellStyle name="Ergebnis 2 2 17 2 2" xfId="15577" xr:uid="{00000000-0005-0000-0000-0000C0100000}"/>
    <cellStyle name="Ergebnis 2 2 17 2 2 2" xfId="28376" xr:uid="{00000000-0005-0000-0000-0000C1100000}"/>
    <cellStyle name="Ergebnis 2 2 17 2 3" xfId="9870" xr:uid="{00000000-0005-0000-0000-0000C2100000}"/>
    <cellStyle name="Ergebnis 2 2 17 2 4" xfId="24707" xr:uid="{00000000-0005-0000-0000-0000C3100000}"/>
    <cellStyle name="Ergebnis 2 2 17 3" xfId="15576" xr:uid="{00000000-0005-0000-0000-0000C4100000}"/>
    <cellStyle name="Ergebnis 2 2 17 3 2" xfId="28375" xr:uid="{00000000-0005-0000-0000-0000C5100000}"/>
    <cellStyle name="Ergebnis 2 2 17 4" xfId="9869" xr:uid="{00000000-0005-0000-0000-0000C6100000}"/>
    <cellStyle name="Ergebnis 2 2 17 5" xfId="23022" xr:uid="{00000000-0005-0000-0000-0000C7100000}"/>
    <cellStyle name="Ergebnis 2 2 18" xfId="3221" xr:uid="{00000000-0005-0000-0000-0000C8100000}"/>
    <cellStyle name="Ergebnis 2 2 18 2" xfId="6118" xr:uid="{00000000-0005-0000-0000-0000C9100000}"/>
    <cellStyle name="Ergebnis 2 2 18 2 2" xfId="15579" xr:uid="{00000000-0005-0000-0000-0000CA100000}"/>
    <cellStyle name="Ergebnis 2 2 18 2 2 2" xfId="28378" xr:uid="{00000000-0005-0000-0000-0000CB100000}"/>
    <cellStyle name="Ergebnis 2 2 18 2 3" xfId="9872" xr:uid="{00000000-0005-0000-0000-0000CC100000}"/>
    <cellStyle name="Ergebnis 2 2 18 2 4" xfId="24708" xr:uid="{00000000-0005-0000-0000-0000CD100000}"/>
    <cellStyle name="Ergebnis 2 2 18 3" xfId="15578" xr:uid="{00000000-0005-0000-0000-0000CE100000}"/>
    <cellStyle name="Ergebnis 2 2 18 3 2" xfId="28377" xr:uid="{00000000-0005-0000-0000-0000CF100000}"/>
    <cellStyle name="Ergebnis 2 2 18 4" xfId="9871" xr:uid="{00000000-0005-0000-0000-0000D0100000}"/>
    <cellStyle name="Ergebnis 2 2 18 5" xfId="23409" xr:uid="{00000000-0005-0000-0000-0000D1100000}"/>
    <cellStyle name="Ergebnis 2 2 19" xfId="3453" xr:uid="{00000000-0005-0000-0000-0000D2100000}"/>
    <cellStyle name="Ergebnis 2 2 19 2" xfId="6350" xr:uid="{00000000-0005-0000-0000-0000D3100000}"/>
    <cellStyle name="Ergebnis 2 2 19 2 2" xfId="15581" xr:uid="{00000000-0005-0000-0000-0000D4100000}"/>
    <cellStyle name="Ergebnis 2 2 19 2 2 2" xfId="28380" xr:uid="{00000000-0005-0000-0000-0000D5100000}"/>
    <cellStyle name="Ergebnis 2 2 19 2 3" xfId="9874" xr:uid="{00000000-0005-0000-0000-0000D6100000}"/>
    <cellStyle name="Ergebnis 2 2 19 2 4" xfId="24709" xr:uid="{00000000-0005-0000-0000-0000D7100000}"/>
    <cellStyle name="Ergebnis 2 2 19 3" xfId="15580" xr:uid="{00000000-0005-0000-0000-0000D8100000}"/>
    <cellStyle name="Ergebnis 2 2 19 3 2" xfId="28379" xr:uid="{00000000-0005-0000-0000-0000D9100000}"/>
    <cellStyle name="Ergebnis 2 2 19 4" xfId="9873" xr:uid="{00000000-0005-0000-0000-0000DA100000}"/>
    <cellStyle name="Ergebnis 2 2 19 5" xfId="23641" xr:uid="{00000000-0005-0000-0000-0000DB100000}"/>
    <cellStyle name="Ergebnis 2 2 2" xfId="1584" xr:uid="{00000000-0005-0000-0000-0000DC100000}"/>
    <cellStyle name="Ergebnis 2 2 2 2" xfId="4483" xr:uid="{00000000-0005-0000-0000-0000DD100000}"/>
    <cellStyle name="Ergebnis 2 2 2 2 2" xfId="15583" xr:uid="{00000000-0005-0000-0000-0000DE100000}"/>
    <cellStyle name="Ergebnis 2 2 2 2 2 2" xfId="28382" xr:uid="{00000000-0005-0000-0000-0000DF100000}"/>
    <cellStyle name="Ergebnis 2 2 2 2 3" xfId="9876" xr:uid="{00000000-0005-0000-0000-0000E0100000}"/>
    <cellStyle name="Ergebnis 2 2 2 2 4" xfId="24710" xr:uid="{00000000-0005-0000-0000-0000E1100000}"/>
    <cellStyle name="Ergebnis 2 2 2 3" xfId="15582" xr:uid="{00000000-0005-0000-0000-0000E2100000}"/>
    <cellStyle name="Ergebnis 2 2 2 3 2" xfId="28381" xr:uid="{00000000-0005-0000-0000-0000E3100000}"/>
    <cellStyle name="Ergebnis 2 2 2 4" xfId="9875" xr:uid="{00000000-0005-0000-0000-0000E4100000}"/>
    <cellStyle name="Ergebnis 2 2 2 5" xfId="21773" xr:uid="{00000000-0005-0000-0000-0000E5100000}"/>
    <cellStyle name="Ergebnis 2 2 20" xfId="3224" xr:uid="{00000000-0005-0000-0000-0000E6100000}"/>
    <cellStyle name="Ergebnis 2 2 20 2" xfId="6121" xr:uid="{00000000-0005-0000-0000-0000E7100000}"/>
    <cellStyle name="Ergebnis 2 2 20 2 2" xfId="15585" xr:uid="{00000000-0005-0000-0000-0000E8100000}"/>
    <cellStyle name="Ergebnis 2 2 20 2 2 2" xfId="28384" xr:uid="{00000000-0005-0000-0000-0000E9100000}"/>
    <cellStyle name="Ergebnis 2 2 20 2 3" xfId="9878" xr:uid="{00000000-0005-0000-0000-0000EA100000}"/>
    <cellStyle name="Ergebnis 2 2 20 2 4" xfId="24711" xr:uid="{00000000-0005-0000-0000-0000EB100000}"/>
    <cellStyle name="Ergebnis 2 2 20 3" xfId="15584" xr:uid="{00000000-0005-0000-0000-0000EC100000}"/>
    <cellStyle name="Ergebnis 2 2 20 3 2" xfId="28383" xr:uid="{00000000-0005-0000-0000-0000ED100000}"/>
    <cellStyle name="Ergebnis 2 2 20 4" xfId="9877" xr:uid="{00000000-0005-0000-0000-0000EE100000}"/>
    <cellStyle name="Ergebnis 2 2 20 5" xfId="23412" xr:uid="{00000000-0005-0000-0000-0000EF100000}"/>
    <cellStyle name="Ergebnis 2 2 21" xfId="3613" xr:uid="{00000000-0005-0000-0000-0000F0100000}"/>
    <cellStyle name="Ergebnis 2 2 21 2" xfId="6510" xr:uid="{00000000-0005-0000-0000-0000F1100000}"/>
    <cellStyle name="Ergebnis 2 2 21 2 2" xfId="15587" xr:uid="{00000000-0005-0000-0000-0000F2100000}"/>
    <cellStyle name="Ergebnis 2 2 21 2 2 2" xfId="28386" xr:uid="{00000000-0005-0000-0000-0000F3100000}"/>
    <cellStyle name="Ergebnis 2 2 21 2 3" xfId="9880" xr:uid="{00000000-0005-0000-0000-0000F4100000}"/>
    <cellStyle name="Ergebnis 2 2 21 2 4" xfId="24712" xr:uid="{00000000-0005-0000-0000-0000F5100000}"/>
    <cellStyle name="Ergebnis 2 2 21 3" xfId="15586" xr:uid="{00000000-0005-0000-0000-0000F6100000}"/>
    <cellStyle name="Ergebnis 2 2 21 3 2" xfId="28385" xr:uid="{00000000-0005-0000-0000-0000F7100000}"/>
    <cellStyle name="Ergebnis 2 2 21 4" xfId="9879" xr:uid="{00000000-0005-0000-0000-0000F8100000}"/>
    <cellStyle name="Ergebnis 2 2 21 5" xfId="23801" xr:uid="{00000000-0005-0000-0000-0000F9100000}"/>
    <cellStyle name="Ergebnis 2 2 22" xfId="2406" xr:uid="{00000000-0005-0000-0000-0000FA100000}"/>
    <cellStyle name="Ergebnis 2 2 22 2" xfId="5303" xr:uid="{00000000-0005-0000-0000-0000FB100000}"/>
    <cellStyle name="Ergebnis 2 2 22 2 2" xfId="15589" xr:uid="{00000000-0005-0000-0000-0000FC100000}"/>
    <cellStyle name="Ergebnis 2 2 22 2 2 2" xfId="28388" xr:uid="{00000000-0005-0000-0000-0000FD100000}"/>
    <cellStyle name="Ergebnis 2 2 22 2 3" xfId="9882" xr:uid="{00000000-0005-0000-0000-0000FE100000}"/>
    <cellStyle name="Ergebnis 2 2 22 2 4" xfId="24713" xr:uid="{00000000-0005-0000-0000-0000FF100000}"/>
    <cellStyle name="Ergebnis 2 2 22 3" xfId="15588" xr:uid="{00000000-0005-0000-0000-000000110000}"/>
    <cellStyle name="Ergebnis 2 2 22 3 2" xfId="28387" xr:uid="{00000000-0005-0000-0000-000001110000}"/>
    <cellStyle name="Ergebnis 2 2 22 4" xfId="9881" xr:uid="{00000000-0005-0000-0000-000002110000}"/>
    <cellStyle name="Ergebnis 2 2 22 5" xfId="22594" xr:uid="{00000000-0005-0000-0000-000003110000}"/>
    <cellStyle name="Ergebnis 2 2 23" xfId="3316" xr:uid="{00000000-0005-0000-0000-000004110000}"/>
    <cellStyle name="Ergebnis 2 2 23 2" xfId="6213" xr:uid="{00000000-0005-0000-0000-000005110000}"/>
    <cellStyle name="Ergebnis 2 2 23 2 2" xfId="15591" xr:uid="{00000000-0005-0000-0000-000006110000}"/>
    <cellStyle name="Ergebnis 2 2 23 2 2 2" xfId="28390" xr:uid="{00000000-0005-0000-0000-000007110000}"/>
    <cellStyle name="Ergebnis 2 2 23 2 3" xfId="9884" xr:uid="{00000000-0005-0000-0000-000008110000}"/>
    <cellStyle name="Ergebnis 2 2 23 2 4" xfId="24714" xr:uid="{00000000-0005-0000-0000-000009110000}"/>
    <cellStyle name="Ergebnis 2 2 23 3" xfId="15590" xr:uid="{00000000-0005-0000-0000-00000A110000}"/>
    <cellStyle name="Ergebnis 2 2 23 3 2" xfId="28389" xr:uid="{00000000-0005-0000-0000-00000B110000}"/>
    <cellStyle name="Ergebnis 2 2 23 4" xfId="9883" xr:uid="{00000000-0005-0000-0000-00000C110000}"/>
    <cellStyle name="Ergebnis 2 2 23 5" xfId="23504" xr:uid="{00000000-0005-0000-0000-00000D110000}"/>
    <cellStyle name="Ergebnis 2 2 24" xfId="1478" xr:uid="{00000000-0005-0000-0000-00000E110000}"/>
    <cellStyle name="Ergebnis 2 2 24 2" xfId="4378" xr:uid="{00000000-0005-0000-0000-00000F110000}"/>
    <cellStyle name="Ergebnis 2 2 24 2 2" xfId="15593" xr:uid="{00000000-0005-0000-0000-000010110000}"/>
    <cellStyle name="Ergebnis 2 2 24 2 2 2" xfId="28392" xr:uid="{00000000-0005-0000-0000-000011110000}"/>
    <cellStyle name="Ergebnis 2 2 24 2 3" xfId="9886" xr:uid="{00000000-0005-0000-0000-000012110000}"/>
    <cellStyle name="Ergebnis 2 2 24 2 4" xfId="24715" xr:uid="{00000000-0005-0000-0000-000013110000}"/>
    <cellStyle name="Ergebnis 2 2 24 3" xfId="15592" xr:uid="{00000000-0005-0000-0000-000014110000}"/>
    <cellStyle name="Ergebnis 2 2 24 3 2" xfId="28391" xr:uid="{00000000-0005-0000-0000-000015110000}"/>
    <cellStyle name="Ergebnis 2 2 24 4" xfId="9885" xr:uid="{00000000-0005-0000-0000-000016110000}"/>
    <cellStyle name="Ergebnis 2 2 24 5" xfId="21668" xr:uid="{00000000-0005-0000-0000-000017110000}"/>
    <cellStyle name="Ergebnis 2 2 25" xfId="3603" xr:uid="{00000000-0005-0000-0000-000018110000}"/>
    <cellStyle name="Ergebnis 2 2 25 2" xfId="6500" xr:uid="{00000000-0005-0000-0000-000019110000}"/>
    <cellStyle name="Ergebnis 2 2 25 2 2" xfId="15595" xr:uid="{00000000-0005-0000-0000-00001A110000}"/>
    <cellStyle name="Ergebnis 2 2 25 2 2 2" xfId="28394" xr:uid="{00000000-0005-0000-0000-00001B110000}"/>
    <cellStyle name="Ergebnis 2 2 25 2 3" xfId="9888" xr:uid="{00000000-0005-0000-0000-00001C110000}"/>
    <cellStyle name="Ergebnis 2 2 25 2 4" xfId="24716" xr:uid="{00000000-0005-0000-0000-00001D110000}"/>
    <cellStyle name="Ergebnis 2 2 25 3" xfId="15594" xr:uid="{00000000-0005-0000-0000-00001E110000}"/>
    <cellStyle name="Ergebnis 2 2 25 3 2" xfId="28393" xr:uid="{00000000-0005-0000-0000-00001F110000}"/>
    <cellStyle name="Ergebnis 2 2 25 4" xfId="9887" xr:uid="{00000000-0005-0000-0000-000020110000}"/>
    <cellStyle name="Ergebnis 2 2 25 5" xfId="23791" xr:uid="{00000000-0005-0000-0000-000021110000}"/>
    <cellStyle name="Ergebnis 2 2 26" xfId="3732" xr:uid="{00000000-0005-0000-0000-000022110000}"/>
    <cellStyle name="Ergebnis 2 2 26 2" xfId="6629" xr:uid="{00000000-0005-0000-0000-000023110000}"/>
    <cellStyle name="Ergebnis 2 2 26 2 2" xfId="15597" xr:uid="{00000000-0005-0000-0000-000024110000}"/>
    <cellStyle name="Ergebnis 2 2 26 2 2 2" xfId="28396" xr:uid="{00000000-0005-0000-0000-000025110000}"/>
    <cellStyle name="Ergebnis 2 2 26 2 3" xfId="9890" xr:uid="{00000000-0005-0000-0000-000026110000}"/>
    <cellStyle name="Ergebnis 2 2 26 2 4" xfId="24717" xr:uid="{00000000-0005-0000-0000-000027110000}"/>
    <cellStyle name="Ergebnis 2 2 26 3" xfId="15596" xr:uid="{00000000-0005-0000-0000-000028110000}"/>
    <cellStyle name="Ergebnis 2 2 26 3 2" xfId="28395" xr:uid="{00000000-0005-0000-0000-000029110000}"/>
    <cellStyle name="Ergebnis 2 2 26 4" xfId="9889" xr:uid="{00000000-0005-0000-0000-00002A110000}"/>
    <cellStyle name="Ergebnis 2 2 26 5" xfId="23920" xr:uid="{00000000-0005-0000-0000-00002B110000}"/>
    <cellStyle name="Ergebnis 2 2 27" xfId="2961" xr:uid="{00000000-0005-0000-0000-00002C110000}"/>
    <cellStyle name="Ergebnis 2 2 27 2" xfId="5858" xr:uid="{00000000-0005-0000-0000-00002D110000}"/>
    <cellStyle name="Ergebnis 2 2 27 2 2" xfId="15599" xr:uid="{00000000-0005-0000-0000-00002E110000}"/>
    <cellStyle name="Ergebnis 2 2 27 2 2 2" xfId="28398" xr:uid="{00000000-0005-0000-0000-00002F110000}"/>
    <cellStyle name="Ergebnis 2 2 27 2 3" xfId="9892" xr:uid="{00000000-0005-0000-0000-000030110000}"/>
    <cellStyle name="Ergebnis 2 2 27 2 4" xfId="24718" xr:uid="{00000000-0005-0000-0000-000031110000}"/>
    <cellStyle name="Ergebnis 2 2 27 3" xfId="15598" xr:uid="{00000000-0005-0000-0000-000032110000}"/>
    <cellStyle name="Ergebnis 2 2 27 3 2" xfId="28397" xr:uid="{00000000-0005-0000-0000-000033110000}"/>
    <cellStyle name="Ergebnis 2 2 27 4" xfId="9891" xr:uid="{00000000-0005-0000-0000-000034110000}"/>
    <cellStyle name="Ergebnis 2 2 27 5" xfId="23149" xr:uid="{00000000-0005-0000-0000-000035110000}"/>
    <cellStyle name="Ergebnis 2 2 28" xfId="4082" xr:uid="{00000000-0005-0000-0000-000036110000}"/>
    <cellStyle name="Ergebnis 2 2 28 2" xfId="6979" xr:uid="{00000000-0005-0000-0000-000037110000}"/>
    <cellStyle name="Ergebnis 2 2 28 2 2" xfId="15601" xr:uid="{00000000-0005-0000-0000-000038110000}"/>
    <cellStyle name="Ergebnis 2 2 28 2 2 2" xfId="28400" xr:uid="{00000000-0005-0000-0000-000039110000}"/>
    <cellStyle name="Ergebnis 2 2 28 2 3" xfId="9894" xr:uid="{00000000-0005-0000-0000-00003A110000}"/>
    <cellStyle name="Ergebnis 2 2 28 2 4" xfId="24719" xr:uid="{00000000-0005-0000-0000-00003B110000}"/>
    <cellStyle name="Ergebnis 2 2 28 3" xfId="15600" xr:uid="{00000000-0005-0000-0000-00003C110000}"/>
    <cellStyle name="Ergebnis 2 2 28 3 2" xfId="28399" xr:uid="{00000000-0005-0000-0000-00003D110000}"/>
    <cellStyle name="Ergebnis 2 2 28 4" xfId="9893" xr:uid="{00000000-0005-0000-0000-00003E110000}"/>
    <cellStyle name="Ergebnis 2 2 28 5" xfId="24270" xr:uid="{00000000-0005-0000-0000-00003F110000}"/>
    <cellStyle name="Ergebnis 2 2 29" xfId="3884" xr:uid="{00000000-0005-0000-0000-000040110000}"/>
    <cellStyle name="Ergebnis 2 2 29 2" xfId="6781" xr:uid="{00000000-0005-0000-0000-000041110000}"/>
    <cellStyle name="Ergebnis 2 2 29 2 2" xfId="15603" xr:uid="{00000000-0005-0000-0000-000042110000}"/>
    <cellStyle name="Ergebnis 2 2 29 2 2 2" xfId="28402" xr:uid="{00000000-0005-0000-0000-000043110000}"/>
    <cellStyle name="Ergebnis 2 2 29 2 3" xfId="9896" xr:uid="{00000000-0005-0000-0000-000044110000}"/>
    <cellStyle name="Ergebnis 2 2 29 2 4" xfId="24720" xr:uid="{00000000-0005-0000-0000-000045110000}"/>
    <cellStyle name="Ergebnis 2 2 29 3" xfId="15602" xr:uid="{00000000-0005-0000-0000-000046110000}"/>
    <cellStyle name="Ergebnis 2 2 29 3 2" xfId="28401" xr:uid="{00000000-0005-0000-0000-000047110000}"/>
    <cellStyle name="Ergebnis 2 2 29 4" xfId="9895" xr:uid="{00000000-0005-0000-0000-000048110000}"/>
    <cellStyle name="Ergebnis 2 2 29 5" xfId="24072" xr:uid="{00000000-0005-0000-0000-000049110000}"/>
    <cellStyle name="Ergebnis 2 2 3" xfId="2181" xr:uid="{00000000-0005-0000-0000-00004A110000}"/>
    <cellStyle name="Ergebnis 2 2 3 2" xfId="5079" xr:uid="{00000000-0005-0000-0000-00004B110000}"/>
    <cellStyle name="Ergebnis 2 2 3 2 2" xfId="15605" xr:uid="{00000000-0005-0000-0000-00004C110000}"/>
    <cellStyle name="Ergebnis 2 2 3 2 2 2" xfId="28404" xr:uid="{00000000-0005-0000-0000-00004D110000}"/>
    <cellStyle name="Ergebnis 2 2 3 2 3" xfId="9898" xr:uid="{00000000-0005-0000-0000-00004E110000}"/>
    <cellStyle name="Ergebnis 2 2 3 2 4" xfId="24721" xr:uid="{00000000-0005-0000-0000-00004F110000}"/>
    <cellStyle name="Ergebnis 2 2 3 3" xfId="15604" xr:uid="{00000000-0005-0000-0000-000050110000}"/>
    <cellStyle name="Ergebnis 2 2 3 3 2" xfId="28403" xr:uid="{00000000-0005-0000-0000-000051110000}"/>
    <cellStyle name="Ergebnis 2 2 3 4" xfId="9897" xr:uid="{00000000-0005-0000-0000-000052110000}"/>
    <cellStyle name="Ergebnis 2 2 3 5" xfId="22370" xr:uid="{00000000-0005-0000-0000-000053110000}"/>
    <cellStyle name="Ergebnis 2 2 30" xfId="4001" xr:uid="{00000000-0005-0000-0000-000054110000}"/>
    <cellStyle name="Ergebnis 2 2 30 2" xfId="6898" xr:uid="{00000000-0005-0000-0000-000055110000}"/>
    <cellStyle name="Ergebnis 2 2 30 2 2" xfId="15607" xr:uid="{00000000-0005-0000-0000-000056110000}"/>
    <cellStyle name="Ergebnis 2 2 30 2 2 2" xfId="28406" xr:uid="{00000000-0005-0000-0000-000057110000}"/>
    <cellStyle name="Ergebnis 2 2 30 2 3" xfId="9900" xr:uid="{00000000-0005-0000-0000-000058110000}"/>
    <cellStyle name="Ergebnis 2 2 30 2 4" xfId="24722" xr:uid="{00000000-0005-0000-0000-000059110000}"/>
    <cellStyle name="Ergebnis 2 2 30 3" xfId="15606" xr:uid="{00000000-0005-0000-0000-00005A110000}"/>
    <cellStyle name="Ergebnis 2 2 30 3 2" xfId="28405" xr:uid="{00000000-0005-0000-0000-00005B110000}"/>
    <cellStyle name="Ergebnis 2 2 30 4" xfId="9899" xr:uid="{00000000-0005-0000-0000-00005C110000}"/>
    <cellStyle name="Ergebnis 2 2 30 5" xfId="24189" xr:uid="{00000000-0005-0000-0000-00005D110000}"/>
    <cellStyle name="Ergebnis 2 2 31" xfId="4229" xr:uid="{00000000-0005-0000-0000-00005E110000}"/>
    <cellStyle name="Ergebnis 2 2 31 2" xfId="15608" xr:uid="{00000000-0005-0000-0000-00005F110000}"/>
    <cellStyle name="Ergebnis 2 2 31 2 2" xfId="28407" xr:uid="{00000000-0005-0000-0000-000060110000}"/>
    <cellStyle name="Ergebnis 2 2 31 3" xfId="9901" xr:uid="{00000000-0005-0000-0000-000061110000}"/>
    <cellStyle name="Ergebnis 2 2 31 4" xfId="24723" xr:uid="{00000000-0005-0000-0000-000062110000}"/>
    <cellStyle name="Ergebnis 2 2 32" xfId="7055" xr:uid="{00000000-0005-0000-0000-000063110000}"/>
    <cellStyle name="Ergebnis 2 2 32 2" xfId="15561" xr:uid="{00000000-0005-0000-0000-000064110000}"/>
    <cellStyle name="Ergebnis 2 2 32 3" xfId="28360" xr:uid="{00000000-0005-0000-0000-000065110000}"/>
    <cellStyle name="Ergebnis 2 2 33" xfId="9854" xr:uid="{00000000-0005-0000-0000-000066110000}"/>
    <cellStyle name="Ergebnis 2 2 4" xfId="1576" xr:uid="{00000000-0005-0000-0000-000067110000}"/>
    <cellStyle name="Ergebnis 2 2 4 2" xfId="4475" xr:uid="{00000000-0005-0000-0000-000068110000}"/>
    <cellStyle name="Ergebnis 2 2 4 2 2" xfId="15610" xr:uid="{00000000-0005-0000-0000-000069110000}"/>
    <cellStyle name="Ergebnis 2 2 4 2 2 2" xfId="28409" xr:uid="{00000000-0005-0000-0000-00006A110000}"/>
    <cellStyle name="Ergebnis 2 2 4 2 3" xfId="9903" xr:uid="{00000000-0005-0000-0000-00006B110000}"/>
    <cellStyle name="Ergebnis 2 2 4 2 4" xfId="24724" xr:uid="{00000000-0005-0000-0000-00006C110000}"/>
    <cellStyle name="Ergebnis 2 2 4 3" xfId="15609" xr:uid="{00000000-0005-0000-0000-00006D110000}"/>
    <cellStyle name="Ergebnis 2 2 4 3 2" xfId="28408" xr:uid="{00000000-0005-0000-0000-00006E110000}"/>
    <cellStyle name="Ergebnis 2 2 4 4" xfId="9902" xr:uid="{00000000-0005-0000-0000-00006F110000}"/>
    <cellStyle name="Ergebnis 2 2 4 5" xfId="21765" xr:uid="{00000000-0005-0000-0000-000070110000}"/>
    <cellStyle name="Ergebnis 2 2 5" xfId="2189" xr:uid="{00000000-0005-0000-0000-000071110000}"/>
    <cellStyle name="Ergebnis 2 2 5 2" xfId="5087" xr:uid="{00000000-0005-0000-0000-000072110000}"/>
    <cellStyle name="Ergebnis 2 2 5 2 2" xfId="15612" xr:uid="{00000000-0005-0000-0000-000073110000}"/>
    <cellStyle name="Ergebnis 2 2 5 2 2 2" xfId="28411" xr:uid="{00000000-0005-0000-0000-000074110000}"/>
    <cellStyle name="Ergebnis 2 2 5 2 3" xfId="9905" xr:uid="{00000000-0005-0000-0000-000075110000}"/>
    <cellStyle name="Ergebnis 2 2 5 2 4" xfId="24725" xr:uid="{00000000-0005-0000-0000-000076110000}"/>
    <cellStyle name="Ergebnis 2 2 5 3" xfId="15611" xr:uid="{00000000-0005-0000-0000-000077110000}"/>
    <cellStyle name="Ergebnis 2 2 5 3 2" xfId="28410" xr:uid="{00000000-0005-0000-0000-000078110000}"/>
    <cellStyle name="Ergebnis 2 2 5 4" xfId="9904" xr:uid="{00000000-0005-0000-0000-000079110000}"/>
    <cellStyle name="Ergebnis 2 2 5 5" xfId="22378" xr:uid="{00000000-0005-0000-0000-00007A110000}"/>
    <cellStyle name="Ergebnis 2 2 6" xfId="1574" xr:uid="{00000000-0005-0000-0000-00007B110000}"/>
    <cellStyle name="Ergebnis 2 2 6 2" xfId="4473" xr:uid="{00000000-0005-0000-0000-00007C110000}"/>
    <cellStyle name="Ergebnis 2 2 6 2 2" xfId="15614" xr:uid="{00000000-0005-0000-0000-00007D110000}"/>
    <cellStyle name="Ergebnis 2 2 6 2 2 2" xfId="28413" xr:uid="{00000000-0005-0000-0000-00007E110000}"/>
    <cellStyle name="Ergebnis 2 2 6 2 3" xfId="9907" xr:uid="{00000000-0005-0000-0000-00007F110000}"/>
    <cellStyle name="Ergebnis 2 2 6 2 4" xfId="24726" xr:uid="{00000000-0005-0000-0000-000080110000}"/>
    <cellStyle name="Ergebnis 2 2 6 3" xfId="15613" xr:uid="{00000000-0005-0000-0000-000081110000}"/>
    <cellStyle name="Ergebnis 2 2 6 3 2" xfId="28412" xr:uid="{00000000-0005-0000-0000-000082110000}"/>
    <cellStyle name="Ergebnis 2 2 6 4" xfId="9906" xr:uid="{00000000-0005-0000-0000-000083110000}"/>
    <cellStyle name="Ergebnis 2 2 6 5" xfId="21763" xr:uid="{00000000-0005-0000-0000-000084110000}"/>
    <cellStyle name="Ergebnis 2 2 7" xfId="2200" xr:uid="{00000000-0005-0000-0000-000085110000}"/>
    <cellStyle name="Ergebnis 2 2 7 2" xfId="5098" xr:uid="{00000000-0005-0000-0000-000086110000}"/>
    <cellStyle name="Ergebnis 2 2 7 2 2" xfId="15616" xr:uid="{00000000-0005-0000-0000-000087110000}"/>
    <cellStyle name="Ergebnis 2 2 7 2 2 2" xfId="28415" xr:uid="{00000000-0005-0000-0000-000088110000}"/>
    <cellStyle name="Ergebnis 2 2 7 2 3" xfId="9909" xr:uid="{00000000-0005-0000-0000-000089110000}"/>
    <cellStyle name="Ergebnis 2 2 7 2 4" xfId="24727" xr:uid="{00000000-0005-0000-0000-00008A110000}"/>
    <cellStyle name="Ergebnis 2 2 7 3" xfId="15615" xr:uid="{00000000-0005-0000-0000-00008B110000}"/>
    <cellStyle name="Ergebnis 2 2 7 3 2" xfId="28414" xr:uid="{00000000-0005-0000-0000-00008C110000}"/>
    <cellStyle name="Ergebnis 2 2 7 4" xfId="9908" xr:uid="{00000000-0005-0000-0000-00008D110000}"/>
    <cellStyle name="Ergebnis 2 2 7 5" xfId="22389" xr:uid="{00000000-0005-0000-0000-00008E110000}"/>
    <cellStyle name="Ergebnis 2 2 8" xfId="1881" xr:uid="{00000000-0005-0000-0000-00008F110000}"/>
    <cellStyle name="Ergebnis 2 2 8 2" xfId="4779" xr:uid="{00000000-0005-0000-0000-000090110000}"/>
    <cellStyle name="Ergebnis 2 2 8 2 2" xfId="15618" xr:uid="{00000000-0005-0000-0000-000091110000}"/>
    <cellStyle name="Ergebnis 2 2 8 2 2 2" xfId="28417" xr:uid="{00000000-0005-0000-0000-000092110000}"/>
    <cellStyle name="Ergebnis 2 2 8 2 3" xfId="9911" xr:uid="{00000000-0005-0000-0000-000093110000}"/>
    <cellStyle name="Ergebnis 2 2 8 2 4" xfId="24728" xr:uid="{00000000-0005-0000-0000-000094110000}"/>
    <cellStyle name="Ergebnis 2 2 8 3" xfId="15617" xr:uid="{00000000-0005-0000-0000-000095110000}"/>
    <cellStyle name="Ergebnis 2 2 8 3 2" xfId="28416" xr:uid="{00000000-0005-0000-0000-000096110000}"/>
    <cellStyle name="Ergebnis 2 2 8 4" xfId="9910" xr:uid="{00000000-0005-0000-0000-000097110000}"/>
    <cellStyle name="Ergebnis 2 2 8 5" xfId="22070" xr:uid="{00000000-0005-0000-0000-000098110000}"/>
    <cellStyle name="Ergebnis 2 2 9" xfId="2781" xr:uid="{00000000-0005-0000-0000-000099110000}"/>
    <cellStyle name="Ergebnis 2 2 9 2" xfId="5678" xr:uid="{00000000-0005-0000-0000-00009A110000}"/>
    <cellStyle name="Ergebnis 2 2 9 2 2" xfId="15620" xr:uid="{00000000-0005-0000-0000-00009B110000}"/>
    <cellStyle name="Ergebnis 2 2 9 2 2 2" xfId="28419" xr:uid="{00000000-0005-0000-0000-00009C110000}"/>
    <cellStyle name="Ergebnis 2 2 9 2 3" xfId="9913" xr:uid="{00000000-0005-0000-0000-00009D110000}"/>
    <cellStyle name="Ergebnis 2 2 9 2 4" xfId="24729" xr:uid="{00000000-0005-0000-0000-00009E110000}"/>
    <cellStyle name="Ergebnis 2 2 9 3" xfId="15619" xr:uid="{00000000-0005-0000-0000-00009F110000}"/>
    <cellStyle name="Ergebnis 2 2 9 3 2" xfId="28418" xr:uid="{00000000-0005-0000-0000-0000A0110000}"/>
    <cellStyle name="Ergebnis 2 2 9 4" xfId="9912" xr:uid="{00000000-0005-0000-0000-0000A1110000}"/>
    <cellStyle name="Ergebnis 2 2 9 5" xfId="22969" xr:uid="{00000000-0005-0000-0000-0000A2110000}"/>
    <cellStyle name="Ergebnis 2 20" xfId="3112" xr:uid="{00000000-0005-0000-0000-0000A3110000}"/>
    <cellStyle name="Ergebnis 2 20 2" xfId="6009" xr:uid="{00000000-0005-0000-0000-0000A4110000}"/>
    <cellStyle name="Ergebnis 2 20 2 2" xfId="15622" xr:uid="{00000000-0005-0000-0000-0000A5110000}"/>
    <cellStyle name="Ergebnis 2 20 2 2 2" xfId="28421" xr:uid="{00000000-0005-0000-0000-0000A6110000}"/>
    <cellStyle name="Ergebnis 2 20 2 3" xfId="9915" xr:uid="{00000000-0005-0000-0000-0000A7110000}"/>
    <cellStyle name="Ergebnis 2 20 2 4" xfId="24730" xr:uid="{00000000-0005-0000-0000-0000A8110000}"/>
    <cellStyle name="Ergebnis 2 20 3" xfId="15621" xr:uid="{00000000-0005-0000-0000-0000A9110000}"/>
    <cellStyle name="Ergebnis 2 20 3 2" xfId="28420" xr:uid="{00000000-0005-0000-0000-0000AA110000}"/>
    <cellStyle name="Ergebnis 2 20 4" xfId="9914" xr:uid="{00000000-0005-0000-0000-0000AB110000}"/>
    <cellStyle name="Ergebnis 2 20 5" xfId="23300" xr:uid="{00000000-0005-0000-0000-0000AC110000}"/>
    <cellStyle name="Ergebnis 2 21" xfId="3225" xr:uid="{00000000-0005-0000-0000-0000AD110000}"/>
    <cellStyle name="Ergebnis 2 21 2" xfId="6122" xr:uid="{00000000-0005-0000-0000-0000AE110000}"/>
    <cellStyle name="Ergebnis 2 21 2 2" xfId="15624" xr:uid="{00000000-0005-0000-0000-0000AF110000}"/>
    <cellStyle name="Ergebnis 2 21 2 2 2" xfId="28423" xr:uid="{00000000-0005-0000-0000-0000B0110000}"/>
    <cellStyle name="Ergebnis 2 21 2 3" xfId="9917" xr:uid="{00000000-0005-0000-0000-0000B1110000}"/>
    <cellStyle name="Ergebnis 2 21 2 4" xfId="24731" xr:uid="{00000000-0005-0000-0000-0000B2110000}"/>
    <cellStyle name="Ergebnis 2 21 3" xfId="15623" xr:uid="{00000000-0005-0000-0000-0000B3110000}"/>
    <cellStyle name="Ergebnis 2 21 3 2" xfId="28422" xr:uid="{00000000-0005-0000-0000-0000B4110000}"/>
    <cellStyle name="Ergebnis 2 21 4" xfId="9916" xr:uid="{00000000-0005-0000-0000-0000B5110000}"/>
    <cellStyle name="Ergebnis 2 21 5" xfId="23413" xr:uid="{00000000-0005-0000-0000-0000B6110000}"/>
    <cellStyle name="Ergebnis 2 22" xfId="3462" xr:uid="{00000000-0005-0000-0000-0000B7110000}"/>
    <cellStyle name="Ergebnis 2 22 2" xfId="6359" xr:uid="{00000000-0005-0000-0000-0000B8110000}"/>
    <cellStyle name="Ergebnis 2 22 2 2" xfId="15626" xr:uid="{00000000-0005-0000-0000-0000B9110000}"/>
    <cellStyle name="Ergebnis 2 22 2 2 2" xfId="28425" xr:uid="{00000000-0005-0000-0000-0000BA110000}"/>
    <cellStyle name="Ergebnis 2 22 2 3" xfId="9919" xr:uid="{00000000-0005-0000-0000-0000BB110000}"/>
    <cellStyle name="Ergebnis 2 22 2 4" xfId="24732" xr:uid="{00000000-0005-0000-0000-0000BC110000}"/>
    <cellStyle name="Ergebnis 2 22 3" xfId="15625" xr:uid="{00000000-0005-0000-0000-0000BD110000}"/>
    <cellStyle name="Ergebnis 2 22 3 2" xfId="28424" xr:uid="{00000000-0005-0000-0000-0000BE110000}"/>
    <cellStyle name="Ergebnis 2 22 4" xfId="9918" xr:uid="{00000000-0005-0000-0000-0000BF110000}"/>
    <cellStyle name="Ergebnis 2 22 5" xfId="23650" xr:uid="{00000000-0005-0000-0000-0000C0110000}"/>
    <cellStyle name="Ergebnis 2 23" xfId="3414" xr:uid="{00000000-0005-0000-0000-0000C1110000}"/>
    <cellStyle name="Ergebnis 2 23 2" xfId="6311" xr:uid="{00000000-0005-0000-0000-0000C2110000}"/>
    <cellStyle name="Ergebnis 2 23 2 2" xfId="15628" xr:uid="{00000000-0005-0000-0000-0000C3110000}"/>
    <cellStyle name="Ergebnis 2 23 2 2 2" xfId="28427" xr:uid="{00000000-0005-0000-0000-0000C4110000}"/>
    <cellStyle name="Ergebnis 2 23 2 3" xfId="9921" xr:uid="{00000000-0005-0000-0000-0000C5110000}"/>
    <cellStyle name="Ergebnis 2 23 2 4" xfId="24733" xr:uid="{00000000-0005-0000-0000-0000C6110000}"/>
    <cellStyle name="Ergebnis 2 23 3" xfId="15627" xr:uid="{00000000-0005-0000-0000-0000C7110000}"/>
    <cellStyle name="Ergebnis 2 23 3 2" xfId="28426" xr:uid="{00000000-0005-0000-0000-0000C8110000}"/>
    <cellStyle name="Ergebnis 2 23 4" xfId="9920" xr:uid="{00000000-0005-0000-0000-0000C9110000}"/>
    <cellStyle name="Ergebnis 2 23 5" xfId="23602" xr:uid="{00000000-0005-0000-0000-0000CA110000}"/>
    <cellStyle name="Ergebnis 2 24" xfId="3317" xr:uid="{00000000-0005-0000-0000-0000CB110000}"/>
    <cellStyle name="Ergebnis 2 24 2" xfId="6214" xr:uid="{00000000-0005-0000-0000-0000CC110000}"/>
    <cellStyle name="Ergebnis 2 24 2 2" xfId="15630" xr:uid="{00000000-0005-0000-0000-0000CD110000}"/>
    <cellStyle name="Ergebnis 2 24 2 2 2" xfId="28429" xr:uid="{00000000-0005-0000-0000-0000CE110000}"/>
    <cellStyle name="Ergebnis 2 24 2 3" xfId="9923" xr:uid="{00000000-0005-0000-0000-0000CF110000}"/>
    <cellStyle name="Ergebnis 2 24 2 4" xfId="24734" xr:uid="{00000000-0005-0000-0000-0000D0110000}"/>
    <cellStyle name="Ergebnis 2 24 3" xfId="15629" xr:uid="{00000000-0005-0000-0000-0000D1110000}"/>
    <cellStyle name="Ergebnis 2 24 3 2" xfId="28428" xr:uid="{00000000-0005-0000-0000-0000D2110000}"/>
    <cellStyle name="Ergebnis 2 24 4" xfId="9922" xr:uid="{00000000-0005-0000-0000-0000D3110000}"/>
    <cellStyle name="Ergebnis 2 24 5" xfId="23505" xr:uid="{00000000-0005-0000-0000-0000D4110000}"/>
    <cellStyle name="Ergebnis 2 25" xfId="3791" xr:uid="{00000000-0005-0000-0000-0000D5110000}"/>
    <cellStyle name="Ergebnis 2 25 2" xfId="6688" xr:uid="{00000000-0005-0000-0000-0000D6110000}"/>
    <cellStyle name="Ergebnis 2 25 2 2" xfId="15632" xr:uid="{00000000-0005-0000-0000-0000D7110000}"/>
    <cellStyle name="Ergebnis 2 25 2 2 2" xfId="28431" xr:uid="{00000000-0005-0000-0000-0000D8110000}"/>
    <cellStyle name="Ergebnis 2 25 2 3" xfId="9925" xr:uid="{00000000-0005-0000-0000-0000D9110000}"/>
    <cellStyle name="Ergebnis 2 25 2 4" xfId="24735" xr:uid="{00000000-0005-0000-0000-0000DA110000}"/>
    <cellStyle name="Ergebnis 2 25 3" xfId="15631" xr:uid="{00000000-0005-0000-0000-0000DB110000}"/>
    <cellStyle name="Ergebnis 2 25 3 2" xfId="28430" xr:uid="{00000000-0005-0000-0000-0000DC110000}"/>
    <cellStyle name="Ergebnis 2 25 4" xfId="9924" xr:uid="{00000000-0005-0000-0000-0000DD110000}"/>
    <cellStyle name="Ergebnis 2 25 5" xfId="23979" xr:uid="{00000000-0005-0000-0000-0000DE110000}"/>
    <cellStyle name="Ergebnis 2 26" xfId="3865" xr:uid="{00000000-0005-0000-0000-0000DF110000}"/>
    <cellStyle name="Ergebnis 2 26 2" xfId="6762" xr:uid="{00000000-0005-0000-0000-0000E0110000}"/>
    <cellStyle name="Ergebnis 2 26 2 2" xfId="15634" xr:uid="{00000000-0005-0000-0000-0000E1110000}"/>
    <cellStyle name="Ergebnis 2 26 2 2 2" xfId="28433" xr:uid="{00000000-0005-0000-0000-0000E2110000}"/>
    <cellStyle name="Ergebnis 2 26 2 3" xfId="9927" xr:uid="{00000000-0005-0000-0000-0000E3110000}"/>
    <cellStyle name="Ergebnis 2 26 2 4" xfId="24736" xr:uid="{00000000-0005-0000-0000-0000E4110000}"/>
    <cellStyle name="Ergebnis 2 26 3" xfId="15633" xr:uid="{00000000-0005-0000-0000-0000E5110000}"/>
    <cellStyle name="Ergebnis 2 26 3 2" xfId="28432" xr:uid="{00000000-0005-0000-0000-0000E6110000}"/>
    <cellStyle name="Ergebnis 2 26 4" xfId="9926" xr:uid="{00000000-0005-0000-0000-0000E7110000}"/>
    <cellStyle name="Ergebnis 2 26 5" xfId="24053" xr:uid="{00000000-0005-0000-0000-0000E8110000}"/>
    <cellStyle name="Ergebnis 2 27" xfId="3231" xr:uid="{00000000-0005-0000-0000-0000E9110000}"/>
    <cellStyle name="Ergebnis 2 27 2" xfId="6128" xr:uid="{00000000-0005-0000-0000-0000EA110000}"/>
    <cellStyle name="Ergebnis 2 27 2 2" xfId="15636" xr:uid="{00000000-0005-0000-0000-0000EB110000}"/>
    <cellStyle name="Ergebnis 2 27 2 2 2" xfId="28435" xr:uid="{00000000-0005-0000-0000-0000EC110000}"/>
    <cellStyle name="Ergebnis 2 27 2 3" xfId="9929" xr:uid="{00000000-0005-0000-0000-0000ED110000}"/>
    <cellStyle name="Ergebnis 2 27 2 4" xfId="24737" xr:uid="{00000000-0005-0000-0000-0000EE110000}"/>
    <cellStyle name="Ergebnis 2 27 3" xfId="15635" xr:uid="{00000000-0005-0000-0000-0000EF110000}"/>
    <cellStyle name="Ergebnis 2 27 3 2" xfId="28434" xr:uid="{00000000-0005-0000-0000-0000F0110000}"/>
    <cellStyle name="Ergebnis 2 27 4" xfId="9928" xr:uid="{00000000-0005-0000-0000-0000F1110000}"/>
    <cellStyle name="Ergebnis 2 27 5" xfId="23419" xr:uid="{00000000-0005-0000-0000-0000F2110000}"/>
    <cellStyle name="Ergebnis 2 28" xfId="2612" xr:uid="{00000000-0005-0000-0000-0000F3110000}"/>
    <cellStyle name="Ergebnis 2 28 2" xfId="5509" xr:uid="{00000000-0005-0000-0000-0000F4110000}"/>
    <cellStyle name="Ergebnis 2 28 2 2" xfId="15638" xr:uid="{00000000-0005-0000-0000-0000F5110000}"/>
    <cellStyle name="Ergebnis 2 28 2 2 2" xfId="28437" xr:uid="{00000000-0005-0000-0000-0000F6110000}"/>
    <cellStyle name="Ergebnis 2 28 2 3" xfId="9931" xr:uid="{00000000-0005-0000-0000-0000F7110000}"/>
    <cellStyle name="Ergebnis 2 28 2 4" xfId="24738" xr:uid="{00000000-0005-0000-0000-0000F8110000}"/>
    <cellStyle name="Ergebnis 2 28 3" xfId="15637" xr:uid="{00000000-0005-0000-0000-0000F9110000}"/>
    <cellStyle name="Ergebnis 2 28 3 2" xfId="28436" xr:uid="{00000000-0005-0000-0000-0000FA110000}"/>
    <cellStyle name="Ergebnis 2 28 4" xfId="9930" xr:uid="{00000000-0005-0000-0000-0000FB110000}"/>
    <cellStyle name="Ergebnis 2 28 5" xfId="22800" xr:uid="{00000000-0005-0000-0000-0000FC110000}"/>
    <cellStyle name="Ergebnis 2 29" xfId="1869" xr:uid="{00000000-0005-0000-0000-0000FD110000}"/>
    <cellStyle name="Ergebnis 2 29 2" xfId="4768" xr:uid="{00000000-0005-0000-0000-0000FE110000}"/>
    <cellStyle name="Ergebnis 2 29 2 2" xfId="15640" xr:uid="{00000000-0005-0000-0000-0000FF110000}"/>
    <cellStyle name="Ergebnis 2 29 2 2 2" xfId="28439" xr:uid="{00000000-0005-0000-0000-000000120000}"/>
    <cellStyle name="Ergebnis 2 29 2 3" xfId="9933" xr:uid="{00000000-0005-0000-0000-000001120000}"/>
    <cellStyle name="Ergebnis 2 29 2 4" xfId="24739" xr:uid="{00000000-0005-0000-0000-000002120000}"/>
    <cellStyle name="Ergebnis 2 29 3" xfId="15639" xr:uid="{00000000-0005-0000-0000-000003120000}"/>
    <cellStyle name="Ergebnis 2 29 3 2" xfId="28438" xr:uid="{00000000-0005-0000-0000-000004120000}"/>
    <cellStyle name="Ergebnis 2 29 4" xfId="9932" xr:uid="{00000000-0005-0000-0000-000005120000}"/>
    <cellStyle name="Ergebnis 2 29 5" xfId="22058" xr:uid="{00000000-0005-0000-0000-000006120000}"/>
    <cellStyle name="Ergebnis 2 3" xfId="1583" xr:uid="{00000000-0005-0000-0000-000007120000}"/>
    <cellStyle name="Ergebnis 2 3 2" xfId="4482" xr:uid="{00000000-0005-0000-0000-000008120000}"/>
    <cellStyle name="Ergebnis 2 3 2 2" xfId="15642" xr:uid="{00000000-0005-0000-0000-000009120000}"/>
    <cellStyle name="Ergebnis 2 3 2 2 2" xfId="28441" xr:uid="{00000000-0005-0000-0000-00000A120000}"/>
    <cellStyle name="Ergebnis 2 3 2 3" xfId="9935" xr:uid="{00000000-0005-0000-0000-00000B120000}"/>
    <cellStyle name="Ergebnis 2 3 2 4" xfId="24740" xr:uid="{00000000-0005-0000-0000-00000C120000}"/>
    <cellStyle name="Ergebnis 2 3 3" xfId="15641" xr:uid="{00000000-0005-0000-0000-00000D120000}"/>
    <cellStyle name="Ergebnis 2 3 3 2" xfId="28440" xr:uid="{00000000-0005-0000-0000-00000E120000}"/>
    <cellStyle name="Ergebnis 2 3 4" xfId="9934" xr:uid="{00000000-0005-0000-0000-00000F120000}"/>
    <cellStyle name="Ergebnis 2 3 5" xfId="21772" xr:uid="{00000000-0005-0000-0000-000010120000}"/>
    <cellStyle name="Ergebnis 2 30" xfId="3765" xr:uid="{00000000-0005-0000-0000-000011120000}"/>
    <cellStyle name="Ergebnis 2 30 2" xfId="6662" xr:uid="{00000000-0005-0000-0000-000012120000}"/>
    <cellStyle name="Ergebnis 2 30 2 2" xfId="15644" xr:uid="{00000000-0005-0000-0000-000013120000}"/>
    <cellStyle name="Ergebnis 2 30 2 2 2" xfId="28443" xr:uid="{00000000-0005-0000-0000-000014120000}"/>
    <cellStyle name="Ergebnis 2 30 2 3" xfId="9937" xr:uid="{00000000-0005-0000-0000-000015120000}"/>
    <cellStyle name="Ergebnis 2 30 2 4" xfId="24741" xr:uid="{00000000-0005-0000-0000-000016120000}"/>
    <cellStyle name="Ergebnis 2 30 3" xfId="15643" xr:uid="{00000000-0005-0000-0000-000017120000}"/>
    <cellStyle name="Ergebnis 2 30 3 2" xfId="28442" xr:uid="{00000000-0005-0000-0000-000018120000}"/>
    <cellStyle name="Ergebnis 2 30 4" xfId="9936" xr:uid="{00000000-0005-0000-0000-000019120000}"/>
    <cellStyle name="Ergebnis 2 30 5" xfId="23953" xr:uid="{00000000-0005-0000-0000-00001A120000}"/>
    <cellStyle name="Ergebnis 2 31" xfId="4002" xr:uid="{00000000-0005-0000-0000-00001B120000}"/>
    <cellStyle name="Ergebnis 2 31 2" xfId="6899" xr:uid="{00000000-0005-0000-0000-00001C120000}"/>
    <cellStyle name="Ergebnis 2 31 2 2" xfId="15646" xr:uid="{00000000-0005-0000-0000-00001D120000}"/>
    <cellStyle name="Ergebnis 2 31 2 2 2" xfId="28445" xr:uid="{00000000-0005-0000-0000-00001E120000}"/>
    <cellStyle name="Ergebnis 2 31 2 3" xfId="9939" xr:uid="{00000000-0005-0000-0000-00001F120000}"/>
    <cellStyle name="Ergebnis 2 31 2 4" xfId="24742" xr:uid="{00000000-0005-0000-0000-000020120000}"/>
    <cellStyle name="Ergebnis 2 31 3" xfId="15645" xr:uid="{00000000-0005-0000-0000-000021120000}"/>
    <cellStyle name="Ergebnis 2 31 3 2" xfId="28444" xr:uid="{00000000-0005-0000-0000-000022120000}"/>
    <cellStyle name="Ergebnis 2 31 4" xfId="9938" xr:uid="{00000000-0005-0000-0000-000023120000}"/>
    <cellStyle name="Ergebnis 2 31 5" xfId="24190" xr:uid="{00000000-0005-0000-0000-000024120000}"/>
    <cellStyle name="Ergebnis 2 32" xfId="4228" xr:uid="{00000000-0005-0000-0000-000025120000}"/>
    <cellStyle name="Ergebnis 2 32 2" xfId="15647" xr:uid="{00000000-0005-0000-0000-000026120000}"/>
    <cellStyle name="Ergebnis 2 32 2 2" xfId="28446" xr:uid="{00000000-0005-0000-0000-000027120000}"/>
    <cellStyle name="Ergebnis 2 32 3" xfId="9940" xr:uid="{00000000-0005-0000-0000-000028120000}"/>
    <cellStyle name="Ergebnis 2 32 4" xfId="24743" xr:uid="{00000000-0005-0000-0000-000029120000}"/>
    <cellStyle name="Ergebnis 2 33" xfId="7054" xr:uid="{00000000-0005-0000-0000-00002A120000}"/>
    <cellStyle name="Ergebnis 2 33 2" xfId="15541" xr:uid="{00000000-0005-0000-0000-00002B120000}"/>
    <cellStyle name="Ergebnis 2 33 3" xfId="28340" xr:uid="{00000000-0005-0000-0000-00002C120000}"/>
    <cellStyle name="Ergebnis 2 34" xfId="9833" xr:uid="{00000000-0005-0000-0000-00002D120000}"/>
    <cellStyle name="Ergebnis 2 4" xfId="2182" xr:uid="{00000000-0005-0000-0000-00002E120000}"/>
    <cellStyle name="Ergebnis 2 4 2" xfId="5080" xr:uid="{00000000-0005-0000-0000-00002F120000}"/>
    <cellStyle name="Ergebnis 2 4 2 2" xfId="15649" xr:uid="{00000000-0005-0000-0000-000030120000}"/>
    <cellStyle name="Ergebnis 2 4 2 2 2" xfId="28448" xr:uid="{00000000-0005-0000-0000-000031120000}"/>
    <cellStyle name="Ergebnis 2 4 2 3" xfId="9942" xr:uid="{00000000-0005-0000-0000-000032120000}"/>
    <cellStyle name="Ergebnis 2 4 2 4" xfId="24744" xr:uid="{00000000-0005-0000-0000-000033120000}"/>
    <cellStyle name="Ergebnis 2 4 3" xfId="15648" xr:uid="{00000000-0005-0000-0000-000034120000}"/>
    <cellStyle name="Ergebnis 2 4 3 2" xfId="28447" xr:uid="{00000000-0005-0000-0000-000035120000}"/>
    <cellStyle name="Ergebnis 2 4 4" xfId="9941" xr:uid="{00000000-0005-0000-0000-000036120000}"/>
    <cellStyle name="Ergebnis 2 4 5" xfId="22371" xr:uid="{00000000-0005-0000-0000-000037120000}"/>
    <cellStyle name="Ergebnis 2 5" xfId="1575" xr:uid="{00000000-0005-0000-0000-000038120000}"/>
    <cellStyle name="Ergebnis 2 5 2" xfId="4474" xr:uid="{00000000-0005-0000-0000-000039120000}"/>
    <cellStyle name="Ergebnis 2 5 2 2" xfId="15651" xr:uid="{00000000-0005-0000-0000-00003A120000}"/>
    <cellStyle name="Ergebnis 2 5 2 2 2" xfId="28450" xr:uid="{00000000-0005-0000-0000-00003B120000}"/>
    <cellStyle name="Ergebnis 2 5 2 3" xfId="9944" xr:uid="{00000000-0005-0000-0000-00003C120000}"/>
    <cellStyle name="Ergebnis 2 5 2 4" xfId="24745" xr:uid="{00000000-0005-0000-0000-00003D120000}"/>
    <cellStyle name="Ergebnis 2 5 3" xfId="15650" xr:uid="{00000000-0005-0000-0000-00003E120000}"/>
    <cellStyle name="Ergebnis 2 5 3 2" xfId="28449" xr:uid="{00000000-0005-0000-0000-00003F120000}"/>
    <cellStyle name="Ergebnis 2 5 4" xfId="9943" xr:uid="{00000000-0005-0000-0000-000040120000}"/>
    <cellStyle name="Ergebnis 2 5 5" xfId="21764" xr:uid="{00000000-0005-0000-0000-000041120000}"/>
    <cellStyle name="Ergebnis 2 6" xfId="2190" xr:uid="{00000000-0005-0000-0000-000042120000}"/>
    <cellStyle name="Ergebnis 2 6 2" xfId="5088" xr:uid="{00000000-0005-0000-0000-000043120000}"/>
    <cellStyle name="Ergebnis 2 6 2 2" xfId="15653" xr:uid="{00000000-0005-0000-0000-000044120000}"/>
    <cellStyle name="Ergebnis 2 6 2 2 2" xfId="28452" xr:uid="{00000000-0005-0000-0000-000045120000}"/>
    <cellStyle name="Ergebnis 2 6 2 3" xfId="9946" xr:uid="{00000000-0005-0000-0000-000046120000}"/>
    <cellStyle name="Ergebnis 2 6 2 4" xfId="24746" xr:uid="{00000000-0005-0000-0000-000047120000}"/>
    <cellStyle name="Ergebnis 2 6 3" xfId="15652" xr:uid="{00000000-0005-0000-0000-000048120000}"/>
    <cellStyle name="Ergebnis 2 6 3 2" xfId="28451" xr:uid="{00000000-0005-0000-0000-000049120000}"/>
    <cellStyle name="Ergebnis 2 6 4" xfId="9945" xr:uid="{00000000-0005-0000-0000-00004A120000}"/>
    <cellStyle name="Ergebnis 2 6 5" xfId="22379" xr:uid="{00000000-0005-0000-0000-00004B120000}"/>
    <cellStyle name="Ergebnis 2 7" xfId="1573" xr:uid="{00000000-0005-0000-0000-00004C120000}"/>
    <cellStyle name="Ergebnis 2 7 2" xfId="4472" xr:uid="{00000000-0005-0000-0000-00004D120000}"/>
    <cellStyle name="Ergebnis 2 7 2 2" xfId="15655" xr:uid="{00000000-0005-0000-0000-00004E120000}"/>
    <cellStyle name="Ergebnis 2 7 2 2 2" xfId="28454" xr:uid="{00000000-0005-0000-0000-00004F120000}"/>
    <cellStyle name="Ergebnis 2 7 2 3" xfId="9948" xr:uid="{00000000-0005-0000-0000-000050120000}"/>
    <cellStyle name="Ergebnis 2 7 2 4" xfId="24747" xr:uid="{00000000-0005-0000-0000-000051120000}"/>
    <cellStyle name="Ergebnis 2 7 3" xfId="15654" xr:uid="{00000000-0005-0000-0000-000052120000}"/>
    <cellStyle name="Ergebnis 2 7 3 2" xfId="28453" xr:uid="{00000000-0005-0000-0000-000053120000}"/>
    <cellStyle name="Ergebnis 2 7 4" xfId="9947" xr:uid="{00000000-0005-0000-0000-000054120000}"/>
    <cellStyle name="Ergebnis 2 7 5" xfId="21762" xr:uid="{00000000-0005-0000-0000-000055120000}"/>
    <cellStyle name="Ergebnis 2 8" xfId="2201" xr:uid="{00000000-0005-0000-0000-000056120000}"/>
    <cellStyle name="Ergebnis 2 8 2" xfId="5099" xr:uid="{00000000-0005-0000-0000-000057120000}"/>
    <cellStyle name="Ergebnis 2 8 2 2" xfId="15657" xr:uid="{00000000-0005-0000-0000-000058120000}"/>
    <cellStyle name="Ergebnis 2 8 2 2 2" xfId="28456" xr:uid="{00000000-0005-0000-0000-000059120000}"/>
    <cellStyle name="Ergebnis 2 8 2 3" xfId="9950" xr:uid="{00000000-0005-0000-0000-00005A120000}"/>
    <cellStyle name="Ergebnis 2 8 2 4" xfId="24748" xr:uid="{00000000-0005-0000-0000-00005B120000}"/>
    <cellStyle name="Ergebnis 2 8 3" xfId="15656" xr:uid="{00000000-0005-0000-0000-00005C120000}"/>
    <cellStyle name="Ergebnis 2 8 3 2" xfId="28455" xr:uid="{00000000-0005-0000-0000-00005D120000}"/>
    <cellStyle name="Ergebnis 2 8 4" xfId="9949" xr:uid="{00000000-0005-0000-0000-00005E120000}"/>
    <cellStyle name="Ergebnis 2 8 5" xfId="22390" xr:uid="{00000000-0005-0000-0000-00005F120000}"/>
    <cellStyle name="Ergebnis 2 9" xfId="1880" xr:uid="{00000000-0005-0000-0000-000060120000}"/>
    <cellStyle name="Ergebnis 2 9 2" xfId="4778" xr:uid="{00000000-0005-0000-0000-000061120000}"/>
    <cellStyle name="Ergebnis 2 9 2 2" xfId="15659" xr:uid="{00000000-0005-0000-0000-000062120000}"/>
    <cellStyle name="Ergebnis 2 9 2 2 2" xfId="28458" xr:uid="{00000000-0005-0000-0000-000063120000}"/>
    <cellStyle name="Ergebnis 2 9 2 3" xfId="9952" xr:uid="{00000000-0005-0000-0000-000064120000}"/>
    <cellStyle name="Ergebnis 2 9 2 4" xfId="24749" xr:uid="{00000000-0005-0000-0000-000065120000}"/>
    <cellStyle name="Ergebnis 2 9 3" xfId="15658" xr:uid="{00000000-0005-0000-0000-000066120000}"/>
    <cellStyle name="Ergebnis 2 9 3 2" xfId="28457" xr:uid="{00000000-0005-0000-0000-000067120000}"/>
    <cellStyle name="Ergebnis 2 9 4" xfId="9951" xr:uid="{00000000-0005-0000-0000-000068120000}"/>
    <cellStyle name="Ergebnis 2 9 5" xfId="22069" xr:uid="{00000000-0005-0000-0000-000069120000}"/>
    <cellStyle name="Ergebnis 3" xfId="1358" xr:uid="{00000000-0005-0000-0000-00006A120000}"/>
    <cellStyle name="Ergebnis 3 2" xfId="33416" xr:uid="{00000000-0005-0000-0000-00006B120000}"/>
    <cellStyle name="Ergebnis 3 2 2" xfId="33417" xr:uid="{00000000-0005-0000-0000-00006C120000}"/>
    <cellStyle name="Ergebnis 3 3" xfId="33418" xr:uid="{00000000-0005-0000-0000-00006D120000}"/>
    <cellStyle name="Ergebnis 4" xfId="33419" xr:uid="{00000000-0005-0000-0000-00006E120000}"/>
    <cellStyle name="Ergebnis 4 2" xfId="33420" xr:uid="{00000000-0005-0000-0000-00006F120000}"/>
    <cellStyle name="Erklärender Text 2" xfId="338" xr:uid="{00000000-0005-0000-0000-000070120000}"/>
    <cellStyle name="Erklärender Text 3" xfId="1359" xr:uid="{00000000-0005-0000-0000-000071120000}"/>
    <cellStyle name="Erklärender Text 4" xfId="33421" xr:uid="{00000000-0005-0000-0000-000072120000}"/>
    <cellStyle name="Euro" xfId="33422" xr:uid="{00000000-0005-0000-0000-000073120000}"/>
    <cellStyle name="Explanatory Text" xfId="64" xr:uid="{00000000-0005-0000-0000-000074120000}"/>
    <cellStyle name="Explanatory Text 2" xfId="65" xr:uid="{00000000-0005-0000-0000-000075120000}"/>
    <cellStyle name="Explanatory Text 3" xfId="4178" xr:uid="{00000000-0005-0000-0000-000076120000}"/>
    <cellStyle name="Good" xfId="66" xr:uid="{00000000-0005-0000-0000-000077120000}"/>
    <cellStyle name="Good 2" xfId="67" xr:uid="{00000000-0005-0000-0000-000078120000}"/>
    <cellStyle name="Good 3" xfId="4179" xr:uid="{00000000-0005-0000-0000-000079120000}"/>
    <cellStyle name="Good 4" xfId="33423" xr:uid="{00000000-0005-0000-0000-00007A120000}"/>
    <cellStyle name="Good_MBA and other" xfId="339" xr:uid="{00000000-0005-0000-0000-00007B120000}"/>
    <cellStyle name="Grey" xfId="33424" xr:uid="{00000000-0005-0000-0000-00007C120000}"/>
    <cellStyle name="Gut 2" xfId="340" xr:uid="{00000000-0005-0000-0000-00007D120000}"/>
    <cellStyle name="Gut 3" xfId="341" xr:uid="{00000000-0005-0000-0000-00007E120000}"/>
    <cellStyle name="Header1" xfId="342" xr:uid="{00000000-0005-0000-0000-00007F120000}"/>
    <cellStyle name="Header1 2" xfId="1885" xr:uid="{00000000-0005-0000-0000-000080120000}"/>
    <cellStyle name="Header1 2 2" xfId="4783" xr:uid="{00000000-0005-0000-0000-000081120000}"/>
    <cellStyle name="Header1 2 2 2" xfId="9954" xr:uid="{00000000-0005-0000-0000-000082120000}"/>
    <cellStyle name="Header1 2 2 3" xfId="24750" xr:uid="{00000000-0005-0000-0000-000083120000}"/>
    <cellStyle name="Header1 2 3" xfId="7455" xr:uid="{00000000-0005-0000-0000-000084120000}"/>
    <cellStyle name="Header1 2 4" xfId="9953" xr:uid="{00000000-0005-0000-0000-000085120000}"/>
    <cellStyle name="Header1 2 5" xfId="22074" xr:uid="{00000000-0005-0000-0000-000086120000}"/>
    <cellStyle name="Header1 3" xfId="1926" xr:uid="{00000000-0005-0000-0000-000087120000}"/>
    <cellStyle name="Header1 3 2" xfId="4824" xr:uid="{00000000-0005-0000-0000-000088120000}"/>
    <cellStyle name="Header1 3 2 2" xfId="9956" xr:uid="{00000000-0005-0000-0000-000089120000}"/>
    <cellStyle name="Header1 3 2 3" xfId="24751" xr:uid="{00000000-0005-0000-0000-00008A120000}"/>
    <cellStyle name="Header1 3 3" xfId="7462" xr:uid="{00000000-0005-0000-0000-00008B120000}"/>
    <cellStyle name="Header1 3 4" xfId="9955" xr:uid="{00000000-0005-0000-0000-00008C120000}"/>
    <cellStyle name="Header1 3 5" xfId="22115" xr:uid="{00000000-0005-0000-0000-00008D120000}"/>
    <cellStyle name="Header1 4" xfId="2789" xr:uid="{00000000-0005-0000-0000-00008E120000}"/>
    <cellStyle name="Header1 4 2" xfId="5686" xr:uid="{00000000-0005-0000-0000-00008F120000}"/>
    <cellStyle name="Header1 4 2 2" xfId="9958" xr:uid="{00000000-0005-0000-0000-000090120000}"/>
    <cellStyle name="Header1 4 2 3" xfId="24752" xr:uid="{00000000-0005-0000-0000-000091120000}"/>
    <cellStyle name="Header1 4 3" xfId="8112" xr:uid="{00000000-0005-0000-0000-000092120000}"/>
    <cellStyle name="Header1 4 4" xfId="9957" xr:uid="{00000000-0005-0000-0000-000093120000}"/>
    <cellStyle name="Header1 4 5" xfId="22977" xr:uid="{00000000-0005-0000-0000-000094120000}"/>
    <cellStyle name="Header1 5" xfId="2842" xr:uid="{00000000-0005-0000-0000-000095120000}"/>
    <cellStyle name="Header1 5 2" xfId="5739" xr:uid="{00000000-0005-0000-0000-000096120000}"/>
    <cellStyle name="Header1 5 2 2" xfId="9960" xr:uid="{00000000-0005-0000-0000-000097120000}"/>
    <cellStyle name="Header1 5 2 3" xfId="24753" xr:uid="{00000000-0005-0000-0000-000098120000}"/>
    <cellStyle name="Header1 5 3" xfId="8136" xr:uid="{00000000-0005-0000-0000-000099120000}"/>
    <cellStyle name="Header1 5 4" xfId="9959" xr:uid="{00000000-0005-0000-0000-00009A120000}"/>
    <cellStyle name="Header1 5 5" xfId="23030" xr:uid="{00000000-0005-0000-0000-00009B120000}"/>
    <cellStyle name="Header1 6" xfId="1874" xr:uid="{00000000-0005-0000-0000-00009C120000}"/>
    <cellStyle name="Header1 6 2" xfId="7454" xr:uid="{00000000-0005-0000-0000-00009D120000}"/>
    <cellStyle name="Header1 6 3" xfId="9961" xr:uid="{00000000-0005-0000-0000-00009E120000}"/>
    <cellStyle name="Header1 6 4" xfId="22063" xr:uid="{00000000-0005-0000-0000-00009F120000}"/>
    <cellStyle name="Header2" xfId="343" xr:uid="{00000000-0005-0000-0000-0000A0120000}"/>
    <cellStyle name="Header2 10" xfId="1886" xr:uid="{00000000-0005-0000-0000-0000A1120000}"/>
    <cellStyle name="Header2 10 2" xfId="4784" xr:uid="{00000000-0005-0000-0000-0000A2120000}"/>
    <cellStyle name="Header2 10 2 2" xfId="15662" xr:uid="{00000000-0005-0000-0000-0000A3120000}"/>
    <cellStyle name="Header2 10 2 2 2" xfId="28461" xr:uid="{00000000-0005-0000-0000-0000A4120000}"/>
    <cellStyle name="Header2 10 2 3" xfId="9964" xr:uid="{00000000-0005-0000-0000-0000A5120000}"/>
    <cellStyle name="Header2 10 2 4" xfId="24754" xr:uid="{00000000-0005-0000-0000-0000A6120000}"/>
    <cellStyle name="Header2 10 3" xfId="15661" xr:uid="{00000000-0005-0000-0000-0000A7120000}"/>
    <cellStyle name="Header2 10 3 2" xfId="28460" xr:uid="{00000000-0005-0000-0000-0000A8120000}"/>
    <cellStyle name="Header2 10 4" xfId="9963" xr:uid="{00000000-0005-0000-0000-0000A9120000}"/>
    <cellStyle name="Header2 10 5" xfId="22075" xr:uid="{00000000-0005-0000-0000-0000AA120000}"/>
    <cellStyle name="Header2 11" xfId="2775" xr:uid="{00000000-0005-0000-0000-0000AB120000}"/>
    <cellStyle name="Header2 11 2" xfId="5672" xr:uid="{00000000-0005-0000-0000-0000AC120000}"/>
    <cellStyle name="Header2 11 2 2" xfId="15664" xr:uid="{00000000-0005-0000-0000-0000AD120000}"/>
    <cellStyle name="Header2 11 2 2 2" xfId="28463" xr:uid="{00000000-0005-0000-0000-0000AE120000}"/>
    <cellStyle name="Header2 11 2 3" xfId="9966" xr:uid="{00000000-0005-0000-0000-0000AF120000}"/>
    <cellStyle name="Header2 11 2 4" xfId="24755" xr:uid="{00000000-0005-0000-0000-0000B0120000}"/>
    <cellStyle name="Header2 11 3" xfId="15663" xr:uid="{00000000-0005-0000-0000-0000B1120000}"/>
    <cellStyle name="Header2 11 3 2" xfId="28462" xr:uid="{00000000-0005-0000-0000-0000B2120000}"/>
    <cellStyle name="Header2 11 4" xfId="9965" xr:uid="{00000000-0005-0000-0000-0000B3120000}"/>
    <cellStyle name="Header2 11 5" xfId="22963" xr:uid="{00000000-0005-0000-0000-0000B4120000}"/>
    <cellStyle name="Header2 12" xfId="1927" xr:uid="{00000000-0005-0000-0000-0000B5120000}"/>
    <cellStyle name="Header2 12 2" xfId="4825" xr:uid="{00000000-0005-0000-0000-0000B6120000}"/>
    <cellStyle name="Header2 12 2 2" xfId="15666" xr:uid="{00000000-0005-0000-0000-0000B7120000}"/>
    <cellStyle name="Header2 12 2 2 2" xfId="28465" xr:uid="{00000000-0005-0000-0000-0000B8120000}"/>
    <cellStyle name="Header2 12 2 3" xfId="9968" xr:uid="{00000000-0005-0000-0000-0000B9120000}"/>
    <cellStyle name="Header2 12 2 4" xfId="24756" xr:uid="{00000000-0005-0000-0000-0000BA120000}"/>
    <cellStyle name="Header2 12 3" xfId="15665" xr:uid="{00000000-0005-0000-0000-0000BB120000}"/>
    <cellStyle name="Header2 12 3 2" xfId="28464" xr:uid="{00000000-0005-0000-0000-0000BC120000}"/>
    <cellStyle name="Header2 12 4" xfId="9967" xr:uid="{00000000-0005-0000-0000-0000BD120000}"/>
    <cellStyle name="Header2 12 5" xfId="22116" xr:uid="{00000000-0005-0000-0000-0000BE120000}"/>
    <cellStyle name="Header2 13" xfId="3003" xr:uid="{00000000-0005-0000-0000-0000BF120000}"/>
    <cellStyle name="Header2 13 2" xfId="5900" xr:uid="{00000000-0005-0000-0000-0000C0120000}"/>
    <cellStyle name="Header2 13 2 2" xfId="15668" xr:uid="{00000000-0005-0000-0000-0000C1120000}"/>
    <cellStyle name="Header2 13 2 2 2" xfId="28467" xr:uid="{00000000-0005-0000-0000-0000C2120000}"/>
    <cellStyle name="Header2 13 2 3" xfId="9970" xr:uid="{00000000-0005-0000-0000-0000C3120000}"/>
    <cellStyle name="Header2 13 2 4" xfId="24757" xr:uid="{00000000-0005-0000-0000-0000C4120000}"/>
    <cellStyle name="Header2 13 3" xfId="15667" xr:uid="{00000000-0005-0000-0000-0000C5120000}"/>
    <cellStyle name="Header2 13 3 2" xfId="28466" xr:uid="{00000000-0005-0000-0000-0000C6120000}"/>
    <cellStyle name="Header2 13 4" xfId="9969" xr:uid="{00000000-0005-0000-0000-0000C7120000}"/>
    <cellStyle name="Header2 13 5" xfId="23191" xr:uid="{00000000-0005-0000-0000-0000C8120000}"/>
    <cellStyle name="Header2 14" xfId="1606" xr:uid="{00000000-0005-0000-0000-0000C9120000}"/>
    <cellStyle name="Header2 14 2" xfId="4505" xr:uid="{00000000-0005-0000-0000-0000CA120000}"/>
    <cellStyle name="Header2 14 2 2" xfId="15670" xr:uid="{00000000-0005-0000-0000-0000CB120000}"/>
    <cellStyle name="Header2 14 2 2 2" xfId="28469" xr:uid="{00000000-0005-0000-0000-0000CC120000}"/>
    <cellStyle name="Header2 14 2 3" xfId="9972" xr:uid="{00000000-0005-0000-0000-0000CD120000}"/>
    <cellStyle name="Header2 14 2 4" xfId="24758" xr:uid="{00000000-0005-0000-0000-0000CE120000}"/>
    <cellStyle name="Header2 14 3" xfId="15669" xr:uid="{00000000-0005-0000-0000-0000CF120000}"/>
    <cellStyle name="Header2 14 3 2" xfId="28468" xr:uid="{00000000-0005-0000-0000-0000D0120000}"/>
    <cellStyle name="Header2 14 4" xfId="9971" xr:uid="{00000000-0005-0000-0000-0000D1120000}"/>
    <cellStyle name="Header2 14 5" xfId="21795" xr:uid="{00000000-0005-0000-0000-0000D2120000}"/>
    <cellStyle name="Header2 15" xfId="2788" xr:uid="{00000000-0005-0000-0000-0000D3120000}"/>
    <cellStyle name="Header2 15 2" xfId="5685" xr:uid="{00000000-0005-0000-0000-0000D4120000}"/>
    <cellStyle name="Header2 15 2 2" xfId="15672" xr:uid="{00000000-0005-0000-0000-0000D5120000}"/>
    <cellStyle name="Header2 15 2 2 2" xfId="28471" xr:uid="{00000000-0005-0000-0000-0000D6120000}"/>
    <cellStyle name="Header2 15 2 3" xfId="9974" xr:uid="{00000000-0005-0000-0000-0000D7120000}"/>
    <cellStyle name="Header2 15 2 4" xfId="24759" xr:uid="{00000000-0005-0000-0000-0000D8120000}"/>
    <cellStyle name="Header2 15 3" xfId="15671" xr:uid="{00000000-0005-0000-0000-0000D9120000}"/>
    <cellStyle name="Header2 15 3 2" xfId="28470" xr:uid="{00000000-0005-0000-0000-0000DA120000}"/>
    <cellStyle name="Header2 15 4" xfId="9973" xr:uid="{00000000-0005-0000-0000-0000DB120000}"/>
    <cellStyle name="Header2 15 5" xfId="22976" xr:uid="{00000000-0005-0000-0000-0000DC120000}"/>
    <cellStyle name="Header2 16" xfId="3208" xr:uid="{00000000-0005-0000-0000-0000DD120000}"/>
    <cellStyle name="Header2 16 2" xfId="6105" xr:uid="{00000000-0005-0000-0000-0000DE120000}"/>
    <cellStyle name="Header2 16 2 2" xfId="15674" xr:uid="{00000000-0005-0000-0000-0000DF120000}"/>
    <cellStyle name="Header2 16 2 2 2" xfId="28473" xr:uid="{00000000-0005-0000-0000-0000E0120000}"/>
    <cellStyle name="Header2 16 2 3" xfId="9976" xr:uid="{00000000-0005-0000-0000-0000E1120000}"/>
    <cellStyle name="Header2 16 2 4" xfId="24760" xr:uid="{00000000-0005-0000-0000-0000E2120000}"/>
    <cellStyle name="Header2 16 3" xfId="15673" xr:uid="{00000000-0005-0000-0000-0000E3120000}"/>
    <cellStyle name="Header2 16 3 2" xfId="28472" xr:uid="{00000000-0005-0000-0000-0000E4120000}"/>
    <cellStyle name="Header2 16 4" xfId="9975" xr:uid="{00000000-0005-0000-0000-0000E5120000}"/>
    <cellStyle name="Header2 16 5" xfId="23396" xr:uid="{00000000-0005-0000-0000-0000E6120000}"/>
    <cellStyle name="Header2 17" xfId="2829" xr:uid="{00000000-0005-0000-0000-0000E7120000}"/>
    <cellStyle name="Header2 17 2" xfId="5726" xr:uid="{00000000-0005-0000-0000-0000E8120000}"/>
    <cellStyle name="Header2 17 2 2" xfId="15676" xr:uid="{00000000-0005-0000-0000-0000E9120000}"/>
    <cellStyle name="Header2 17 2 2 2" xfId="28475" xr:uid="{00000000-0005-0000-0000-0000EA120000}"/>
    <cellStyle name="Header2 17 2 3" xfId="9978" xr:uid="{00000000-0005-0000-0000-0000EB120000}"/>
    <cellStyle name="Header2 17 2 4" xfId="24761" xr:uid="{00000000-0005-0000-0000-0000EC120000}"/>
    <cellStyle name="Header2 17 3" xfId="15675" xr:uid="{00000000-0005-0000-0000-0000ED120000}"/>
    <cellStyle name="Header2 17 3 2" xfId="28474" xr:uid="{00000000-0005-0000-0000-0000EE120000}"/>
    <cellStyle name="Header2 17 4" xfId="9977" xr:uid="{00000000-0005-0000-0000-0000EF120000}"/>
    <cellStyle name="Header2 17 5" xfId="23017" xr:uid="{00000000-0005-0000-0000-0000F0120000}"/>
    <cellStyle name="Header2 18" xfId="2380" xr:uid="{00000000-0005-0000-0000-0000F1120000}"/>
    <cellStyle name="Header2 18 2" xfId="5278" xr:uid="{00000000-0005-0000-0000-0000F2120000}"/>
    <cellStyle name="Header2 18 2 2" xfId="15678" xr:uid="{00000000-0005-0000-0000-0000F3120000}"/>
    <cellStyle name="Header2 18 2 2 2" xfId="28477" xr:uid="{00000000-0005-0000-0000-0000F4120000}"/>
    <cellStyle name="Header2 18 2 3" xfId="9980" xr:uid="{00000000-0005-0000-0000-0000F5120000}"/>
    <cellStyle name="Header2 18 2 4" xfId="24762" xr:uid="{00000000-0005-0000-0000-0000F6120000}"/>
    <cellStyle name="Header2 18 3" xfId="15677" xr:uid="{00000000-0005-0000-0000-0000F7120000}"/>
    <cellStyle name="Header2 18 3 2" xfId="28476" xr:uid="{00000000-0005-0000-0000-0000F8120000}"/>
    <cellStyle name="Header2 18 4" xfId="9979" xr:uid="{00000000-0005-0000-0000-0000F9120000}"/>
    <cellStyle name="Header2 18 5" xfId="22569" xr:uid="{00000000-0005-0000-0000-0000FA120000}"/>
    <cellStyle name="Header2 19" xfId="3273" xr:uid="{00000000-0005-0000-0000-0000FB120000}"/>
    <cellStyle name="Header2 19 2" xfId="6170" xr:uid="{00000000-0005-0000-0000-0000FC120000}"/>
    <cellStyle name="Header2 19 2 2" xfId="15680" xr:uid="{00000000-0005-0000-0000-0000FD120000}"/>
    <cellStyle name="Header2 19 2 2 2" xfId="28479" xr:uid="{00000000-0005-0000-0000-0000FE120000}"/>
    <cellStyle name="Header2 19 2 3" xfId="9982" xr:uid="{00000000-0005-0000-0000-0000FF120000}"/>
    <cellStyle name="Header2 19 2 4" xfId="24763" xr:uid="{00000000-0005-0000-0000-000000130000}"/>
    <cellStyle name="Header2 19 3" xfId="15679" xr:uid="{00000000-0005-0000-0000-000001130000}"/>
    <cellStyle name="Header2 19 3 2" xfId="28478" xr:uid="{00000000-0005-0000-0000-000002130000}"/>
    <cellStyle name="Header2 19 4" xfId="9981" xr:uid="{00000000-0005-0000-0000-000003130000}"/>
    <cellStyle name="Header2 19 5" xfId="23461" xr:uid="{00000000-0005-0000-0000-000004130000}"/>
    <cellStyle name="Header2 2" xfId="344" xr:uid="{00000000-0005-0000-0000-000005130000}"/>
    <cellStyle name="Header2 2 10" xfId="2774" xr:uid="{00000000-0005-0000-0000-000006130000}"/>
    <cellStyle name="Header2 2 10 2" xfId="5671" xr:uid="{00000000-0005-0000-0000-000007130000}"/>
    <cellStyle name="Header2 2 10 2 2" xfId="15683" xr:uid="{00000000-0005-0000-0000-000008130000}"/>
    <cellStyle name="Header2 2 10 2 2 2" xfId="28482" xr:uid="{00000000-0005-0000-0000-000009130000}"/>
    <cellStyle name="Header2 2 10 2 3" xfId="9985" xr:uid="{00000000-0005-0000-0000-00000A130000}"/>
    <cellStyle name="Header2 2 10 2 4" xfId="24764" xr:uid="{00000000-0005-0000-0000-00000B130000}"/>
    <cellStyle name="Header2 2 10 3" xfId="15682" xr:uid="{00000000-0005-0000-0000-00000C130000}"/>
    <cellStyle name="Header2 2 10 3 2" xfId="28481" xr:uid="{00000000-0005-0000-0000-00000D130000}"/>
    <cellStyle name="Header2 2 10 4" xfId="9984" xr:uid="{00000000-0005-0000-0000-00000E130000}"/>
    <cellStyle name="Header2 2 10 5" xfId="22962" xr:uid="{00000000-0005-0000-0000-00000F130000}"/>
    <cellStyle name="Header2 2 11" xfId="1928" xr:uid="{00000000-0005-0000-0000-000010130000}"/>
    <cellStyle name="Header2 2 11 2" xfId="4826" xr:uid="{00000000-0005-0000-0000-000011130000}"/>
    <cellStyle name="Header2 2 11 2 2" xfId="15685" xr:uid="{00000000-0005-0000-0000-000012130000}"/>
    <cellStyle name="Header2 2 11 2 2 2" xfId="28484" xr:uid="{00000000-0005-0000-0000-000013130000}"/>
    <cellStyle name="Header2 2 11 2 3" xfId="9987" xr:uid="{00000000-0005-0000-0000-000014130000}"/>
    <cellStyle name="Header2 2 11 2 4" xfId="24765" xr:uid="{00000000-0005-0000-0000-000015130000}"/>
    <cellStyle name="Header2 2 11 3" xfId="15684" xr:uid="{00000000-0005-0000-0000-000016130000}"/>
    <cellStyle name="Header2 2 11 3 2" xfId="28483" xr:uid="{00000000-0005-0000-0000-000017130000}"/>
    <cellStyle name="Header2 2 11 4" xfId="9986" xr:uid="{00000000-0005-0000-0000-000018130000}"/>
    <cellStyle name="Header2 2 11 5" xfId="22117" xr:uid="{00000000-0005-0000-0000-000019130000}"/>
    <cellStyle name="Header2 2 12" xfId="3002" xr:uid="{00000000-0005-0000-0000-00001A130000}"/>
    <cellStyle name="Header2 2 12 2" xfId="5899" xr:uid="{00000000-0005-0000-0000-00001B130000}"/>
    <cellStyle name="Header2 2 12 2 2" xfId="15687" xr:uid="{00000000-0005-0000-0000-00001C130000}"/>
    <cellStyle name="Header2 2 12 2 2 2" xfId="28486" xr:uid="{00000000-0005-0000-0000-00001D130000}"/>
    <cellStyle name="Header2 2 12 2 3" xfId="9989" xr:uid="{00000000-0005-0000-0000-00001E130000}"/>
    <cellStyle name="Header2 2 12 2 4" xfId="24766" xr:uid="{00000000-0005-0000-0000-00001F130000}"/>
    <cellStyle name="Header2 2 12 3" xfId="15686" xr:uid="{00000000-0005-0000-0000-000020130000}"/>
    <cellStyle name="Header2 2 12 3 2" xfId="28485" xr:uid="{00000000-0005-0000-0000-000021130000}"/>
    <cellStyle name="Header2 2 12 4" xfId="9988" xr:uid="{00000000-0005-0000-0000-000022130000}"/>
    <cellStyle name="Header2 2 12 5" xfId="23190" xr:uid="{00000000-0005-0000-0000-000023130000}"/>
    <cellStyle name="Header2 2 13" xfId="1897" xr:uid="{00000000-0005-0000-0000-000024130000}"/>
    <cellStyle name="Header2 2 13 2" xfId="4795" xr:uid="{00000000-0005-0000-0000-000025130000}"/>
    <cellStyle name="Header2 2 13 2 2" xfId="15689" xr:uid="{00000000-0005-0000-0000-000026130000}"/>
    <cellStyle name="Header2 2 13 2 2 2" xfId="28488" xr:uid="{00000000-0005-0000-0000-000027130000}"/>
    <cellStyle name="Header2 2 13 2 3" xfId="9991" xr:uid="{00000000-0005-0000-0000-000028130000}"/>
    <cellStyle name="Header2 2 13 2 4" xfId="24767" xr:uid="{00000000-0005-0000-0000-000029130000}"/>
    <cellStyle name="Header2 2 13 3" xfId="15688" xr:uid="{00000000-0005-0000-0000-00002A130000}"/>
    <cellStyle name="Header2 2 13 3 2" xfId="28487" xr:uid="{00000000-0005-0000-0000-00002B130000}"/>
    <cellStyle name="Header2 2 13 4" xfId="9990" xr:uid="{00000000-0005-0000-0000-00002C130000}"/>
    <cellStyle name="Header2 2 13 5" xfId="22086" xr:uid="{00000000-0005-0000-0000-00002D130000}"/>
    <cellStyle name="Header2 2 14" xfId="2785" xr:uid="{00000000-0005-0000-0000-00002E130000}"/>
    <cellStyle name="Header2 2 14 2" xfId="5682" xr:uid="{00000000-0005-0000-0000-00002F130000}"/>
    <cellStyle name="Header2 2 14 2 2" xfId="15691" xr:uid="{00000000-0005-0000-0000-000030130000}"/>
    <cellStyle name="Header2 2 14 2 2 2" xfId="28490" xr:uid="{00000000-0005-0000-0000-000031130000}"/>
    <cellStyle name="Header2 2 14 2 3" xfId="9993" xr:uid="{00000000-0005-0000-0000-000032130000}"/>
    <cellStyle name="Header2 2 14 2 4" xfId="24768" xr:uid="{00000000-0005-0000-0000-000033130000}"/>
    <cellStyle name="Header2 2 14 3" xfId="15690" xr:uid="{00000000-0005-0000-0000-000034130000}"/>
    <cellStyle name="Header2 2 14 3 2" xfId="28489" xr:uid="{00000000-0005-0000-0000-000035130000}"/>
    <cellStyle name="Header2 2 14 4" xfId="9992" xr:uid="{00000000-0005-0000-0000-000036130000}"/>
    <cellStyle name="Header2 2 14 5" xfId="22973" xr:uid="{00000000-0005-0000-0000-000037130000}"/>
    <cellStyle name="Header2 2 15" xfId="1912" xr:uid="{00000000-0005-0000-0000-000038130000}"/>
    <cellStyle name="Header2 2 15 2" xfId="4810" xr:uid="{00000000-0005-0000-0000-000039130000}"/>
    <cellStyle name="Header2 2 15 2 2" xfId="15693" xr:uid="{00000000-0005-0000-0000-00003A130000}"/>
    <cellStyle name="Header2 2 15 2 2 2" xfId="28492" xr:uid="{00000000-0005-0000-0000-00003B130000}"/>
    <cellStyle name="Header2 2 15 2 3" xfId="9995" xr:uid="{00000000-0005-0000-0000-00003C130000}"/>
    <cellStyle name="Header2 2 15 2 4" xfId="24769" xr:uid="{00000000-0005-0000-0000-00003D130000}"/>
    <cellStyle name="Header2 2 15 3" xfId="15692" xr:uid="{00000000-0005-0000-0000-00003E130000}"/>
    <cellStyle name="Header2 2 15 3 2" xfId="28491" xr:uid="{00000000-0005-0000-0000-00003F130000}"/>
    <cellStyle name="Header2 2 15 4" xfId="9994" xr:uid="{00000000-0005-0000-0000-000040130000}"/>
    <cellStyle name="Header2 2 15 5" xfId="22101" xr:uid="{00000000-0005-0000-0000-000041130000}"/>
    <cellStyle name="Header2 2 16" xfId="3114" xr:uid="{00000000-0005-0000-0000-000042130000}"/>
    <cellStyle name="Header2 2 16 2" xfId="6011" xr:uid="{00000000-0005-0000-0000-000043130000}"/>
    <cellStyle name="Header2 2 16 2 2" xfId="15695" xr:uid="{00000000-0005-0000-0000-000044130000}"/>
    <cellStyle name="Header2 2 16 2 2 2" xfId="28494" xr:uid="{00000000-0005-0000-0000-000045130000}"/>
    <cellStyle name="Header2 2 16 2 3" xfId="9997" xr:uid="{00000000-0005-0000-0000-000046130000}"/>
    <cellStyle name="Header2 2 16 2 4" xfId="24770" xr:uid="{00000000-0005-0000-0000-000047130000}"/>
    <cellStyle name="Header2 2 16 3" xfId="15694" xr:uid="{00000000-0005-0000-0000-000048130000}"/>
    <cellStyle name="Header2 2 16 3 2" xfId="28493" xr:uid="{00000000-0005-0000-0000-000049130000}"/>
    <cellStyle name="Header2 2 16 4" xfId="9996" xr:uid="{00000000-0005-0000-0000-00004A130000}"/>
    <cellStyle name="Header2 2 16 5" xfId="23302" xr:uid="{00000000-0005-0000-0000-00004B130000}"/>
    <cellStyle name="Header2 2 17" xfId="3071" xr:uid="{00000000-0005-0000-0000-00004C130000}"/>
    <cellStyle name="Header2 2 17 2" xfId="5968" xr:uid="{00000000-0005-0000-0000-00004D130000}"/>
    <cellStyle name="Header2 2 17 2 2" xfId="15697" xr:uid="{00000000-0005-0000-0000-00004E130000}"/>
    <cellStyle name="Header2 2 17 2 2 2" xfId="28496" xr:uid="{00000000-0005-0000-0000-00004F130000}"/>
    <cellStyle name="Header2 2 17 2 3" xfId="9999" xr:uid="{00000000-0005-0000-0000-000050130000}"/>
    <cellStyle name="Header2 2 17 2 4" xfId="24771" xr:uid="{00000000-0005-0000-0000-000051130000}"/>
    <cellStyle name="Header2 2 17 3" xfId="15696" xr:uid="{00000000-0005-0000-0000-000052130000}"/>
    <cellStyle name="Header2 2 17 3 2" xfId="28495" xr:uid="{00000000-0005-0000-0000-000053130000}"/>
    <cellStyle name="Header2 2 17 4" xfId="9998" xr:uid="{00000000-0005-0000-0000-000054130000}"/>
    <cellStyle name="Header2 2 17 5" xfId="23259" xr:uid="{00000000-0005-0000-0000-000055130000}"/>
    <cellStyle name="Header2 2 18" xfId="1900" xr:uid="{00000000-0005-0000-0000-000056130000}"/>
    <cellStyle name="Header2 2 18 2" xfId="4798" xr:uid="{00000000-0005-0000-0000-000057130000}"/>
    <cellStyle name="Header2 2 18 2 2" xfId="15699" xr:uid="{00000000-0005-0000-0000-000058130000}"/>
    <cellStyle name="Header2 2 18 2 2 2" xfId="28498" xr:uid="{00000000-0005-0000-0000-000059130000}"/>
    <cellStyle name="Header2 2 18 2 3" xfId="10001" xr:uid="{00000000-0005-0000-0000-00005A130000}"/>
    <cellStyle name="Header2 2 18 2 4" xfId="24772" xr:uid="{00000000-0005-0000-0000-00005B130000}"/>
    <cellStyle name="Header2 2 18 3" xfId="15698" xr:uid="{00000000-0005-0000-0000-00005C130000}"/>
    <cellStyle name="Header2 2 18 3 2" xfId="28497" xr:uid="{00000000-0005-0000-0000-00005D130000}"/>
    <cellStyle name="Header2 2 18 4" xfId="10000" xr:uid="{00000000-0005-0000-0000-00005E130000}"/>
    <cellStyle name="Header2 2 18 5" xfId="22089" xr:uid="{00000000-0005-0000-0000-00005F130000}"/>
    <cellStyle name="Header2 2 19" xfId="2823" xr:uid="{00000000-0005-0000-0000-000060130000}"/>
    <cellStyle name="Header2 2 19 2" xfId="5720" xr:uid="{00000000-0005-0000-0000-000061130000}"/>
    <cellStyle name="Header2 2 19 2 2" xfId="15701" xr:uid="{00000000-0005-0000-0000-000062130000}"/>
    <cellStyle name="Header2 2 19 2 2 2" xfId="28500" xr:uid="{00000000-0005-0000-0000-000063130000}"/>
    <cellStyle name="Header2 2 19 2 3" xfId="10003" xr:uid="{00000000-0005-0000-0000-000064130000}"/>
    <cellStyle name="Header2 2 19 2 4" xfId="24773" xr:uid="{00000000-0005-0000-0000-000065130000}"/>
    <cellStyle name="Header2 2 19 3" xfId="15700" xr:uid="{00000000-0005-0000-0000-000066130000}"/>
    <cellStyle name="Header2 2 19 3 2" xfId="28499" xr:uid="{00000000-0005-0000-0000-000067130000}"/>
    <cellStyle name="Header2 2 19 4" xfId="10002" xr:uid="{00000000-0005-0000-0000-000068130000}"/>
    <cellStyle name="Header2 2 19 5" xfId="23011" xr:uid="{00000000-0005-0000-0000-000069130000}"/>
    <cellStyle name="Header2 2 2" xfId="345" xr:uid="{00000000-0005-0000-0000-00006A130000}"/>
    <cellStyle name="Header2 2 2 10" xfId="1929" xr:uid="{00000000-0005-0000-0000-00006B130000}"/>
    <cellStyle name="Header2 2 2 10 2" xfId="4827" xr:uid="{00000000-0005-0000-0000-00006C130000}"/>
    <cellStyle name="Header2 2 2 10 2 2" xfId="15704" xr:uid="{00000000-0005-0000-0000-00006D130000}"/>
    <cellStyle name="Header2 2 2 10 2 2 2" xfId="28503" xr:uid="{00000000-0005-0000-0000-00006E130000}"/>
    <cellStyle name="Header2 2 2 10 2 3" xfId="10006" xr:uid="{00000000-0005-0000-0000-00006F130000}"/>
    <cellStyle name="Header2 2 2 10 2 4" xfId="24774" xr:uid="{00000000-0005-0000-0000-000070130000}"/>
    <cellStyle name="Header2 2 2 10 3" xfId="15703" xr:uid="{00000000-0005-0000-0000-000071130000}"/>
    <cellStyle name="Header2 2 2 10 3 2" xfId="28502" xr:uid="{00000000-0005-0000-0000-000072130000}"/>
    <cellStyle name="Header2 2 2 10 4" xfId="10005" xr:uid="{00000000-0005-0000-0000-000073130000}"/>
    <cellStyle name="Header2 2 2 10 5" xfId="22118" xr:uid="{00000000-0005-0000-0000-000074130000}"/>
    <cellStyle name="Header2 2 2 11" xfId="3001" xr:uid="{00000000-0005-0000-0000-000075130000}"/>
    <cellStyle name="Header2 2 2 11 2" xfId="5898" xr:uid="{00000000-0005-0000-0000-000076130000}"/>
    <cellStyle name="Header2 2 2 11 2 2" xfId="15706" xr:uid="{00000000-0005-0000-0000-000077130000}"/>
    <cellStyle name="Header2 2 2 11 2 2 2" xfId="28505" xr:uid="{00000000-0005-0000-0000-000078130000}"/>
    <cellStyle name="Header2 2 2 11 2 3" xfId="10008" xr:uid="{00000000-0005-0000-0000-000079130000}"/>
    <cellStyle name="Header2 2 2 11 2 4" xfId="24775" xr:uid="{00000000-0005-0000-0000-00007A130000}"/>
    <cellStyle name="Header2 2 2 11 3" xfId="15705" xr:uid="{00000000-0005-0000-0000-00007B130000}"/>
    <cellStyle name="Header2 2 2 11 3 2" xfId="28504" xr:uid="{00000000-0005-0000-0000-00007C130000}"/>
    <cellStyle name="Header2 2 2 11 4" xfId="10007" xr:uid="{00000000-0005-0000-0000-00007D130000}"/>
    <cellStyle name="Header2 2 2 11 5" xfId="23189" xr:uid="{00000000-0005-0000-0000-00007E130000}"/>
    <cellStyle name="Header2 2 2 12" xfId="1607" xr:uid="{00000000-0005-0000-0000-00007F130000}"/>
    <cellStyle name="Header2 2 2 12 2" xfId="4506" xr:uid="{00000000-0005-0000-0000-000080130000}"/>
    <cellStyle name="Header2 2 2 12 2 2" xfId="15708" xr:uid="{00000000-0005-0000-0000-000081130000}"/>
    <cellStyle name="Header2 2 2 12 2 2 2" xfId="28507" xr:uid="{00000000-0005-0000-0000-000082130000}"/>
    <cellStyle name="Header2 2 2 12 2 3" xfId="10010" xr:uid="{00000000-0005-0000-0000-000083130000}"/>
    <cellStyle name="Header2 2 2 12 2 4" xfId="24776" xr:uid="{00000000-0005-0000-0000-000084130000}"/>
    <cellStyle name="Header2 2 2 12 3" xfId="15707" xr:uid="{00000000-0005-0000-0000-000085130000}"/>
    <cellStyle name="Header2 2 2 12 3 2" xfId="28506" xr:uid="{00000000-0005-0000-0000-000086130000}"/>
    <cellStyle name="Header2 2 2 12 4" xfId="10009" xr:uid="{00000000-0005-0000-0000-000087130000}"/>
    <cellStyle name="Header2 2 2 12 5" xfId="21796" xr:uid="{00000000-0005-0000-0000-000088130000}"/>
    <cellStyle name="Header2 2 2 13" xfId="3111" xr:uid="{00000000-0005-0000-0000-000089130000}"/>
    <cellStyle name="Header2 2 2 13 2" xfId="6008" xr:uid="{00000000-0005-0000-0000-00008A130000}"/>
    <cellStyle name="Header2 2 2 13 2 2" xfId="15710" xr:uid="{00000000-0005-0000-0000-00008B130000}"/>
    <cellStyle name="Header2 2 2 13 2 2 2" xfId="28509" xr:uid="{00000000-0005-0000-0000-00008C130000}"/>
    <cellStyle name="Header2 2 2 13 2 3" xfId="10012" xr:uid="{00000000-0005-0000-0000-00008D130000}"/>
    <cellStyle name="Header2 2 2 13 2 4" xfId="24777" xr:uid="{00000000-0005-0000-0000-00008E130000}"/>
    <cellStyle name="Header2 2 2 13 3" xfId="15709" xr:uid="{00000000-0005-0000-0000-00008F130000}"/>
    <cellStyle name="Header2 2 2 13 3 2" xfId="28508" xr:uid="{00000000-0005-0000-0000-000090130000}"/>
    <cellStyle name="Header2 2 2 13 4" xfId="10011" xr:uid="{00000000-0005-0000-0000-000091130000}"/>
    <cellStyle name="Header2 2 2 13 5" xfId="23299" xr:uid="{00000000-0005-0000-0000-000092130000}"/>
    <cellStyle name="Header2 2 2 14" xfId="1913" xr:uid="{00000000-0005-0000-0000-000093130000}"/>
    <cellStyle name="Header2 2 2 14 2" xfId="4811" xr:uid="{00000000-0005-0000-0000-000094130000}"/>
    <cellStyle name="Header2 2 2 14 2 2" xfId="15712" xr:uid="{00000000-0005-0000-0000-000095130000}"/>
    <cellStyle name="Header2 2 2 14 2 2 2" xfId="28511" xr:uid="{00000000-0005-0000-0000-000096130000}"/>
    <cellStyle name="Header2 2 2 14 2 3" xfId="10014" xr:uid="{00000000-0005-0000-0000-000097130000}"/>
    <cellStyle name="Header2 2 2 14 2 4" xfId="24778" xr:uid="{00000000-0005-0000-0000-000098130000}"/>
    <cellStyle name="Header2 2 2 14 3" xfId="15711" xr:uid="{00000000-0005-0000-0000-000099130000}"/>
    <cellStyle name="Header2 2 2 14 3 2" xfId="28510" xr:uid="{00000000-0005-0000-0000-00009A130000}"/>
    <cellStyle name="Header2 2 2 14 4" xfId="10013" xr:uid="{00000000-0005-0000-0000-00009B130000}"/>
    <cellStyle name="Header2 2 2 14 5" xfId="22102" xr:uid="{00000000-0005-0000-0000-00009C130000}"/>
    <cellStyle name="Header2 2 2 15" xfId="2413" xr:uid="{00000000-0005-0000-0000-00009D130000}"/>
    <cellStyle name="Header2 2 2 15 2" xfId="5310" xr:uid="{00000000-0005-0000-0000-00009E130000}"/>
    <cellStyle name="Header2 2 2 15 2 2" xfId="15714" xr:uid="{00000000-0005-0000-0000-00009F130000}"/>
    <cellStyle name="Header2 2 2 15 2 2 2" xfId="28513" xr:uid="{00000000-0005-0000-0000-0000A0130000}"/>
    <cellStyle name="Header2 2 2 15 2 3" xfId="10016" xr:uid="{00000000-0005-0000-0000-0000A1130000}"/>
    <cellStyle name="Header2 2 2 15 2 4" xfId="24779" xr:uid="{00000000-0005-0000-0000-0000A2130000}"/>
    <cellStyle name="Header2 2 2 15 3" xfId="15713" xr:uid="{00000000-0005-0000-0000-0000A3130000}"/>
    <cellStyle name="Header2 2 2 15 3 2" xfId="28512" xr:uid="{00000000-0005-0000-0000-0000A4130000}"/>
    <cellStyle name="Header2 2 2 15 4" xfId="10015" xr:uid="{00000000-0005-0000-0000-0000A5130000}"/>
    <cellStyle name="Header2 2 2 15 5" xfId="22601" xr:uid="{00000000-0005-0000-0000-0000A6130000}"/>
    <cellStyle name="Header2 2 2 16" xfId="3070" xr:uid="{00000000-0005-0000-0000-0000A7130000}"/>
    <cellStyle name="Header2 2 2 16 2" xfId="5967" xr:uid="{00000000-0005-0000-0000-0000A8130000}"/>
    <cellStyle name="Header2 2 2 16 2 2" xfId="15716" xr:uid="{00000000-0005-0000-0000-0000A9130000}"/>
    <cellStyle name="Header2 2 2 16 2 2 2" xfId="28515" xr:uid="{00000000-0005-0000-0000-0000AA130000}"/>
    <cellStyle name="Header2 2 2 16 2 3" xfId="10018" xr:uid="{00000000-0005-0000-0000-0000AB130000}"/>
    <cellStyle name="Header2 2 2 16 2 4" xfId="24780" xr:uid="{00000000-0005-0000-0000-0000AC130000}"/>
    <cellStyle name="Header2 2 2 16 3" xfId="15715" xr:uid="{00000000-0005-0000-0000-0000AD130000}"/>
    <cellStyle name="Header2 2 2 16 3 2" xfId="28514" xr:uid="{00000000-0005-0000-0000-0000AE130000}"/>
    <cellStyle name="Header2 2 2 16 4" xfId="10017" xr:uid="{00000000-0005-0000-0000-0000AF130000}"/>
    <cellStyle name="Header2 2 2 16 5" xfId="23258" xr:uid="{00000000-0005-0000-0000-0000B0130000}"/>
    <cellStyle name="Header2 2 2 17" xfId="1901" xr:uid="{00000000-0005-0000-0000-0000B1130000}"/>
    <cellStyle name="Header2 2 2 17 2" xfId="4799" xr:uid="{00000000-0005-0000-0000-0000B2130000}"/>
    <cellStyle name="Header2 2 2 17 2 2" xfId="15718" xr:uid="{00000000-0005-0000-0000-0000B3130000}"/>
    <cellStyle name="Header2 2 2 17 2 2 2" xfId="28517" xr:uid="{00000000-0005-0000-0000-0000B4130000}"/>
    <cellStyle name="Header2 2 2 17 2 3" xfId="10020" xr:uid="{00000000-0005-0000-0000-0000B5130000}"/>
    <cellStyle name="Header2 2 2 17 2 4" xfId="24781" xr:uid="{00000000-0005-0000-0000-0000B6130000}"/>
    <cellStyle name="Header2 2 2 17 3" xfId="15717" xr:uid="{00000000-0005-0000-0000-0000B7130000}"/>
    <cellStyle name="Header2 2 2 17 3 2" xfId="28516" xr:uid="{00000000-0005-0000-0000-0000B8130000}"/>
    <cellStyle name="Header2 2 2 17 4" xfId="10019" xr:uid="{00000000-0005-0000-0000-0000B9130000}"/>
    <cellStyle name="Header2 2 2 17 5" xfId="22090" xr:uid="{00000000-0005-0000-0000-0000BA130000}"/>
    <cellStyle name="Header2 2 2 18" xfId="2389" xr:uid="{00000000-0005-0000-0000-0000BB130000}"/>
    <cellStyle name="Header2 2 2 18 2" xfId="5286" xr:uid="{00000000-0005-0000-0000-0000BC130000}"/>
    <cellStyle name="Header2 2 2 18 2 2" xfId="15720" xr:uid="{00000000-0005-0000-0000-0000BD130000}"/>
    <cellStyle name="Header2 2 2 18 2 2 2" xfId="28519" xr:uid="{00000000-0005-0000-0000-0000BE130000}"/>
    <cellStyle name="Header2 2 2 18 2 3" xfId="10022" xr:uid="{00000000-0005-0000-0000-0000BF130000}"/>
    <cellStyle name="Header2 2 2 18 2 4" xfId="24782" xr:uid="{00000000-0005-0000-0000-0000C0130000}"/>
    <cellStyle name="Header2 2 2 18 3" xfId="15719" xr:uid="{00000000-0005-0000-0000-0000C1130000}"/>
    <cellStyle name="Header2 2 2 18 3 2" xfId="28518" xr:uid="{00000000-0005-0000-0000-0000C2130000}"/>
    <cellStyle name="Header2 2 2 18 4" xfId="10021" xr:uid="{00000000-0005-0000-0000-0000C3130000}"/>
    <cellStyle name="Header2 2 2 18 5" xfId="22577" xr:uid="{00000000-0005-0000-0000-0000C4130000}"/>
    <cellStyle name="Header2 2 2 19" xfId="3218" xr:uid="{00000000-0005-0000-0000-0000C5130000}"/>
    <cellStyle name="Header2 2 2 19 2" xfId="6115" xr:uid="{00000000-0005-0000-0000-0000C6130000}"/>
    <cellStyle name="Header2 2 2 19 2 2" xfId="15722" xr:uid="{00000000-0005-0000-0000-0000C7130000}"/>
    <cellStyle name="Header2 2 2 19 2 2 2" xfId="28521" xr:uid="{00000000-0005-0000-0000-0000C8130000}"/>
    <cellStyle name="Header2 2 2 19 2 3" xfId="10024" xr:uid="{00000000-0005-0000-0000-0000C9130000}"/>
    <cellStyle name="Header2 2 2 19 2 4" xfId="24783" xr:uid="{00000000-0005-0000-0000-0000CA130000}"/>
    <cellStyle name="Header2 2 2 19 3" xfId="15721" xr:uid="{00000000-0005-0000-0000-0000CB130000}"/>
    <cellStyle name="Header2 2 2 19 3 2" xfId="28520" xr:uid="{00000000-0005-0000-0000-0000CC130000}"/>
    <cellStyle name="Header2 2 2 19 4" xfId="10023" xr:uid="{00000000-0005-0000-0000-0000CD130000}"/>
    <cellStyle name="Header2 2 2 19 5" xfId="23406" xr:uid="{00000000-0005-0000-0000-0000CE130000}"/>
    <cellStyle name="Header2 2 2 2" xfId="1592" xr:uid="{00000000-0005-0000-0000-0000CF130000}"/>
    <cellStyle name="Header2 2 2 2 2" xfId="4491" xr:uid="{00000000-0005-0000-0000-0000D0130000}"/>
    <cellStyle name="Header2 2 2 2 2 2" xfId="15724" xr:uid="{00000000-0005-0000-0000-0000D1130000}"/>
    <cellStyle name="Header2 2 2 2 2 2 2" xfId="28523" xr:uid="{00000000-0005-0000-0000-0000D2130000}"/>
    <cellStyle name="Header2 2 2 2 2 3" xfId="10026" xr:uid="{00000000-0005-0000-0000-0000D3130000}"/>
    <cellStyle name="Header2 2 2 2 2 4" xfId="24784" xr:uid="{00000000-0005-0000-0000-0000D4130000}"/>
    <cellStyle name="Header2 2 2 2 3" xfId="15723" xr:uid="{00000000-0005-0000-0000-0000D5130000}"/>
    <cellStyle name="Header2 2 2 2 3 2" xfId="28522" xr:uid="{00000000-0005-0000-0000-0000D6130000}"/>
    <cellStyle name="Header2 2 2 2 4" xfId="10025" xr:uid="{00000000-0005-0000-0000-0000D7130000}"/>
    <cellStyle name="Header2 2 2 2 5" xfId="21781" xr:uid="{00000000-0005-0000-0000-0000D8130000}"/>
    <cellStyle name="Header2 2 2 20" xfId="3610" xr:uid="{00000000-0005-0000-0000-0000D9130000}"/>
    <cellStyle name="Header2 2 2 20 2" xfId="6507" xr:uid="{00000000-0005-0000-0000-0000DA130000}"/>
    <cellStyle name="Header2 2 2 20 2 2" xfId="15726" xr:uid="{00000000-0005-0000-0000-0000DB130000}"/>
    <cellStyle name="Header2 2 2 20 2 2 2" xfId="28525" xr:uid="{00000000-0005-0000-0000-0000DC130000}"/>
    <cellStyle name="Header2 2 2 20 2 3" xfId="10028" xr:uid="{00000000-0005-0000-0000-0000DD130000}"/>
    <cellStyle name="Header2 2 2 20 2 4" xfId="24785" xr:uid="{00000000-0005-0000-0000-0000DE130000}"/>
    <cellStyle name="Header2 2 2 20 3" xfId="15725" xr:uid="{00000000-0005-0000-0000-0000DF130000}"/>
    <cellStyle name="Header2 2 2 20 3 2" xfId="28524" xr:uid="{00000000-0005-0000-0000-0000E0130000}"/>
    <cellStyle name="Header2 2 2 20 4" xfId="10027" xr:uid="{00000000-0005-0000-0000-0000E1130000}"/>
    <cellStyle name="Header2 2 2 20 5" xfId="23798" xr:uid="{00000000-0005-0000-0000-0000E2130000}"/>
    <cellStyle name="Header2 2 2 21" xfId="2569" xr:uid="{00000000-0005-0000-0000-0000E3130000}"/>
    <cellStyle name="Header2 2 2 21 2" xfId="5466" xr:uid="{00000000-0005-0000-0000-0000E4130000}"/>
    <cellStyle name="Header2 2 2 21 2 2" xfId="15728" xr:uid="{00000000-0005-0000-0000-0000E5130000}"/>
    <cellStyle name="Header2 2 2 21 2 2 2" xfId="28527" xr:uid="{00000000-0005-0000-0000-0000E6130000}"/>
    <cellStyle name="Header2 2 2 21 2 3" xfId="10030" xr:uid="{00000000-0005-0000-0000-0000E7130000}"/>
    <cellStyle name="Header2 2 2 21 2 4" xfId="24786" xr:uid="{00000000-0005-0000-0000-0000E8130000}"/>
    <cellStyle name="Header2 2 2 21 3" xfId="15727" xr:uid="{00000000-0005-0000-0000-0000E9130000}"/>
    <cellStyle name="Header2 2 2 21 3 2" xfId="28526" xr:uid="{00000000-0005-0000-0000-0000EA130000}"/>
    <cellStyle name="Header2 2 2 21 4" xfId="10029" xr:uid="{00000000-0005-0000-0000-0000EB130000}"/>
    <cellStyle name="Header2 2 2 21 5" xfId="22757" xr:uid="{00000000-0005-0000-0000-0000EC130000}"/>
    <cellStyle name="Header2 2 2 22" xfId="2839" xr:uid="{00000000-0005-0000-0000-0000ED130000}"/>
    <cellStyle name="Header2 2 2 22 2" xfId="5736" xr:uid="{00000000-0005-0000-0000-0000EE130000}"/>
    <cellStyle name="Header2 2 2 22 2 2" xfId="15730" xr:uid="{00000000-0005-0000-0000-0000EF130000}"/>
    <cellStyle name="Header2 2 2 22 2 2 2" xfId="28529" xr:uid="{00000000-0005-0000-0000-0000F0130000}"/>
    <cellStyle name="Header2 2 2 22 2 3" xfId="10032" xr:uid="{00000000-0005-0000-0000-0000F1130000}"/>
    <cellStyle name="Header2 2 2 22 2 4" xfId="24787" xr:uid="{00000000-0005-0000-0000-0000F2130000}"/>
    <cellStyle name="Header2 2 2 22 3" xfId="15729" xr:uid="{00000000-0005-0000-0000-0000F3130000}"/>
    <cellStyle name="Header2 2 2 22 3 2" xfId="28528" xr:uid="{00000000-0005-0000-0000-0000F4130000}"/>
    <cellStyle name="Header2 2 2 22 4" xfId="10031" xr:uid="{00000000-0005-0000-0000-0000F5130000}"/>
    <cellStyle name="Header2 2 2 22 5" xfId="23027" xr:uid="{00000000-0005-0000-0000-0000F6130000}"/>
    <cellStyle name="Header2 2 2 23" xfId="3788" xr:uid="{00000000-0005-0000-0000-0000F7130000}"/>
    <cellStyle name="Header2 2 2 23 2" xfId="6685" xr:uid="{00000000-0005-0000-0000-0000F8130000}"/>
    <cellStyle name="Header2 2 2 23 2 2" xfId="15732" xr:uid="{00000000-0005-0000-0000-0000F9130000}"/>
    <cellStyle name="Header2 2 2 23 2 2 2" xfId="28531" xr:uid="{00000000-0005-0000-0000-0000FA130000}"/>
    <cellStyle name="Header2 2 2 23 2 3" xfId="10034" xr:uid="{00000000-0005-0000-0000-0000FB130000}"/>
    <cellStyle name="Header2 2 2 23 2 4" xfId="24788" xr:uid="{00000000-0005-0000-0000-0000FC130000}"/>
    <cellStyle name="Header2 2 2 23 3" xfId="15731" xr:uid="{00000000-0005-0000-0000-0000FD130000}"/>
    <cellStyle name="Header2 2 2 23 3 2" xfId="28530" xr:uid="{00000000-0005-0000-0000-0000FE130000}"/>
    <cellStyle name="Header2 2 2 23 4" xfId="10033" xr:uid="{00000000-0005-0000-0000-0000FF130000}"/>
    <cellStyle name="Header2 2 2 23 5" xfId="23976" xr:uid="{00000000-0005-0000-0000-000000140000}"/>
    <cellStyle name="Header2 2 2 24" xfId="3602" xr:uid="{00000000-0005-0000-0000-000001140000}"/>
    <cellStyle name="Header2 2 2 24 2" xfId="6499" xr:uid="{00000000-0005-0000-0000-000002140000}"/>
    <cellStyle name="Header2 2 2 24 2 2" xfId="15734" xr:uid="{00000000-0005-0000-0000-000003140000}"/>
    <cellStyle name="Header2 2 2 24 2 2 2" xfId="28533" xr:uid="{00000000-0005-0000-0000-000004140000}"/>
    <cellStyle name="Header2 2 2 24 2 3" xfId="10036" xr:uid="{00000000-0005-0000-0000-000005140000}"/>
    <cellStyle name="Header2 2 2 24 2 4" xfId="24789" xr:uid="{00000000-0005-0000-0000-000006140000}"/>
    <cellStyle name="Header2 2 2 24 3" xfId="15733" xr:uid="{00000000-0005-0000-0000-000007140000}"/>
    <cellStyle name="Header2 2 2 24 3 2" xfId="28532" xr:uid="{00000000-0005-0000-0000-000008140000}"/>
    <cellStyle name="Header2 2 2 24 4" xfId="10035" xr:uid="{00000000-0005-0000-0000-000009140000}"/>
    <cellStyle name="Header2 2 2 24 5" xfId="23790" xr:uid="{00000000-0005-0000-0000-00000A140000}"/>
    <cellStyle name="Header2 2 2 25" xfId="3728" xr:uid="{00000000-0005-0000-0000-00000B140000}"/>
    <cellStyle name="Header2 2 2 25 2" xfId="6625" xr:uid="{00000000-0005-0000-0000-00000C140000}"/>
    <cellStyle name="Header2 2 2 25 2 2" xfId="15736" xr:uid="{00000000-0005-0000-0000-00000D140000}"/>
    <cellStyle name="Header2 2 2 25 2 2 2" xfId="28535" xr:uid="{00000000-0005-0000-0000-00000E140000}"/>
    <cellStyle name="Header2 2 2 25 2 3" xfId="10038" xr:uid="{00000000-0005-0000-0000-00000F140000}"/>
    <cellStyle name="Header2 2 2 25 2 4" xfId="24790" xr:uid="{00000000-0005-0000-0000-000010140000}"/>
    <cellStyle name="Header2 2 2 25 3" xfId="15735" xr:uid="{00000000-0005-0000-0000-000011140000}"/>
    <cellStyle name="Header2 2 2 25 3 2" xfId="28534" xr:uid="{00000000-0005-0000-0000-000012140000}"/>
    <cellStyle name="Header2 2 2 25 4" xfId="10037" xr:uid="{00000000-0005-0000-0000-000013140000}"/>
    <cellStyle name="Header2 2 2 25 5" xfId="23916" xr:uid="{00000000-0005-0000-0000-000014140000}"/>
    <cellStyle name="Header2 2 2 26" xfId="2500" xr:uid="{00000000-0005-0000-0000-000015140000}"/>
    <cellStyle name="Header2 2 2 26 2" xfId="5397" xr:uid="{00000000-0005-0000-0000-000016140000}"/>
    <cellStyle name="Header2 2 2 26 2 2" xfId="15738" xr:uid="{00000000-0005-0000-0000-000017140000}"/>
    <cellStyle name="Header2 2 2 26 2 2 2" xfId="28537" xr:uid="{00000000-0005-0000-0000-000018140000}"/>
    <cellStyle name="Header2 2 2 26 2 3" xfId="10040" xr:uid="{00000000-0005-0000-0000-000019140000}"/>
    <cellStyle name="Header2 2 2 26 2 4" xfId="24791" xr:uid="{00000000-0005-0000-0000-00001A140000}"/>
    <cellStyle name="Header2 2 2 26 3" xfId="15737" xr:uid="{00000000-0005-0000-0000-00001B140000}"/>
    <cellStyle name="Header2 2 2 26 3 2" xfId="28536" xr:uid="{00000000-0005-0000-0000-00001C140000}"/>
    <cellStyle name="Header2 2 2 26 4" xfId="10039" xr:uid="{00000000-0005-0000-0000-00001D140000}"/>
    <cellStyle name="Header2 2 2 26 5" xfId="22688" xr:uid="{00000000-0005-0000-0000-00001E140000}"/>
    <cellStyle name="Header2 2 2 27" xfId="4078" xr:uid="{00000000-0005-0000-0000-00001F140000}"/>
    <cellStyle name="Header2 2 2 27 2" xfId="6975" xr:uid="{00000000-0005-0000-0000-000020140000}"/>
    <cellStyle name="Header2 2 2 27 2 2" xfId="15740" xr:uid="{00000000-0005-0000-0000-000021140000}"/>
    <cellStyle name="Header2 2 2 27 2 2 2" xfId="28539" xr:uid="{00000000-0005-0000-0000-000022140000}"/>
    <cellStyle name="Header2 2 2 27 2 3" xfId="10042" xr:uid="{00000000-0005-0000-0000-000023140000}"/>
    <cellStyle name="Header2 2 2 27 2 4" xfId="24792" xr:uid="{00000000-0005-0000-0000-000024140000}"/>
    <cellStyle name="Header2 2 2 27 3" xfId="15739" xr:uid="{00000000-0005-0000-0000-000025140000}"/>
    <cellStyle name="Header2 2 2 27 3 2" xfId="28538" xr:uid="{00000000-0005-0000-0000-000026140000}"/>
    <cellStyle name="Header2 2 2 27 4" xfId="10041" xr:uid="{00000000-0005-0000-0000-000027140000}"/>
    <cellStyle name="Header2 2 2 27 5" xfId="24266" xr:uid="{00000000-0005-0000-0000-000028140000}"/>
    <cellStyle name="Header2 2 2 28" xfId="3658" xr:uid="{00000000-0005-0000-0000-000029140000}"/>
    <cellStyle name="Header2 2 2 28 2" xfId="6555" xr:uid="{00000000-0005-0000-0000-00002A140000}"/>
    <cellStyle name="Header2 2 2 28 2 2" xfId="15742" xr:uid="{00000000-0005-0000-0000-00002B140000}"/>
    <cellStyle name="Header2 2 2 28 2 2 2" xfId="28541" xr:uid="{00000000-0005-0000-0000-00002C140000}"/>
    <cellStyle name="Header2 2 2 28 2 3" xfId="10044" xr:uid="{00000000-0005-0000-0000-00002D140000}"/>
    <cellStyle name="Header2 2 2 28 2 4" xfId="24793" xr:uid="{00000000-0005-0000-0000-00002E140000}"/>
    <cellStyle name="Header2 2 2 28 3" xfId="15741" xr:uid="{00000000-0005-0000-0000-00002F140000}"/>
    <cellStyle name="Header2 2 2 28 3 2" xfId="28540" xr:uid="{00000000-0005-0000-0000-000030140000}"/>
    <cellStyle name="Header2 2 2 28 4" xfId="10043" xr:uid="{00000000-0005-0000-0000-000031140000}"/>
    <cellStyle name="Header2 2 2 28 5" xfId="23846" xr:uid="{00000000-0005-0000-0000-000032140000}"/>
    <cellStyle name="Header2 2 2 29" xfId="3890" xr:uid="{00000000-0005-0000-0000-000033140000}"/>
    <cellStyle name="Header2 2 2 29 2" xfId="6787" xr:uid="{00000000-0005-0000-0000-000034140000}"/>
    <cellStyle name="Header2 2 2 29 2 2" xfId="15744" xr:uid="{00000000-0005-0000-0000-000035140000}"/>
    <cellStyle name="Header2 2 2 29 2 2 2" xfId="28543" xr:uid="{00000000-0005-0000-0000-000036140000}"/>
    <cellStyle name="Header2 2 2 29 2 3" xfId="10046" xr:uid="{00000000-0005-0000-0000-000037140000}"/>
    <cellStyle name="Header2 2 2 29 2 4" xfId="24794" xr:uid="{00000000-0005-0000-0000-000038140000}"/>
    <cellStyle name="Header2 2 2 29 3" xfId="15743" xr:uid="{00000000-0005-0000-0000-000039140000}"/>
    <cellStyle name="Header2 2 2 29 3 2" xfId="28542" xr:uid="{00000000-0005-0000-0000-00003A140000}"/>
    <cellStyle name="Header2 2 2 29 4" xfId="10045" xr:uid="{00000000-0005-0000-0000-00003B140000}"/>
    <cellStyle name="Header2 2 2 29 5" xfId="24078" xr:uid="{00000000-0005-0000-0000-00003C140000}"/>
    <cellStyle name="Header2 2 2 3" xfId="2173" xr:uid="{00000000-0005-0000-0000-00003D140000}"/>
    <cellStyle name="Header2 2 2 3 2" xfId="5071" xr:uid="{00000000-0005-0000-0000-00003E140000}"/>
    <cellStyle name="Header2 2 2 3 2 2" xfId="15746" xr:uid="{00000000-0005-0000-0000-00003F140000}"/>
    <cellStyle name="Header2 2 2 3 2 2 2" xfId="28545" xr:uid="{00000000-0005-0000-0000-000040140000}"/>
    <cellStyle name="Header2 2 2 3 2 3" xfId="10048" xr:uid="{00000000-0005-0000-0000-000041140000}"/>
    <cellStyle name="Header2 2 2 3 2 4" xfId="24795" xr:uid="{00000000-0005-0000-0000-000042140000}"/>
    <cellStyle name="Header2 2 2 3 3" xfId="15745" xr:uid="{00000000-0005-0000-0000-000043140000}"/>
    <cellStyle name="Header2 2 2 3 3 2" xfId="28544" xr:uid="{00000000-0005-0000-0000-000044140000}"/>
    <cellStyle name="Header2 2 2 3 4" xfId="10047" xr:uid="{00000000-0005-0000-0000-000045140000}"/>
    <cellStyle name="Header2 2 2 3 5" xfId="22362" xr:uid="{00000000-0005-0000-0000-000046140000}"/>
    <cellStyle name="Header2 2 2 30" xfId="4232" xr:uid="{00000000-0005-0000-0000-000047140000}"/>
    <cellStyle name="Header2 2 2 30 2" xfId="15747" xr:uid="{00000000-0005-0000-0000-000048140000}"/>
    <cellStyle name="Header2 2 2 30 2 2" xfId="28546" xr:uid="{00000000-0005-0000-0000-000049140000}"/>
    <cellStyle name="Header2 2 2 30 3" xfId="10049" xr:uid="{00000000-0005-0000-0000-00004A140000}"/>
    <cellStyle name="Header2 2 2 30 4" xfId="24796" xr:uid="{00000000-0005-0000-0000-00004B140000}"/>
    <cellStyle name="Header2 2 2 31" xfId="7058" xr:uid="{00000000-0005-0000-0000-00004C140000}"/>
    <cellStyle name="Header2 2 2 31 2" xfId="15702" xr:uid="{00000000-0005-0000-0000-00004D140000}"/>
    <cellStyle name="Header2 2 2 31 3" xfId="28501" xr:uid="{00000000-0005-0000-0000-00004E140000}"/>
    <cellStyle name="Header2 2 2 32" xfId="10004" xr:uid="{00000000-0005-0000-0000-00004F140000}"/>
    <cellStyle name="Header2 2 2 4" xfId="1582" xr:uid="{00000000-0005-0000-0000-000050140000}"/>
    <cellStyle name="Header2 2 2 4 2" xfId="4481" xr:uid="{00000000-0005-0000-0000-000051140000}"/>
    <cellStyle name="Header2 2 2 4 2 2" xfId="15749" xr:uid="{00000000-0005-0000-0000-000052140000}"/>
    <cellStyle name="Header2 2 2 4 2 2 2" xfId="28548" xr:uid="{00000000-0005-0000-0000-000053140000}"/>
    <cellStyle name="Header2 2 2 4 2 3" xfId="10051" xr:uid="{00000000-0005-0000-0000-000054140000}"/>
    <cellStyle name="Header2 2 2 4 2 4" xfId="24797" xr:uid="{00000000-0005-0000-0000-000055140000}"/>
    <cellStyle name="Header2 2 2 4 3" xfId="15748" xr:uid="{00000000-0005-0000-0000-000056140000}"/>
    <cellStyle name="Header2 2 2 4 3 2" xfId="28547" xr:uid="{00000000-0005-0000-0000-000057140000}"/>
    <cellStyle name="Header2 2 2 4 4" xfId="10050" xr:uid="{00000000-0005-0000-0000-000058140000}"/>
    <cellStyle name="Header2 2 2 4 5" xfId="21771" xr:uid="{00000000-0005-0000-0000-000059140000}"/>
    <cellStyle name="Header2 2 2 5" xfId="2351" xr:uid="{00000000-0005-0000-0000-00005A140000}"/>
    <cellStyle name="Header2 2 2 5 2" xfId="5249" xr:uid="{00000000-0005-0000-0000-00005B140000}"/>
    <cellStyle name="Header2 2 2 5 2 2" xfId="15751" xr:uid="{00000000-0005-0000-0000-00005C140000}"/>
    <cellStyle name="Header2 2 2 5 2 2 2" xfId="28550" xr:uid="{00000000-0005-0000-0000-00005D140000}"/>
    <cellStyle name="Header2 2 2 5 2 3" xfId="10053" xr:uid="{00000000-0005-0000-0000-00005E140000}"/>
    <cellStyle name="Header2 2 2 5 2 4" xfId="24798" xr:uid="{00000000-0005-0000-0000-00005F140000}"/>
    <cellStyle name="Header2 2 2 5 3" xfId="15750" xr:uid="{00000000-0005-0000-0000-000060140000}"/>
    <cellStyle name="Header2 2 2 5 3 2" xfId="28549" xr:uid="{00000000-0005-0000-0000-000061140000}"/>
    <cellStyle name="Header2 2 2 5 4" xfId="10052" xr:uid="{00000000-0005-0000-0000-000062140000}"/>
    <cellStyle name="Header2 2 2 5 5" xfId="22540" xr:uid="{00000000-0005-0000-0000-000063140000}"/>
    <cellStyle name="Header2 2 2 6" xfId="1577" xr:uid="{00000000-0005-0000-0000-000064140000}"/>
    <cellStyle name="Header2 2 2 6 2" xfId="4476" xr:uid="{00000000-0005-0000-0000-000065140000}"/>
    <cellStyle name="Header2 2 2 6 2 2" xfId="15753" xr:uid="{00000000-0005-0000-0000-000066140000}"/>
    <cellStyle name="Header2 2 2 6 2 2 2" xfId="28552" xr:uid="{00000000-0005-0000-0000-000067140000}"/>
    <cellStyle name="Header2 2 2 6 2 3" xfId="10055" xr:uid="{00000000-0005-0000-0000-000068140000}"/>
    <cellStyle name="Header2 2 2 6 2 4" xfId="24799" xr:uid="{00000000-0005-0000-0000-000069140000}"/>
    <cellStyle name="Header2 2 2 6 3" xfId="15752" xr:uid="{00000000-0005-0000-0000-00006A140000}"/>
    <cellStyle name="Header2 2 2 6 3 2" xfId="28551" xr:uid="{00000000-0005-0000-0000-00006B140000}"/>
    <cellStyle name="Header2 2 2 6 4" xfId="10054" xr:uid="{00000000-0005-0000-0000-00006C140000}"/>
    <cellStyle name="Header2 2 2 6 5" xfId="21766" xr:uid="{00000000-0005-0000-0000-00006D140000}"/>
    <cellStyle name="Header2 2 2 7" xfId="2195" xr:uid="{00000000-0005-0000-0000-00006E140000}"/>
    <cellStyle name="Header2 2 2 7 2" xfId="5093" xr:uid="{00000000-0005-0000-0000-00006F140000}"/>
    <cellStyle name="Header2 2 2 7 2 2" xfId="15755" xr:uid="{00000000-0005-0000-0000-000070140000}"/>
    <cellStyle name="Header2 2 2 7 2 2 2" xfId="28554" xr:uid="{00000000-0005-0000-0000-000071140000}"/>
    <cellStyle name="Header2 2 2 7 2 3" xfId="10057" xr:uid="{00000000-0005-0000-0000-000072140000}"/>
    <cellStyle name="Header2 2 2 7 2 4" xfId="24800" xr:uid="{00000000-0005-0000-0000-000073140000}"/>
    <cellStyle name="Header2 2 2 7 3" xfId="15754" xr:uid="{00000000-0005-0000-0000-000074140000}"/>
    <cellStyle name="Header2 2 2 7 3 2" xfId="28553" xr:uid="{00000000-0005-0000-0000-000075140000}"/>
    <cellStyle name="Header2 2 2 7 4" xfId="10056" xr:uid="{00000000-0005-0000-0000-000076140000}"/>
    <cellStyle name="Header2 2 2 7 5" xfId="22384" xr:uid="{00000000-0005-0000-0000-000077140000}"/>
    <cellStyle name="Header2 2 2 8" xfId="1888" xr:uid="{00000000-0005-0000-0000-000078140000}"/>
    <cellStyle name="Header2 2 2 8 2" xfId="4786" xr:uid="{00000000-0005-0000-0000-000079140000}"/>
    <cellStyle name="Header2 2 2 8 2 2" xfId="15757" xr:uid="{00000000-0005-0000-0000-00007A140000}"/>
    <cellStyle name="Header2 2 2 8 2 2 2" xfId="28556" xr:uid="{00000000-0005-0000-0000-00007B140000}"/>
    <cellStyle name="Header2 2 2 8 2 3" xfId="10059" xr:uid="{00000000-0005-0000-0000-00007C140000}"/>
    <cellStyle name="Header2 2 2 8 2 4" xfId="24801" xr:uid="{00000000-0005-0000-0000-00007D140000}"/>
    <cellStyle name="Header2 2 2 8 3" xfId="15756" xr:uid="{00000000-0005-0000-0000-00007E140000}"/>
    <cellStyle name="Header2 2 2 8 3 2" xfId="28555" xr:uid="{00000000-0005-0000-0000-00007F140000}"/>
    <cellStyle name="Header2 2 2 8 4" xfId="10058" xr:uid="{00000000-0005-0000-0000-000080140000}"/>
    <cellStyle name="Header2 2 2 8 5" xfId="22077" xr:uid="{00000000-0005-0000-0000-000081140000}"/>
    <cellStyle name="Header2 2 2 9" xfId="2773" xr:uid="{00000000-0005-0000-0000-000082140000}"/>
    <cellStyle name="Header2 2 2 9 2" xfId="5670" xr:uid="{00000000-0005-0000-0000-000083140000}"/>
    <cellStyle name="Header2 2 2 9 2 2" xfId="15759" xr:uid="{00000000-0005-0000-0000-000084140000}"/>
    <cellStyle name="Header2 2 2 9 2 2 2" xfId="28558" xr:uid="{00000000-0005-0000-0000-000085140000}"/>
    <cellStyle name="Header2 2 2 9 2 3" xfId="10061" xr:uid="{00000000-0005-0000-0000-000086140000}"/>
    <cellStyle name="Header2 2 2 9 2 4" xfId="24802" xr:uid="{00000000-0005-0000-0000-000087140000}"/>
    <cellStyle name="Header2 2 2 9 3" xfId="15758" xr:uid="{00000000-0005-0000-0000-000088140000}"/>
    <cellStyle name="Header2 2 2 9 3 2" xfId="28557" xr:uid="{00000000-0005-0000-0000-000089140000}"/>
    <cellStyle name="Header2 2 2 9 4" xfId="10060" xr:uid="{00000000-0005-0000-0000-00008A140000}"/>
    <cellStyle name="Header2 2 2 9 5" xfId="22961" xr:uid="{00000000-0005-0000-0000-00008B140000}"/>
    <cellStyle name="Header2 2 20" xfId="3219" xr:uid="{00000000-0005-0000-0000-00008C140000}"/>
    <cellStyle name="Header2 2 20 2" xfId="6116" xr:uid="{00000000-0005-0000-0000-00008D140000}"/>
    <cellStyle name="Header2 2 20 2 2" xfId="15761" xr:uid="{00000000-0005-0000-0000-00008E140000}"/>
    <cellStyle name="Header2 2 20 2 2 2" xfId="28560" xr:uid="{00000000-0005-0000-0000-00008F140000}"/>
    <cellStyle name="Header2 2 20 2 3" xfId="10063" xr:uid="{00000000-0005-0000-0000-000090140000}"/>
    <cellStyle name="Header2 2 20 2 4" xfId="24803" xr:uid="{00000000-0005-0000-0000-000091140000}"/>
    <cellStyle name="Header2 2 20 3" xfId="15760" xr:uid="{00000000-0005-0000-0000-000092140000}"/>
    <cellStyle name="Header2 2 20 3 2" xfId="28559" xr:uid="{00000000-0005-0000-0000-000093140000}"/>
    <cellStyle name="Header2 2 20 4" xfId="10062" xr:uid="{00000000-0005-0000-0000-000094140000}"/>
    <cellStyle name="Header2 2 20 5" xfId="23407" xr:uid="{00000000-0005-0000-0000-000095140000}"/>
    <cellStyle name="Header2 2 21" xfId="3611" xr:uid="{00000000-0005-0000-0000-000096140000}"/>
    <cellStyle name="Header2 2 21 2" xfId="6508" xr:uid="{00000000-0005-0000-0000-000097140000}"/>
    <cellStyle name="Header2 2 21 2 2" xfId="15763" xr:uid="{00000000-0005-0000-0000-000098140000}"/>
    <cellStyle name="Header2 2 21 2 2 2" xfId="28562" xr:uid="{00000000-0005-0000-0000-000099140000}"/>
    <cellStyle name="Header2 2 21 2 3" xfId="10065" xr:uid="{00000000-0005-0000-0000-00009A140000}"/>
    <cellStyle name="Header2 2 21 2 4" xfId="24804" xr:uid="{00000000-0005-0000-0000-00009B140000}"/>
    <cellStyle name="Header2 2 21 3" xfId="15762" xr:uid="{00000000-0005-0000-0000-00009C140000}"/>
    <cellStyle name="Header2 2 21 3 2" xfId="28561" xr:uid="{00000000-0005-0000-0000-00009D140000}"/>
    <cellStyle name="Header2 2 21 4" xfId="10064" xr:uid="{00000000-0005-0000-0000-00009E140000}"/>
    <cellStyle name="Header2 2 21 5" xfId="23799" xr:uid="{00000000-0005-0000-0000-00009F140000}"/>
    <cellStyle name="Header2 2 22" xfId="3525" xr:uid="{00000000-0005-0000-0000-0000A0140000}"/>
    <cellStyle name="Header2 2 22 2" xfId="6422" xr:uid="{00000000-0005-0000-0000-0000A1140000}"/>
    <cellStyle name="Header2 2 22 2 2" xfId="15765" xr:uid="{00000000-0005-0000-0000-0000A2140000}"/>
    <cellStyle name="Header2 2 22 2 2 2" xfId="28564" xr:uid="{00000000-0005-0000-0000-0000A3140000}"/>
    <cellStyle name="Header2 2 22 2 3" xfId="10067" xr:uid="{00000000-0005-0000-0000-0000A4140000}"/>
    <cellStyle name="Header2 2 22 2 4" xfId="24805" xr:uid="{00000000-0005-0000-0000-0000A5140000}"/>
    <cellStyle name="Header2 2 22 3" xfId="15764" xr:uid="{00000000-0005-0000-0000-0000A6140000}"/>
    <cellStyle name="Header2 2 22 3 2" xfId="28563" xr:uid="{00000000-0005-0000-0000-0000A7140000}"/>
    <cellStyle name="Header2 2 22 4" xfId="10066" xr:uid="{00000000-0005-0000-0000-0000A8140000}"/>
    <cellStyle name="Header2 2 22 5" xfId="23713" xr:uid="{00000000-0005-0000-0000-0000A9140000}"/>
    <cellStyle name="Header2 2 23" xfId="2840" xr:uid="{00000000-0005-0000-0000-0000AA140000}"/>
    <cellStyle name="Header2 2 23 2" xfId="5737" xr:uid="{00000000-0005-0000-0000-0000AB140000}"/>
    <cellStyle name="Header2 2 23 2 2" xfId="15767" xr:uid="{00000000-0005-0000-0000-0000AC140000}"/>
    <cellStyle name="Header2 2 23 2 2 2" xfId="28566" xr:uid="{00000000-0005-0000-0000-0000AD140000}"/>
    <cellStyle name="Header2 2 23 2 3" xfId="10069" xr:uid="{00000000-0005-0000-0000-0000AE140000}"/>
    <cellStyle name="Header2 2 23 2 4" xfId="24806" xr:uid="{00000000-0005-0000-0000-0000AF140000}"/>
    <cellStyle name="Header2 2 23 3" xfId="15766" xr:uid="{00000000-0005-0000-0000-0000B0140000}"/>
    <cellStyle name="Header2 2 23 3 2" xfId="28565" xr:uid="{00000000-0005-0000-0000-0000B1140000}"/>
    <cellStyle name="Header2 2 23 4" xfId="10068" xr:uid="{00000000-0005-0000-0000-0000B2140000}"/>
    <cellStyle name="Header2 2 23 5" xfId="23028" xr:uid="{00000000-0005-0000-0000-0000B3140000}"/>
    <cellStyle name="Header2 2 24" xfId="3699" xr:uid="{00000000-0005-0000-0000-0000B4140000}"/>
    <cellStyle name="Header2 2 24 2" xfId="6596" xr:uid="{00000000-0005-0000-0000-0000B5140000}"/>
    <cellStyle name="Header2 2 24 2 2" xfId="15769" xr:uid="{00000000-0005-0000-0000-0000B6140000}"/>
    <cellStyle name="Header2 2 24 2 2 2" xfId="28568" xr:uid="{00000000-0005-0000-0000-0000B7140000}"/>
    <cellStyle name="Header2 2 24 2 3" xfId="10071" xr:uid="{00000000-0005-0000-0000-0000B8140000}"/>
    <cellStyle name="Header2 2 24 2 4" xfId="24807" xr:uid="{00000000-0005-0000-0000-0000B9140000}"/>
    <cellStyle name="Header2 2 24 3" xfId="15768" xr:uid="{00000000-0005-0000-0000-0000BA140000}"/>
    <cellStyle name="Header2 2 24 3 2" xfId="28567" xr:uid="{00000000-0005-0000-0000-0000BB140000}"/>
    <cellStyle name="Header2 2 24 4" xfId="10070" xr:uid="{00000000-0005-0000-0000-0000BC140000}"/>
    <cellStyle name="Header2 2 24 5" xfId="23887" xr:uid="{00000000-0005-0000-0000-0000BD140000}"/>
    <cellStyle name="Header2 2 25" xfId="3113" xr:uid="{00000000-0005-0000-0000-0000BE140000}"/>
    <cellStyle name="Header2 2 25 2" xfId="6010" xr:uid="{00000000-0005-0000-0000-0000BF140000}"/>
    <cellStyle name="Header2 2 25 2 2" xfId="15771" xr:uid="{00000000-0005-0000-0000-0000C0140000}"/>
    <cellStyle name="Header2 2 25 2 2 2" xfId="28570" xr:uid="{00000000-0005-0000-0000-0000C1140000}"/>
    <cellStyle name="Header2 2 25 2 3" xfId="10073" xr:uid="{00000000-0005-0000-0000-0000C2140000}"/>
    <cellStyle name="Header2 2 25 2 4" xfId="24808" xr:uid="{00000000-0005-0000-0000-0000C3140000}"/>
    <cellStyle name="Header2 2 25 3" xfId="15770" xr:uid="{00000000-0005-0000-0000-0000C4140000}"/>
    <cellStyle name="Header2 2 25 3 2" xfId="28569" xr:uid="{00000000-0005-0000-0000-0000C5140000}"/>
    <cellStyle name="Header2 2 25 4" xfId="10072" xr:uid="{00000000-0005-0000-0000-0000C6140000}"/>
    <cellStyle name="Header2 2 25 5" xfId="23301" xr:uid="{00000000-0005-0000-0000-0000C7140000}"/>
    <cellStyle name="Header2 2 26" xfId="3729" xr:uid="{00000000-0005-0000-0000-0000C8140000}"/>
    <cellStyle name="Header2 2 26 2" xfId="6626" xr:uid="{00000000-0005-0000-0000-0000C9140000}"/>
    <cellStyle name="Header2 2 26 2 2" xfId="15773" xr:uid="{00000000-0005-0000-0000-0000CA140000}"/>
    <cellStyle name="Header2 2 26 2 2 2" xfId="28572" xr:uid="{00000000-0005-0000-0000-0000CB140000}"/>
    <cellStyle name="Header2 2 26 2 3" xfId="10075" xr:uid="{00000000-0005-0000-0000-0000CC140000}"/>
    <cellStyle name="Header2 2 26 2 4" xfId="24809" xr:uid="{00000000-0005-0000-0000-0000CD140000}"/>
    <cellStyle name="Header2 2 26 3" xfId="15772" xr:uid="{00000000-0005-0000-0000-0000CE140000}"/>
    <cellStyle name="Header2 2 26 3 2" xfId="28571" xr:uid="{00000000-0005-0000-0000-0000CF140000}"/>
    <cellStyle name="Header2 2 26 4" xfId="10074" xr:uid="{00000000-0005-0000-0000-0000D0140000}"/>
    <cellStyle name="Header2 2 26 5" xfId="23917" xr:uid="{00000000-0005-0000-0000-0000D1140000}"/>
    <cellStyle name="Header2 2 27" xfId="3641" xr:uid="{00000000-0005-0000-0000-0000D2140000}"/>
    <cellStyle name="Header2 2 27 2" xfId="6538" xr:uid="{00000000-0005-0000-0000-0000D3140000}"/>
    <cellStyle name="Header2 2 27 2 2" xfId="15775" xr:uid="{00000000-0005-0000-0000-0000D4140000}"/>
    <cellStyle name="Header2 2 27 2 2 2" xfId="28574" xr:uid="{00000000-0005-0000-0000-0000D5140000}"/>
    <cellStyle name="Header2 2 27 2 3" xfId="10077" xr:uid="{00000000-0005-0000-0000-0000D6140000}"/>
    <cellStyle name="Header2 2 27 2 4" xfId="24810" xr:uid="{00000000-0005-0000-0000-0000D7140000}"/>
    <cellStyle name="Header2 2 27 3" xfId="15774" xr:uid="{00000000-0005-0000-0000-0000D8140000}"/>
    <cellStyle name="Header2 2 27 3 2" xfId="28573" xr:uid="{00000000-0005-0000-0000-0000D9140000}"/>
    <cellStyle name="Header2 2 27 4" xfId="10076" xr:uid="{00000000-0005-0000-0000-0000DA140000}"/>
    <cellStyle name="Header2 2 27 5" xfId="23829" xr:uid="{00000000-0005-0000-0000-0000DB140000}"/>
    <cellStyle name="Header2 2 28" xfId="4079" xr:uid="{00000000-0005-0000-0000-0000DC140000}"/>
    <cellStyle name="Header2 2 28 2" xfId="6976" xr:uid="{00000000-0005-0000-0000-0000DD140000}"/>
    <cellStyle name="Header2 2 28 2 2" xfId="15777" xr:uid="{00000000-0005-0000-0000-0000DE140000}"/>
    <cellStyle name="Header2 2 28 2 2 2" xfId="28576" xr:uid="{00000000-0005-0000-0000-0000DF140000}"/>
    <cellStyle name="Header2 2 28 2 3" xfId="10079" xr:uid="{00000000-0005-0000-0000-0000E0140000}"/>
    <cellStyle name="Header2 2 28 2 4" xfId="24811" xr:uid="{00000000-0005-0000-0000-0000E1140000}"/>
    <cellStyle name="Header2 2 28 3" xfId="15776" xr:uid="{00000000-0005-0000-0000-0000E2140000}"/>
    <cellStyle name="Header2 2 28 3 2" xfId="28575" xr:uid="{00000000-0005-0000-0000-0000E3140000}"/>
    <cellStyle name="Header2 2 28 4" xfId="10078" xr:uid="{00000000-0005-0000-0000-0000E4140000}"/>
    <cellStyle name="Header2 2 28 5" xfId="24267" xr:uid="{00000000-0005-0000-0000-0000E5140000}"/>
    <cellStyle name="Header2 2 29" xfId="3921" xr:uid="{00000000-0005-0000-0000-0000E6140000}"/>
    <cellStyle name="Header2 2 29 2" xfId="6818" xr:uid="{00000000-0005-0000-0000-0000E7140000}"/>
    <cellStyle name="Header2 2 29 2 2" xfId="15779" xr:uid="{00000000-0005-0000-0000-0000E8140000}"/>
    <cellStyle name="Header2 2 29 2 2 2" xfId="28578" xr:uid="{00000000-0005-0000-0000-0000E9140000}"/>
    <cellStyle name="Header2 2 29 2 3" xfId="10081" xr:uid="{00000000-0005-0000-0000-0000EA140000}"/>
    <cellStyle name="Header2 2 29 2 4" xfId="24812" xr:uid="{00000000-0005-0000-0000-0000EB140000}"/>
    <cellStyle name="Header2 2 29 3" xfId="15778" xr:uid="{00000000-0005-0000-0000-0000EC140000}"/>
    <cellStyle name="Header2 2 29 3 2" xfId="28577" xr:uid="{00000000-0005-0000-0000-0000ED140000}"/>
    <cellStyle name="Header2 2 29 4" xfId="10080" xr:uid="{00000000-0005-0000-0000-0000EE140000}"/>
    <cellStyle name="Header2 2 29 5" xfId="24109" xr:uid="{00000000-0005-0000-0000-0000EF140000}"/>
    <cellStyle name="Header2 2 3" xfId="1591" xr:uid="{00000000-0005-0000-0000-0000F0140000}"/>
    <cellStyle name="Header2 2 3 2" xfId="4490" xr:uid="{00000000-0005-0000-0000-0000F1140000}"/>
    <cellStyle name="Header2 2 3 2 2" xfId="15781" xr:uid="{00000000-0005-0000-0000-0000F2140000}"/>
    <cellStyle name="Header2 2 3 2 2 2" xfId="28580" xr:uid="{00000000-0005-0000-0000-0000F3140000}"/>
    <cellStyle name="Header2 2 3 2 3" xfId="10083" xr:uid="{00000000-0005-0000-0000-0000F4140000}"/>
    <cellStyle name="Header2 2 3 2 4" xfId="24813" xr:uid="{00000000-0005-0000-0000-0000F5140000}"/>
    <cellStyle name="Header2 2 3 3" xfId="15780" xr:uid="{00000000-0005-0000-0000-0000F6140000}"/>
    <cellStyle name="Header2 2 3 3 2" xfId="28579" xr:uid="{00000000-0005-0000-0000-0000F7140000}"/>
    <cellStyle name="Header2 2 3 4" xfId="10082" xr:uid="{00000000-0005-0000-0000-0000F8140000}"/>
    <cellStyle name="Header2 2 3 5" xfId="21780" xr:uid="{00000000-0005-0000-0000-0000F9140000}"/>
    <cellStyle name="Header2 2 30" xfId="3807" xr:uid="{00000000-0005-0000-0000-0000FA140000}"/>
    <cellStyle name="Header2 2 30 2" xfId="6704" xr:uid="{00000000-0005-0000-0000-0000FB140000}"/>
    <cellStyle name="Header2 2 30 2 2" xfId="15783" xr:uid="{00000000-0005-0000-0000-0000FC140000}"/>
    <cellStyle name="Header2 2 30 2 2 2" xfId="28582" xr:uid="{00000000-0005-0000-0000-0000FD140000}"/>
    <cellStyle name="Header2 2 30 2 3" xfId="10085" xr:uid="{00000000-0005-0000-0000-0000FE140000}"/>
    <cellStyle name="Header2 2 30 2 4" xfId="24814" xr:uid="{00000000-0005-0000-0000-0000FF140000}"/>
    <cellStyle name="Header2 2 30 3" xfId="15782" xr:uid="{00000000-0005-0000-0000-000000150000}"/>
    <cellStyle name="Header2 2 30 3 2" xfId="28581" xr:uid="{00000000-0005-0000-0000-000001150000}"/>
    <cellStyle name="Header2 2 30 4" xfId="10084" xr:uid="{00000000-0005-0000-0000-000002150000}"/>
    <cellStyle name="Header2 2 30 5" xfId="23995" xr:uid="{00000000-0005-0000-0000-000003150000}"/>
    <cellStyle name="Header2 2 31" xfId="4231" xr:uid="{00000000-0005-0000-0000-000004150000}"/>
    <cellStyle name="Header2 2 31 2" xfId="15784" xr:uid="{00000000-0005-0000-0000-000005150000}"/>
    <cellStyle name="Header2 2 31 2 2" xfId="28583" xr:uid="{00000000-0005-0000-0000-000006150000}"/>
    <cellStyle name="Header2 2 31 3" xfId="10086" xr:uid="{00000000-0005-0000-0000-000007150000}"/>
    <cellStyle name="Header2 2 31 4" xfId="24815" xr:uid="{00000000-0005-0000-0000-000008150000}"/>
    <cellStyle name="Header2 2 32" xfId="7057" xr:uid="{00000000-0005-0000-0000-000009150000}"/>
    <cellStyle name="Header2 2 32 2" xfId="15681" xr:uid="{00000000-0005-0000-0000-00000A150000}"/>
    <cellStyle name="Header2 2 32 3" xfId="28480" xr:uid="{00000000-0005-0000-0000-00000B150000}"/>
    <cellStyle name="Header2 2 33" xfId="9983" xr:uid="{00000000-0005-0000-0000-00000C150000}"/>
    <cellStyle name="Header2 2 4" xfId="2174" xr:uid="{00000000-0005-0000-0000-00000D150000}"/>
    <cellStyle name="Header2 2 4 2" xfId="5072" xr:uid="{00000000-0005-0000-0000-00000E150000}"/>
    <cellStyle name="Header2 2 4 2 2" xfId="15786" xr:uid="{00000000-0005-0000-0000-00000F150000}"/>
    <cellStyle name="Header2 2 4 2 2 2" xfId="28585" xr:uid="{00000000-0005-0000-0000-000010150000}"/>
    <cellStyle name="Header2 2 4 2 3" xfId="10088" xr:uid="{00000000-0005-0000-0000-000011150000}"/>
    <cellStyle name="Header2 2 4 2 4" xfId="24816" xr:uid="{00000000-0005-0000-0000-000012150000}"/>
    <cellStyle name="Header2 2 4 3" xfId="15785" xr:uid="{00000000-0005-0000-0000-000013150000}"/>
    <cellStyle name="Header2 2 4 3 2" xfId="28584" xr:uid="{00000000-0005-0000-0000-000014150000}"/>
    <cellStyle name="Header2 2 4 4" xfId="10087" xr:uid="{00000000-0005-0000-0000-000015150000}"/>
    <cellStyle name="Header2 2 4 5" xfId="22363" xr:uid="{00000000-0005-0000-0000-000016150000}"/>
    <cellStyle name="Header2 2 5" xfId="1581" xr:uid="{00000000-0005-0000-0000-000017150000}"/>
    <cellStyle name="Header2 2 5 2" xfId="4480" xr:uid="{00000000-0005-0000-0000-000018150000}"/>
    <cellStyle name="Header2 2 5 2 2" xfId="15788" xr:uid="{00000000-0005-0000-0000-000019150000}"/>
    <cellStyle name="Header2 2 5 2 2 2" xfId="28587" xr:uid="{00000000-0005-0000-0000-00001A150000}"/>
    <cellStyle name="Header2 2 5 2 3" xfId="10090" xr:uid="{00000000-0005-0000-0000-00001B150000}"/>
    <cellStyle name="Header2 2 5 2 4" xfId="24817" xr:uid="{00000000-0005-0000-0000-00001C150000}"/>
    <cellStyle name="Header2 2 5 3" xfId="15787" xr:uid="{00000000-0005-0000-0000-00001D150000}"/>
    <cellStyle name="Header2 2 5 3 2" xfId="28586" xr:uid="{00000000-0005-0000-0000-00001E150000}"/>
    <cellStyle name="Header2 2 5 4" xfId="10089" xr:uid="{00000000-0005-0000-0000-00001F150000}"/>
    <cellStyle name="Header2 2 5 5" xfId="21770" xr:uid="{00000000-0005-0000-0000-000020150000}"/>
    <cellStyle name="Header2 2 6" xfId="2180" xr:uid="{00000000-0005-0000-0000-000021150000}"/>
    <cellStyle name="Header2 2 6 2" xfId="5078" xr:uid="{00000000-0005-0000-0000-000022150000}"/>
    <cellStyle name="Header2 2 6 2 2" xfId="15790" xr:uid="{00000000-0005-0000-0000-000023150000}"/>
    <cellStyle name="Header2 2 6 2 2 2" xfId="28589" xr:uid="{00000000-0005-0000-0000-000024150000}"/>
    <cellStyle name="Header2 2 6 2 3" xfId="10092" xr:uid="{00000000-0005-0000-0000-000025150000}"/>
    <cellStyle name="Header2 2 6 2 4" xfId="24818" xr:uid="{00000000-0005-0000-0000-000026150000}"/>
    <cellStyle name="Header2 2 6 3" xfId="15789" xr:uid="{00000000-0005-0000-0000-000027150000}"/>
    <cellStyle name="Header2 2 6 3 2" xfId="28588" xr:uid="{00000000-0005-0000-0000-000028150000}"/>
    <cellStyle name="Header2 2 6 4" xfId="10091" xr:uid="{00000000-0005-0000-0000-000029150000}"/>
    <cellStyle name="Header2 2 6 5" xfId="22369" xr:uid="{00000000-0005-0000-0000-00002A150000}"/>
    <cellStyle name="Header2 2 7" xfId="2422" xr:uid="{00000000-0005-0000-0000-00002B150000}"/>
    <cellStyle name="Header2 2 7 2" xfId="5319" xr:uid="{00000000-0005-0000-0000-00002C150000}"/>
    <cellStyle name="Header2 2 7 2 2" xfId="15792" xr:uid="{00000000-0005-0000-0000-00002D150000}"/>
    <cellStyle name="Header2 2 7 2 2 2" xfId="28591" xr:uid="{00000000-0005-0000-0000-00002E150000}"/>
    <cellStyle name="Header2 2 7 2 3" xfId="10094" xr:uid="{00000000-0005-0000-0000-00002F150000}"/>
    <cellStyle name="Header2 2 7 2 4" xfId="24819" xr:uid="{00000000-0005-0000-0000-000030150000}"/>
    <cellStyle name="Header2 2 7 3" xfId="15791" xr:uid="{00000000-0005-0000-0000-000031150000}"/>
    <cellStyle name="Header2 2 7 3 2" xfId="28590" xr:uid="{00000000-0005-0000-0000-000032150000}"/>
    <cellStyle name="Header2 2 7 4" xfId="10093" xr:uid="{00000000-0005-0000-0000-000033150000}"/>
    <cellStyle name="Header2 2 7 5" xfId="22610" xr:uid="{00000000-0005-0000-0000-000034150000}"/>
    <cellStyle name="Header2 2 8" xfId="2196" xr:uid="{00000000-0005-0000-0000-000035150000}"/>
    <cellStyle name="Header2 2 8 2" xfId="5094" xr:uid="{00000000-0005-0000-0000-000036150000}"/>
    <cellStyle name="Header2 2 8 2 2" xfId="15794" xr:uid="{00000000-0005-0000-0000-000037150000}"/>
    <cellStyle name="Header2 2 8 2 2 2" xfId="28593" xr:uid="{00000000-0005-0000-0000-000038150000}"/>
    <cellStyle name="Header2 2 8 2 3" xfId="10096" xr:uid="{00000000-0005-0000-0000-000039150000}"/>
    <cellStyle name="Header2 2 8 2 4" xfId="24820" xr:uid="{00000000-0005-0000-0000-00003A150000}"/>
    <cellStyle name="Header2 2 8 3" xfId="15793" xr:uid="{00000000-0005-0000-0000-00003B150000}"/>
    <cellStyle name="Header2 2 8 3 2" xfId="28592" xr:uid="{00000000-0005-0000-0000-00003C150000}"/>
    <cellStyle name="Header2 2 8 4" xfId="10095" xr:uid="{00000000-0005-0000-0000-00003D150000}"/>
    <cellStyle name="Header2 2 8 5" xfId="22385" xr:uid="{00000000-0005-0000-0000-00003E150000}"/>
    <cellStyle name="Header2 2 9" xfId="1887" xr:uid="{00000000-0005-0000-0000-00003F150000}"/>
    <cellStyle name="Header2 2 9 2" xfId="4785" xr:uid="{00000000-0005-0000-0000-000040150000}"/>
    <cellStyle name="Header2 2 9 2 2" xfId="15796" xr:uid="{00000000-0005-0000-0000-000041150000}"/>
    <cellStyle name="Header2 2 9 2 2 2" xfId="28595" xr:uid="{00000000-0005-0000-0000-000042150000}"/>
    <cellStyle name="Header2 2 9 2 3" xfId="10098" xr:uid="{00000000-0005-0000-0000-000043150000}"/>
    <cellStyle name="Header2 2 9 2 4" xfId="24821" xr:uid="{00000000-0005-0000-0000-000044150000}"/>
    <cellStyle name="Header2 2 9 3" xfId="15795" xr:uid="{00000000-0005-0000-0000-000045150000}"/>
    <cellStyle name="Header2 2 9 3 2" xfId="28594" xr:uid="{00000000-0005-0000-0000-000046150000}"/>
    <cellStyle name="Header2 2 9 4" xfId="10097" xr:uid="{00000000-0005-0000-0000-000047150000}"/>
    <cellStyle name="Header2 2 9 5" xfId="22076" xr:uid="{00000000-0005-0000-0000-000048150000}"/>
    <cellStyle name="Header2 20" xfId="2824" xr:uid="{00000000-0005-0000-0000-000049150000}"/>
    <cellStyle name="Header2 20 2" xfId="5721" xr:uid="{00000000-0005-0000-0000-00004A150000}"/>
    <cellStyle name="Header2 20 2 2" xfId="15798" xr:uid="{00000000-0005-0000-0000-00004B150000}"/>
    <cellStyle name="Header2 20 2 2 2" xfId="28597" xr:uid="{00000000-0005-0000-0000-00004C150000}"/>
    <cellStyle name="Header2 20 2 3" xfId="10100" xr:uid="{00000000-0005-0000-0000-00004D150000}"/>
    <cellStyle name="Header2 20 2 4" xfId="24822" xr:uid="{00000000-0005-0000-0000-00004E150000}"/>
    <cellStyle name="Header2 20 3" xfId="15797" xr:uid="{00000000-0005-0000-0000-00004F150000}"/>
    <cellStyle name="Header2 20 3 2" xfId="28596" xr:uid="{00000000-0005-0000-0000-000050150000}"/>
    <cellStyle name="Header2 20 4" xfId="10099" xr:uid="{00000000-0005-0000-0000-000051150000}"/>
    <cellStyle name="Header2 20 5" xfId="23012" xr:uid="{00000000-0005-0000-0000-000052150000}"/>
    <cellStyle name="Header2 21" xfId="3706" xr:uid="{00000000-0005-0000-0000-000053150000}"/>
    <cellStyle name="Header2 21 2" xfId="6603" xr:uid="{00000000-0005-0000-0000-000054150000}"/>
    <cellStyle name="Header2 21 2 2" xfId="15800" xr:uid="{00000000-0005-0000-0000-000055150000}"/>
    <cellStyle name="Header2 21 2 2 2" xfId="28599" xr:uid="{00000000-0005-0000-0000-000056150000}"/>
    <cellStyle name="Header2 21 2 3" xfId="10102" xr:uid="{00000000-0005-0000-0000-000057150000}"/>
    <cellStyle name="Header2 21 2 4" xfId="24823" xr:uid="{00000000-0005-0000-0000-000058150000}"/>
    <cellStyle name="Header2 21 3" xfId="15799" xr:uid="{00000000-0005-0000-0000-000059150000}"/>
    <cellStyle name="Header2 21 3 2" xfId="28598" xr:uid="{00000000-0005-0000-0000-00005A150000}"/>
    <cellStyle name="Header2 21 4" xfId="10101" xr:uid="{00000000-0005-0000-0000-00005B150000}"/>
    <cellStyle name="Header2 21 5" xfId="23894" xr:uid="{00000000-0005-0000-0000-00005C150000}"/>
    <cellStyle name="Header2 22" xfId="3612" xr:uid="{00000000-0005-0000-0000-00005D150000}"/>
    <cellStyle name="Header2 22 2" xfId="6509" xr:uid="{00000000-0005-0000-0000-00005E150000}"/>
    <cellStyle name="Header2 22 2 2" xfId="15802" xr:uid="{00000000-0005-0000-0000-00005F150000}"/>
    <cellStyle name="Header2 22 2 2 2" xfId="28601" xr:uid="{00000000-0005-0000-0000-000060150000}"/>
    <cellStyle name="Header2 22 2 3" xfId="10104" xr:uid="{00000000-0005-0000-0000-000061150000}"/>
    <cellStyle name="Header2 22 2 4" xfId="24824" xr:uid="{00000000-0005-0000-0000-000062150000}"/>
    <cellStyle name="Header2 22 3" xfId="15801" xr:uid="{00000000-0005-0000-0000-000063150000}"/>
    <cellStyle name="Header2 22 3 2" xfId="28600" xr:uid="{00000000-0005-0000-0000-000064150000}"/>
    <cellStyle name="Header2 22 4" xfId="10103" xr:uid="{00000000-0005-0000-0000-000065150000}"/>
    <cellStyle name="Header2 22 5" xfId="23800" xr:uid="{00000000-0005-0000-0000-000066150000}"/>
    <cellStyle name="Header2 23" xfId="3067" xr:uid="{00000000-0005-0000-0000-000067150000}"/>
    <cellStyle name="Header2 23 2" xfId="5964" xr:uid="{00000000-0005-0000-0000-000068150000}"/>
    <cellStyle name="Header2 23 2 2" xfId="15804" xr:uid="{00000000-0005-0000-0000-000069150000}"/>
    <cellStyle name="Header2 23 2 2 2" xfId="28603" xr:uid="{00000000-0005-0000-0000-00006A150000}"/>
    <cellStyle name="Header2 23 2 3" xfId="10106" xr:uid="{00000000-0005-0000-0000-00006B150000}"/>
    <cellStyle name="Header2 23 2 4" xfId="24825" xr:uid="{00000000-0005-0000-0000-00006C150000}"/>
    <cellStyle name="Header2 23 3" xfId="15803" xr:uid="{00000000-0005-0000-0000-00006D150000}"/>
    <cellStyle name="Header2 23 3 2" xfId="28602" xr:uid="{00000000-0005-0000-0000-00006E150000}"/>
    <cellStyle name="Header2 23 4" xfId="10105" xr:uid="{00000000-0005-0000-0000-00006F150000}"/>
    <cellStyle name="Header2 23 5" xfId="23255" xr:uid="{00000000-0005-0000-0000-000070150000}"/>
    <cellStyle name="Header2 24" xfId="2841" xr:uid="{00000000-0005-0000-0000-000071150000}"/>
    <cellStyle name="Header2 24 2" xfId="5738" xr:uid="{00000000-0005-0000-0000-000072150000}"/>
    <cellStyle name="Header2 24 2 2" xfId="15806" xr:uid="{00000000-0005-0000-0000-000073150000}"/>
    <cellStyle name="Header2 24 2 2 2" xfId="28605" xr:uid="{00000000-0005-0000-0000-000074150000}"/>
    <cellStyle name="Header2 24 2 3" xfId="10108" xr:uid="{00000000-0005-0000-0000-000075150000}"/>
    <cellStyle name="Header2 24 2 4" xfId="24826" xr:uid="{00000000-0005-0000-0000-000076150000}"/>
    <cellStyle name="Header2 24 3" xfId="15805" xr:uid="{00000000-0005-0000-0000-000077150000}"/>
    <cellStyle name="Header2 24 3 2" xfId="28604" xr:uid="{00000000-0005-0000-0000-000078150000}"/>
    <cellStyle name="Header2 24 4" xfId="10107" xr:uid="{00000000-0005-0000-0000-000079150000}"/>
    <cellStyle name="Header2 24 5" xfId="23029" xr:uid="{00000000-0005-0000-0000-00007A150000}"/>
    <cellStyle name="Header2 25" xfId="3789" xr:uid="{00000000-0005-0000-0000-00007B150000}"/>
    <cellStyle name="Header2 25 2" xfId="6686" xr:uid="{00000000-0005-0000-0000-00007C150000}"/>
    <cellStyle name="Header2 25 2 2" xfId="15808" xr:uid="{00000000-0005-0000-0000-00007D150000}"/>
    <cellStyle name="Header2 25 2 2 2" xfId="28607" xr:uid="{00000000-0005-0000-0000-00007E150000}"/>
    <cellStyle name="Header2 25 2 3" xfId="10110" xr:uid="{00000000-0005-0000-0000-00007F150000}"/>
    <cellStyle name="Header2 25 2 4" xfId="24827" xr:uid="{00000000-0005-0000-0000-000080150000}"/>
    <cellStyle name="Header2 25 3" xfId="15807" xr:uid="{00000000-0005-0000-0000-000081150000}"/>
    <cellStyle name="Header2 25 3 2" xfId="28606" xr:uid="{00000000-0005-0000-0000-000082150000}"/>
    <cellStyle name="Header2 25 4" xfId="10109" xr:uid="{00000000-0005-0000-0000-000083150000}"/>
    <cellStyle name="Header2 25 5" xfId="23977" xr:uid="{00000000-0005-0000-0000-000084150000}"/>
    <cellStyle name="Header2 26" xfId="3456" xr:uid="{00000000-0005-0000-0000-000085150000}"/>
    <cellStyle name="Header2 26 2" xfId="6353" xr:uid="{00000000-0005-0000-0000-000086150000}"/>
    <cellStyle name="Header2 26 2 2" xfId="15810" xr:uid="{00000000-0005-0000-0000-000087150000}"/>
    <cellStyle name="Header2 26 2 2 2" xfId="28609" xr:uid="{00000000-0005-0000-0000-000088150000}"/>
    <cellStyle name="Header2 26 2 3" xfId="10112" xr:uid="{00000000-0005-0000-0000-000089150000}"/>
    <cellStyle name="Header2 26 2 4" xfId="24828" xr:uid="{00000000-0005-0000-0000-00008A150000}"/>
    <cellStyle name="Header2 26 3" xfId="15809" xr:uid="{00000000-0005-0000-0000-00008B150000}"/>
    <cellStyle name="Header2 26 3 2" xfId="28608" xr:uid="{00000000-0005-0000-0000-00008C150000}"/>
    <cellStyle name="Header2 26 4" xfId="10111" xr:uid="{00000000-0005-0000-0000-00008D150000}"/>
    <cellStyle name="Header2 26 5" xfId="23644" xr:uid="{00000000-0005-0000-0000-00008E150000}"/>
    <cellStyle name="Header2 27" xfId="1870" xr:uid="{00000000-0005-0000-0000-00008F150000}"/>
    <cellStyle name="Header2 27 2" xfId="4769" xr:uid="{00000000-0005-0000-0000-000090150000}"/>
    <cellStyle name="Header2 27 2 2" xfId="15812" xr:uid="{00000000-0005-0000-0000-000091150000}"/>
    <cellStyle name="Header2 27 2 2 2" xfId="28611" xr:uid="{00000000-0005-0000-0000-000092150000}"/>
    <cellStyle name="Header2 27 2 3" xfId="10114" xr:uid="{00000000-0005-0000-0000-000093150000}"/>
    <cellStyle name="Header2 27 2 4" xfId="24829" xr:uid="{00000000-0005-0000-0000-000094150000}"/>
    <cellStyle name="Header2 27 3" xfId="15811" xr:uid="{00000000-0005-0000-0000-000095150000}"/>
    <cellStyle name="Header2 27 3 2" xfId="28610" xr:uid="{00000000-0005-0000-0000-000096150000}"/>
    <cellStyle name="Header2 27 4" xfId="10113" xr:uid="{00000000-0005-0000-0000-000097150000}"/>
    <cellStyle name="Header2 27 5" xfId="22059" xr:uid="{00000000-0005-0000-0000-000098150000}"/>
    <cellStyle name="Header2 28" xfId="3336" xr:uid="{00000000-0005-0000-0000-000099150000}"/>
    <cellStyle name="Header2 28 2" xfId="6233" xr:uid="{00000000-0005-0000-0000-00009A150000}"/>
    <cellStyle name="Header2 28 2 2" xfId="15814" xr:uid="{00000000-0005-0000-0000-00009B150000}"/>
    <cellStyle name="Header2 28 2 2 2" xfId="28613" xr:uid="{00000000-0005-0000-0000-00009C150000}"/>
    <cellStyle name="Header2 28 2 3" xfId="10116" xr:uid="{00000000-0005-0000-0000-00009D150000}"/>
    <cellStyle name="Header2 28 2 4" xfId="24830" xr:uid="{00000000-0005-0000-0000-00009E150000}"/>
    <cellStyle name="Header2 28 3" xfId="15813" xr:uid="{00000000-0005-0000-0000-00009F150000}"/>
    <cellStyle name="Header2 28 3 2" xfId="28612" xr:uid="{00000000-0005-0000-0000-0000A0150000}"/>
    <cellStyle name="Header2 28 4" xfId="10115" xr:uid="{00000000-0005-0000-0000-0000A1150000}"/>
    <cellStyle name="Header2 28 5" xfId="23524" xr:uid="{00000000-0005-0000-0000-0000A2150000}"/>
    <cellStyle name="Header2 29" xfId="4080" xr:uid="{00000000-0005-0000-0000-0000A3150000}"/>
    <cellStyle name="Header2 29 2" xfId="6977" xr:uid="{00000000-0005-0000-0000-0000A4150000}"/>
    <cellStyle name="Header2 29 2 2" xfId="15816" xr:uid="{00000000-0005-0000-0000-0000A5150000}"/>
    <cellStyle name="Header2 29 2 2 2" xfId="28615" xr:uid="{00000000-0005-0000-0000-0000A6150000}"/>
    <cellStyle name="Header2 29 2 3" xfId="10118" xr:uid="{00000000-0005-0000-0000-0000A7150000}"/>
    <cellStyle name="Header2 29 2 4" xfId="24831" xr:uid="{00000000-0005-0000-0000-0000A8150000}"/>
    <cellStyle name="Header2 29 3" xfId="15815" xr:uid="{00000000-0005-0000-0000-0000A9150000}"/>
    <cellStyle name="Header2 29 3 2" xfId="28614" xr:uid="{00000000-0005-0000-0000-0000AA150000}"/>
    <cellStyle name="Header2 29 4" xfId="10117" xr:uid="{00000000-0005-0000-0000-0000AB150000}"/>
    <cellStyle name="Header2 29 5" xfId="24268" xr:uid="{00000000-0005-0000-0000-0000AC150000}"/>
    <cellStyle name="Header2 3" xfId="346" xr:uid="{00000000-0005-0000-0000-0000AD150000}"/>
    <cellStyle name="Header2 3 10" xfId="2403" xr:uid="{00000000-0005-0000-0000-0000AE150000}"/>
    <cellStyle name="Header2 3 10 2" xfId="5300" xr:uid="{00000000-0005-0000-0000-0000AF150000}"/>
    <cellStyle name="Header2 3 10 2 2" xfId="15819" xr:uid="{00000000-0005-0000-0000-0000B0150000}"/>
    <cellStyle name="Header2 3 10 2 2 2" xfId="28618" xr:uid="{00000000-0005-0000-0000-0000B1150000}"/>
    <cellStyle name="Header2 3 10 2 3" xfId="10121" xr:uid="{00000000-0005-0000-0000-0000B2150000}"/>
    <cellStyle name="Header2 3 10 2 4" xfId="24832" xr:uid="{00000000-0005-0000-0000-0000B3150000}"/>
    <cellStyle name="Header2 3 10 3" xfId="15818" xr:uid="{00000000-0005-0000-0000-0000B4150000}"/>
    <cellStyle name="Header2 3 10 3 2" xfId="28617" xr:uid="{00000000-0005-0000-0000-0000B5150000}"/>
    <cellStyle name="Header2 3 10 4" xfId="10120" xr:uid="{00000000-0005-0000-0000-0000B6150000}"/>
    <cellStyle name="Header2 3 10 5" xfId="22591" xr:uid="{00000000-0005-0000-0000-0000B7150000}"/>
    <cellStyle name="Header2 3 11" xfId="2779" xr:uid="{00000000-0005-0000-0000-0000B8150000}"/>
    <cellStyle name="Header2 3 11 2" xfId="5676" xr:uid="{00000000-0005-0000-0000-0000B9150000}"/>
    <cellStyle name="Header2 3 11 2 2" xfId="15821" xr:uid="{00000000-0005-0000-0000-0000BA150000}"/>
    <cellStyle name="Header2 3 11 2 2 2" xfId="28620" xr:uid="{00000000-0005-0000-0000-0000BB150000}"/>
    <cellStyle name="Header2 3 11 2 3" xfId="10123" xr:uid="{00000000-0005-0000-0000-0000BC150000}"/>
    <cellStyle name="Header2 3 11 2 4" xfId="24833" xr:uid="{00000000-0005-0000-0000-0000BD150000}"/>
    <cellStyle name="Header2 3 11 3" xfId="15820" xr:uid="{00000000-0005-0000-0000-0000BE150000}"/>
    <cellStyle name="Header2 3 11 3 2" xfId="28619" xr:uid="{00000000-0005-0000-0000-0000BF150000}"/>
    <cellStyle name="Header2 3 11 4" xfId="10122" xr:uid="{00000000-0005-0000-0000-0000C0150000}"/>
    <cellStyle name="Header2 3 11 5" xfId="22967" xr:uid="{00000000-0005-0000-0000-0000C1150000}"/>
    <cellStyle name="Header2 3 12" xfId="1898" xr:uid="{00000000-0005-0000-0000-0000C2150000}"/>
    <cellStyle name="Header2 3 12 2" xfId="4796" xr:uid="{00000000-0005-0000-0000-0000C3150000}"/>
    <cellStyle name="Header2 3 12 2 2" xfId="15823" xr:uid="{00000000-0005-0000-0000-0000C4150000}"/>
    <cellStyle name="Header2 3 12 2 2 2" xfId="28622" xr:uid="{00000000-0005-0000-0000-0000C5150000}"/>
    <cellStyle name="Header2 3 12 2 3" xfId="10125" xr:uid="{00000000-0005-0000-0000-0000C6150000}"/>
    <cellStyle name="Header2 3 12 2 4" xfId="24834" xr:uid="{00000000-0005-0000-0000-0000C7150000}"/>
    <cellStyle name="Header2 3 12 3" xfId="15822" xr:uid="{00000000-0005-0000-0000-0000C8150000}"/>
    <cellStyle name="Header2 3 12 3 2" xfId="28621" xr:uid="{00000000-0005-0000-0000-0000C9150000}"/>
    <cellStyle name="Header2 3 12 4" xfId="10124" xr:uid="{00000000-0005-0000-0000-0000CA150000}"/>
    <cellStyle name="Header2 3 12 5" xfId="22087" xr:uid="{00000000-0005-0000-0000-0000CB150000}"/>
    <cellStyle name="Header2 3 13" xfId="3110" xr:uid="{00000000-0005-0000-0000-0000CC150000}"/>
    <cellStyle name="Header2 3 13 2" xfId="6007" xr:uid="{00000000-0005-0000-0000-0000CD150000}"/>
    <cellStyle name="Header2 3 13 2 2" xfId="15825" xr:uid="{00000000-0005-0000-0000-0000CE150000}"/>
    <cellStyle name="Header2 3 13 2 2 2" xfId="28624" xr:uid="{00000000-0005-0000-0000-0000CF150000}"/>
    <cellStyle name="Header2 3 13 2 3" xfId="10127" xr:uid="{00000000-0005-0000-0000-0000D0150000}"/>
    <cellStyle name="Header2 3 13 2 4" xfId="24835" xr:uid="{00000000-0005-0000-0000-0000D1150000}"/>
    <cellStyle name="Header2 3 13 3" xfId="15824" xr:uid="{00000000-0005-0000-0000-0000D2150000}"/>
    <cellStyle name="Header2 3 13 3 2" xfId="28623" xr:uid="{00000000-0005-0000-0000-0000D3150000}"/>
    <cellStyle name="Header2 3 13 4" xfId="10126" xr:uid="{00000000-0005-0000-0000-0000D4150000}"/>
    <cellStyle name="Header2 3 13 5" xfId="23298" xr:uid="{00000000-0005-0000-0000-0000D5150000}"/>
    <cellStyle name="Header2 3 14" xfId="1914" xr:uid="{00000000-0005-0000-0000-0000D6150000}"/>
    <cellStyle name="Header2 3 14 2" xfId="4812" xr:uid="{00000000-0005-0000-0000-0000D7150000}"/>
    <cellStyle name="Header2 3 14 2 2" xfId="15827" xr:uid="{00000000-0005-0000-0000-0000D8150000}"/>
    <cellStyle name="Header2 3 14 2 2 2" xfId="28626" xr:uid="{00000000-0005-0000-0000-0000D9150000}"/>
    <cellStyle name="Header2 3 14 2 3" xfId="10129" xr:uid="{00000000-0005-0000-0000-0000DA150000}"/>
    <cellStyle name="Header2 3 14 2 4" xfId="24836" xr:uid="{00000000-0005-0000-0000-0000DB150000}"/>
    <cellStyle name="Header2 3 14 3" xfId="15826" xr:uid="{00000000-0005-0000-0000-0000DC150000}"/>
    <cellStyle name="Header2 3 14 3 2" xfId="28625" xr:uid="{00000000-0005-0000-0000-0000DD150000}"/>
    <cellStyle name="Header2 3 14 4" xfId="10128" xr:uid="{00000000-0005-0000-0000-0000DE150000}"/>
    <cellStyle name="Header2 3 14 5" xfId="22103" xr:uid="{00000000-0005-0000-0000-0000DF150000}"/>
    <cellStyle name="Header2 3 15" xfId="3174" xr:uid="{00000000-0005-0000-0000-0000E0150000}"/>
    <cellStyle name="Header2 3 15 2" xfId="6071" xr:uid="{00000000-0005-0000-0000-0000E1150000}"/>
    <cellStyle name="Header2 3 15 2 2" xfId="15829" xr:uid="{00000000-0005-0000-0000-0000E2150000}"/>
    <cellStyle name="Header2 3 15 2 2 2" xfId="28628" xr:uid="{00000000-0005-0000-0000-0000E3150000}"/>
    <cellStyle name="Header2 3 15 2 3" xfId="10131" xr:uid="{00000000-0005-0000-0000-0000E4150000}"/>
    <cellStyle name="Header2 3 15 2 4" xfId="24837" xr:uid="{00000000-0005-0000-0000-0000E5150000}"/>
    <cellStyle name="Header2 3 15 3" xfId="15828" xr:uid="{00000000-0005-0000-0000-0000E6150000}"/>
    <cellStyle name="Header2 3 15 3 2" xfId="28627" xr:uid="{00000000-0005-0000-0000-0000E7150000}"/>
    <cellStyle name="Header2 3 15 4" xfId="10130" xr:uid="{00000000-0005-0000-0000-0000E8150000}"/>
    <cellStyle name="Header2 3 15 5" xfId="23362" xr:uid="{00000000-0005-0000-0000-0000E9150000}"/>
    <cellStyle name="Header2 3 16" xfId="1909" xr:uid="{00000000-0005-0000-0000-0000EA150000}"/>
    <cellStyle name="Header2 3 16 2" xfId="4807" xr:uid="{00000000-0005-0000-0000-0000EB150000}"/>
    <cellStyle name="Header2 3 16 2 2" xfId="15831" xr:uid="{00000000-0005-0000-0000-0000EC150000}"/>
    <cellStyle name="Header2 3 16 2 2 2" xfId="28630" xr:uid="{00000000-0005-0000-0000-0000ED150000}"/>
    <cellStyle name="Header2 3 16 2 3" xfId="10133" xr:uid="{00000000-0005-0000-0000-0000EE150000}"/>
    <cellStyle name="Header2 3 16 2 4" xfId="24838" xr:uid="{00000000-0005-0000-0000-0000EF150000}"/>
    <cellStyle name="Header2 3 16 3" xfId="15830" xr:uid="{00000000-0005-0000-0000-0000F0150000}"/>
    <cellStyle name="Header2 3 16 3 2" xfId="28629" xr:uid="{00000000-0005-0000-0000-0000F1150000}"/>
    <cellStyle name="Header2 3 16 4" xfId="10132" xr:uid="{00000000-0005-0000-0000-0000F2150000}"/>
    <cellStyle name="Header2 3 16 5" xfId="22098" xr:uid="{00000000-0005-0000-0000-0000F3150000}"/>
    <cellStyle name="Header2 3 17" xfId="3216" xr:uid="{00000000-0005-0000-0000-0000F4150000}"/>
    <cellStyle name="Header2 3 17 2" xfId="6113" xr:uid="{00000000-0005-0000-0000-0000F5150000}"/>
    <cellStyle name="Header2 3 17 2 2" xfId="15833" xr:uid="{00000000-0005-0000-0000-0000F6150000}"/>
    <cellStyle name="Header2 3 17 2 2 2" xfId="28632" xr:uid="{00000000-0005-0000-0000-0000F7150000}"/>
    <cellStyle name="Header2 3 17 2 3" xfId="10135" xr:uid="{00000000-0005-0000-0000-0000F8150000}"/>
    <cellStyle name="Header2 3 17 2 4" xfId="24839" xr:uid="{00000000-0005-0000-0000-0000F9150000}"/>
    <cellStyle name="Header2 3 17 3" xfId="15832" xr:uid="{00000000-0005-0000-0000-0000FA150000}"/>
    <cellStyle name="Header2 3 17 3 2" xfId="28631" xr:uid="{00000000-0005-0000-0000-0000FB150000}"/>
    <cellStyle name="Header2 3 17 4" xfId="10134" xr:uid="{00000000-0005-0000-0000-0000FC150000}"/>
    <cellStyle name="Header2 3 17 5" xfId="23404" xr:uid="{00000000-0005-0000-0000-0000FD150000}"/>
    <cellStyle name="Header2 3 18" xfId="3450" xr:uid="{00000000-0005-0000-0000-0000FE150000}"/>
    <cellStyle name="Header2 3 18 2" xfId="6347" xr:uid="{00000000-0005-0000-0000-0000FF150000}"/>
    <cellStyle name="Header2 3 18 2 2" xfId="15835" xr:uid="{00000000-0005-0000-0000-000000160000}"/>
    <cellStyle name="Header2 3 18 2 2 2" xfId="28634" xr:uid="{00000000-0005-0000-0000-000001160000}"/>
    <cellStyle name="Header2 3 18 2 3" xfId="10137" xr:uid="{00000000-0005-0000-0000-000002160000}"/>
    <cellStyle name="Header2 3 18 2 4" xfId="24840" xr:uid="{00000000-0005-0000-0000-000003160000}"/>
    <cellStyle name="Header2 3 18 3" xfId="15834" xr:uid="{00000000-0005-0000-0000-000004160000}"/>
    <cellStyle name="Header2 3 18 3 2" xfId="28633" xr:uid="{00000000-0005-0000-0000-000005160000}"/>
    <cellStyle name="Header2 3 18 4" xfId="10136" xr:uid="{00000000-0005-0000-0000-000006160000}"/>
    <cellStyle name="Header2 3 18 5" xfId="23638" xr:uid="{00000000-0005-0000-0000-000007160000}"/>
    <cellStyle name="Header2 3 19" xfId="3217" xr:uid="{00000000-0005-0000-0000-000008160000}"/>
    <cellStyle name="Header2 3 19 2" xfId="6114" xr:uid="{00000000-0005-0000-0000-000009160000}"/>
    <cellStyle name="Header2 3 19 2 2" xfId="15837" xr:uid="{00000000-0005-0000-0000-00000A160000}"/>
    <cellStyle name="Header2 3 19 2 2 2" xfId="28636" xr:uid="{00000000-0005-0000-0000-00000B160000}"/>
    <cellStyle name="Header2 3 19 2 3" xfId="10139" xr:uid="{00000000-0005-0000-0000-00000C160000}"/>
    <cellStyle name="Header2 3 19 2 4" xfId="24841" xr:uid="{00000000-0005-0000-0000-00000D160000}"/>
    <cellStyle name="Header2 3 19 3" xfId="15836" xr:uid="{00000000-0005-0000-0000-00000E160000}"/>
    <cellStyle name="Header2 3 19 3 2" xfId="28635" xr:uid="{00000000-0005-0000-0000-00000F160000}"/>
    <cellStyle name="Header2 3 19 4" xfId="10138" xr:uid="{00000000-0005-0000-0000-000010160000}"/>
    <cellStyle name="Header2 3 19 5" xfId="23405" xr:uid="{00000000-0005-0000-0000-000011160000}"/>
    <cellStyle name="Header2 3 2" xfId="1593" xr:uid="{00000000-0005-0000-0000-000012160000}"/>
    <cellStyle name="Header2 3 2 2" xfId="4492" xr:uid="{00000000-0005-0000-0000-000013160000}"/>
    <cellStyle name="Header2 3 2 2 2" xfId="15839" xr:uid="{00000000-0005-0000-0000-000014160000}"/>
    <cellStyle name="Header2 3 2 2 2 2" xfId="28638" xr:uid="{00000000-0005-0000-0000-000015160000}"/>
    <cellStyle name="Header2 3 2 2 3" xfId="10141" xr:uid="{00000000-0005-0000-0000-000016160000}"/>
    <cellStyle name="Header2 3 2 2 4" xfId="24842" xr:uid="{00000000-0005-0000-0000-000017160000}"/>
    <cellStyle name="Header2 3 2 3" xfId="15838" xr:uid="{00000000-0005-0000-0000-000018160000}"/>
    <cellStyle name="Header2 3 2 3 2" xfId="28637" xr:uid="{00000000-0005-0000-0000-000019160000}"/>
    <cellStyle name="Header2 3 2 4" xfId="10140" xr:uid="{00000000-0005-0000-0000-00001A160000}"/>
    <cellStyle name="Header2 3 2 5" xfId="21782" xr:uid="{00000000-0005-0000-0000-00001B160000}"/>
    <cellStyle name="Header2 3 20" xfId="3609" xr:uid="{00000000-0005-0000-0000-00001C160000}"/>
    <cellStyle name="Header2 3 20 2" xfId="6506" xr:uid="{00000000-0005-0000-0000-00001D160000}"/>
    <cellStyle name="Header2 3 20 2 2" xfId="15841" xr:uid="{00000000-0005-0000-0000-00001E160000}"/>
    <cellStyle name="Header2 3 20 2 2 2" xfId="28640" xr:uid="{00000000-0005-0000-0000-00001F160000}"/>
    <cellStyle name="Header2 3 20 2 3" xfId="10143" xr:uid="{00000000-0005-0000-0000-000020160000}"/>
    <cellStyle name="Header2 3 20 2 4" xfId="24843" xr:uid="{00000000-0005-0000-0000-000021160000}"/>
    <cellStyle name="Header2 3 20 3" xfId="15840" xr:uid="{00000000-0005-0000-0000-000022160000}"/>
    <cellStyle name="Header2 3 20 3 2" xfId="28639" xr:uid="{00000000-0005-0000-0000-000023160000}"/>
    <cellStyle name="Header2 3 20 4" xfId="10142" xr:uid="{00000000-0005-0000-0000-000024160000}"/>
    <cellStyle name="Header2 3 20 5" xfId="23797" xr:uid="{00000000-0005-0000-0000-000025160000}"/>
    <cellStyle name="Header2 3 21" xfId="3066" xr:uid="{00000000-0005-0000-0000-000026160000}"/>
    <cellStyle name="Header2 3 21 2" xfId="5963" xr:uid="{00000000-0005-0000-0000-000027160000}"/>
    <cellStyle name="Header2 3 21 2 2" xfId="15843" xr:uid="{00000000-0005-0000-0000-000028160000}"/>
    <cellStyle name="Header2 3 21 2 2 2" xfId="28642" xr:uid="{00000000-0005-0000-0000-000029160000}"/>
    <cellStyle name="Header2 3 21 2 3" xfId="10145" xr:uid="{00000000-0005-0000-0000-00002A160000}"/>
    <cellStyle name="Header2 3 21 2 4" xfId="24844" xr:uid="{00000000-0005-0000-0000-00002B160000}"/>
    <cellStyle name="Header2 3 21 3" xfId="15842" xr:uid="{00000000-0005-0000-0000-00002C160000}"/>
    <cellStyle name="Header2 3 21 3 2" xfId="28641" xr:uid="{00000000-0005-0000-0000-00002D160000}"/>
    <cellStyle name="Header2 3 21 4" xfId="10144" xr:uid="{00000000-0005-0000-0000-00002E160000}"/>
    <cellStyle name="Header2 3 21 5" xfId="23254" xr:uid="{00000000-0005-0000-0000-00002F160000}"/>
    <cellStyle name="Header2 3 22" xfId="2838" xr:uid="{00000000-0005-0000-0000-000030160000}"/>
    <cellStyle name="Header2 3 22 2" xfId="5735" xr:uid="{00000000-0005-0000-0000-000031160000}"/>
    <cellStyle name="Header2 3 22 2 2" xfId="15845" xr:uid="{00000000-0005-0000-0000-000032160000}"/>
    <cellStyle name="Header2 3 22 2 2 2" xfId="28644" xr:uid="{00000000-0005-0000-0000-000033160000}"/>
    <cellStyle name="Header2 3 22 2 3" xfId="10147" xr:uid="{00000000-0005-0000-0000-000034160000}"/>
    <cellStyle name="Header2 3 22 2 4" xfId="24845" xr:uid="{00000000-0005-0000-0000-000035160000}"/>
    <cellStyle name="Header2 3 22 3" xfId="15844" xr:uid="{00000000-0005-0000-0000-000036160000}"/>
    <cellStyle name="Header2 3 22 3 2" xfId="28643" xr:uid="{00000000-0005-0000-0000-000037160000}"/>
    <cellStyle name="Header2 3 22 4" xfId="10146" xr:uid="{00000000-0005-0000-0000-000038160000}"/>
    <cellStyle name="Header2 3 22 5" xfId="23026" xr:uid="{00000000-0005-0000-0000-000039160000}"/>
    <cellStyle name="Header2 3 23" xfId="3698" xr:uid="{00000000-0005-0000-0000-00003A160000}"/>
    <cellStyle name="Header2 3 23 2" xfId="6595" xr:uid="{00000000-0005-0000-0000-00003B160000}"/>
    <cellStyle name="Header2 3 23 2 2" xfId="15847" xr:uid="{00000000-0005-0000-0000-00003C160000}"/>
    <cellStyle name="Header2 3 23 2 2 2" xfId="28646" xr:uid="{00000000-0005-0000-0000-00003D160000}"/>
    <cellStyle name="Header2 3 23 2 3" xfId="10149" xr:uid="{00000000-0005-0000-0000-00003E160000}"/>
    <cellStyle name="Header2 3 23 2 4" xfId="24846" xr:uid="{00000000-0005-0000-0000-00003F160000}"/>
    <cellStyle name="Header2 3 23 3" xfId="15846" xr:uid="{00000000-0005-0000-0000-000040160000}"/>
    <cellStyle name="Header2 3 23 3 2" xfId="28645" xr:uid="{00000000-0005-0000-0000-000041160000}"/>
    <cellStyle name="Header2 3 23 4" xfId="10148" xr:uid="{00000000-0005-0000-0000-000042160000}"/>
    <cellStyle name="Header2 3 23 5" xfId="23886" xr:uid="{00000000-0005-0000-0000-000043160000}"/>
    <cellStyle name="Header2 3 24" xfId="3601" xr:uid="{00000000-0005-0000-0000-000044160000}"/>
    <cellStyle name="Header2 3 24 2" xfId="6498" xr:uid="{00000000-0005-0000-0000-000045160000}"/>
    <cellStyle name="Header2 3 24 2 2" xfId="15849" xr:uid="{00000000-0005-0000-0000-000046160000}"/>
    <cellStyle name="Header2 3 24 2 2 2" xfId="28648" xr:uid="{00000000-0005-0000-0000-000047160000}"/>
    <cellStyle name="Header2 3 24 2 3" xfId="10151" xr:uid="{00000000-0005-0000-0000-000048160000}"/>
    <cellStyle name="Header2 3 24 2 4" xfId="24847" xr:uid="{00000000-0005-0000-0000-000049160000}"/>
    <cellStyle name="Header2 3 24 3" xfId="15848" xr:uid="{00000000-0005-0000-0000-00004A160000}"/>
    <cellStyle name="Header2 3 24 3 2" xfId="28647" xr:uid="{00000000-0005-0000-0000-00004B160000}"/>
    <cellStyle name="Header2 3 24 4" xfId="10150" xr:uid="{00000000-0005-0000-0000-00004C160000}"/>
    <cellStyle name="Header2 3 24 5" xfId="23789" xr:uid="{00000000-0005-0000-0000-00004D160000}"/>
    <cellStyle name="Header2 3 25" xfId="1873" xr:uid="{00000000-0005-0000-0000-00004E160000}"/>
    <cellStyle name="Header2 3 25 2" xfId="4772" xr:uid="{00000000-0005-0000-0000-00004F160000}"/>
    <cellStyle name="Header2 3 25 2 2" xfId="15851" xr:uid="{00000000-0005-0000-0000-000050160000}"/>
    <cellStyle name="Header2 3 25 2 2 2" xfId="28650" xr:uid="{00000000-0005-0000-0000-000051160000}"/>
    <cellStyle name="Header2 3 25 2 3" xfId="10153" xr:uid="{00000000-0005-0000-0000-000052160000}"/>
    <cellStyle name="Header2 3 25 2 4" xfId="24848" xr:uid="{00000000-0005-0000-0000-000053160000}"/>
    <cellStyle name="Header2 3 25 3" xfId="15850" xr:uid="{00000000-0005-0000-0000-000054160000}"/>
    <cellStyle name="Header2 3 25 3 2" xfId="28649" xr:uid="{00000000-0005-0000-0000-000055160000}"/>
    <cellStyle name="Header2 3 25 4" xfId="10152" xr:uid="{00000000-0005-0000-0000-000056160000}"/>
    <cellStyle name="Header2 3 25 5" xfId="22062" xr:uid="{00000000-0005-0000-0000-000057160000}"/>
    <cellStyle name="Header2 3 26" xfId="2960" xr:uid="{00000000-0005-0000-0000-000058160000}"/>
    <cellStyle name="Header2 3 26 2" xfId="5857" xr:uid="{00000000-0005-0000-0000-000059160000}"/>
    <cellStyle name="Header2 3 26 2 2" xfId="15853" xr:uid="{00000000-0005-0000-0000-00005A160000}"/>
    <cellStyle name="Header2 3 26 2 2 2" xfId="28652" xr:uid="{00000000-0005-0000-0000-00005B160000}"/>
    <cellStyle name="Header2 3 26 2 3" xfId="10155" xr:uid="{00000000-0005-0000-0000-00005C160000}"/>
    <cellStyle name="Header2 3 26 2 4" xfId="24849" xr:uid="{00000000-0005-0000-0000-00005D160000}"/>
    <cellStyle name="Header2 3 26 3" xfId="15852" xr:uid="{00000000-0005-0000-0000-00005E160000}"/>
    <cellStyle name="Header2 3 26 3 2" xfId="28651" xr:uid="{00000000-0005-0000-0000-00005F160000}"/>
    <cellStyle name="Header2 3 26 4" xfId="10154" xr:uid="{00000000-0005-0000-0000-000060160000}"/>
    <cellStyle name="Header2 3 26 5" xfId="23148" xr:uid="{00000000-0005-0000-0000-000061160000}"/>
    <cellStyle name="Header2 3 27" xfId="4077" xr:uid="{00000000-0005-0000-0000-000062160000}"/>
    <cellStyle name="Header2 3 27 2" xfId="6974" xr:uid="{00000000-0005-0000-0000-000063160000}"/>
    <cellStyle name="Header2 3 27 2 2" xfId="15855" xr:uid="{00000000-0005-0000-0000-000064160000}"/>
    <cellStyle name="Header2 3 27 2 2 2" xfId="28654" xr:uid="{00000000-0005-0000-0000-000065160000}"/>
    <cellStyle name="Header2 3 27 2 3" xfId="10157" xr:uid="{00000000-0005-0000-0000-000066160000}"/>
    <cellStyle name="Header2 3 27 2 4" xfId="24850" xr:uid="{00000000-0005-0000-0000-000067160000}"/>
    <cellStyle name="Header2 3 27 3" xfId="15854" xr:uid="{00000000-0005-0000-0000-000068160000}"/>
    <cellStyle name="Header2 3 27 3 2" xfId="28653" xr:uid="{00000000-0005-0000-0000-000069160000}"/>
    <cellStyle name="Header2 3 27 4" xfId="10156" xr:uid="{00000000-0005-0000-0000-00006A160000}"/>
    <cellStyle name="Header2 3 27 5" xfId="24265" xr:uid="{00000000-0005-0000-0000-00006B160000}"/>
    <cellStyle name="Header2 3 28" xfId="3760" xr:uid="{00000000-0005-0000-0000-00006C160000}"/>
    <cellStyle name="Header2 3 28 2" xfId="6657" xr:uid="{00000000-0005-0000-0000-00006D160000}"/>
    <cellStyle name="Header2 3 28 2 2" xfId="15857" xr:uid="{00000000-0005-0000-0000-00006E160000}"/>
    <cellStyle name="Header2 3 28 2 2 2" xfId="28656" xr:uid="{00000000-0005-0000-0000-00006F160000}"/>
    <cellStyle name="Header2 3 28 2 3" xfId="10159" xr:uid="{00000000-0005-0000-0000-000070160000}"/>
    <cellStyle name="Header2 3 28 2 4" xfId="24851" xr:uid="{00000000-0005-0000-0000-000071160000}"/>
    <cellStyle name="Header2 3 28 3" xfId="15856" xr:uid="{00000000-0005-0000-0000-000072160000}"/>
    <cellStyle name="Header2 3 28 3 2" xfId="28655" xr:uid="{00000000-0005-0000-0000-000073160000}"/>
    <cellStyle name="Header2 3 28 4" xfId="10158" xr:uid="{00000000-0005-0000-0000-000074160000}"/>
    <cellStyle name="Header2 3 28 5" xfId="23948" xr:uid="{00000000-0005-0000-0000-000075160000}"/>
    <cellStyle name="Header2 3 29" xfId="1853" xr:uid="{00000000-0005-0000-0000-000076160000}"/>
    <cellStyle name="Header2 3 29 2" xfId="4752" xr:uid="{00000000-0005-0000-0000-000077160000}"/>
    <cellStyle name="Header2 3 29 2 2" xfId="15859" xr:uid="{00000000-0005-0000-0000-000078160000}"/>
    <cellStyle name="Header2 3 29 2 2 2" xfId="28658" xr:uid="{00000000-0005-0000-0000-000079160000}"/>
    <cellStyle name="Header2 3 29 2 3" xfId="10161" xr:uid="{00000000-0005-0000-0000-00007A160000}"/>
    <cellStyle name="Header2 3 29 2 4" xfId="24852" xr:uid="{00000000-0005-0000-0000-00007B160000}"/>
    <cellStyle name="Header2 3 29 3" xfId="15858" xr:uid="{00000000-0005-0000-0000-00007C160000}"/>
    <cellStyle name="Header2 3 29 3 2" xfId="28657" xr:uid="{00000000-0005-0000-0000-00007D160000}"/>
    <cellStyle name="Header2 3 29 4" xfId="10160" xr:uid="{00000000-0005-0000-0000-00007E160000}"/>
    <cellStyle name="Header2 3 29 5" xfId="22042" xr:uid="{00000000-0005-0000-0000-00007F160000}"/>
    <cellStyle name="Header2 3 3" xfId="2172" xr:uid="{00000000-0005-0000-0000-000080160000}"/>
    <cellStyle name="Header2 3 3 2" xfId="5070" xr:uid="{00000000-0005-0000-0000-000081160000}"/>
    <cellStyle name="Header2 3 3 2 2" xfId="15861" xr:uid="{00000000-0005-0000-0000-000082160000}"/>
    <cellStyle name="Header2 3 3 2 2 2" xfId="28660" xr:uid="{00000000-0005-0000-0000-000083160000}"/>
    <cellStyle name="Header2 3 3 2 3" xfId="10163" xr:uid="{00000000-0005-0000-0000-000084160000}"/>
    <cellStyle name="Header2 3 3 2 4" xfId="24853" xr:uid="{00000000-0005-0000-0000-000085160000}"/>
    <cellStyle name="Header2 3 3 3" xfId="15860" xr:uid="{00000000-0005-0000-0000-000086160000}"/>
    <cellStyle name="Header2 3 3 3 2" xfId="28659" xr:uid="{00000000-0005-0000-0000-000087160000}"/>
    <cellStyle name="Header2 3 3 4" xfId="10162" xr:uid="{00000000-0005-0000-0000-000088160000}"/>
    <cellStyle name="Header2 3 3 5" xfId="22361" xr:uid="{00000000-0005-0000-0000-000089160000}"/>
    <cellStyle name="Header2 3 30" xfId="4233" xr:uid="{00000000-0005-0000-0000-00008A160000}"/>
    <cellStyle name="Header2 3 30 2" xfId="15862" xr:uid="{00000000-0005-0000-0000-00008B160000}"/>
    <cellStyle name="Header2 3 30 2 2" xfId="28661" xr:uid="{00000000-0005-0000-0000-00008C160000}"/>
    <cellStyle name="Header2 3 30 3" xfId="10164" xr:uid="{00000000-0005-0000-0000-00008D160000}"/>
    <cellStyle name="Header2 3 30 4" xfId="24854" xr:uid="{00000000-0005-0000-0000-00008E160000}"/>
    <cellStyle name="Header2 3 31" xfId="7059" xr:uid="{00000000-0005-0000-0000-00008F160000}"/>
    <cellStyle name="Header2 3 31 2" xfId="15817" xr:uid="{00000000-0005-0000-0000-000090160000}"/>
    <cellStyle name="Header2 3 31 3" xfId="28616" xr:uid="{00000000-0005-0000-0000-000091160000}"/>
    <cellStyle name="Header2 3 32" xfId="10119" xr:uid="{00000000-0005-0000-0000-000092160000}"/>
    <cellStyle name="Header2 3 4" xfId="1585" xr:uid="{00000000-0005-0000-0000-000093160000}"/>
    <cellStyle name="Header2 3 4 2" xfId="4484" xr:uid="{00000000-0005-0000-0000-000094160000}"/>
    <cellStyle name="Header2 3 4 2 2" xfId="15864" xr:uid="{00000000-0005-0000-0000-000095160000}"/>
    <cellStyle name="Header2 3 4 2 2 2" xfId="28663" xr:uid="{00000000-0005-0000-0000-000096160000}"/>
    <cellStyle name="Header2 3 4 2 3" xfId="10166" xr:uid="{00000000-0005-0000-0000-000097160000}"/>
    <cellStyle name="Header2 3 4 2 4" xfId="24855" xr:uid="{00000000-0005-0000-0000-000098160000}"/>
    <cellStyle name="Header2 3 4 3" xfId="15863" xr:uid="{00000000-0005-0000-0000-000099160000}"/>
    <cellStyle name="Header2 3 4 3 2" xfId="28662" xr:uid="{00000000-0005-0000-0000-00009A160000}"/>
    <cellStyle name="Header2 3 4 4" xfId="10165" xr:uid="{00000000-0005-0000-0000-00009B160000}"/>
    <cellStyle name="Header2 3 4 5" xfId="21774" xr:uid="{00000000-0005-0000-0000-00009C160000}"/>
    <cellStyle name="Header2 3 5" xfId="2350" xr:uid="{00000000-0005-0000-0000-00009D160000}"/>
    <cellStyle name="Header2 3 5 2" xfId="5248" xr:uid="{00000000-0005-0000-0000-00009E160000}"/>
    <cellStyle name="Header2 3 5 2 2" xfId="15866" xr:uid="{00000000-0005-0000-0000-00009F160000}"/>
    <cellStyle name="Header2 3 5 2 2 2" xfId="28665" xr:uid="{00000000-0005-0000-0000-0000A0160000}"/>
    <cellStyle name="Header2 3 5 2 3" xfId="10168" xr:uid="{00000000-0005-0000-0000-0000A1160000}"/>
    <cellStyle name="Header2 3 5 2 4" xfId="24856" xr:uid="{00000000-0005-0000-0000-0000A2160000}"/>
    <cellStyle name="Header2 3 5 3" xfId="15865" xr:uid="{00000000-0005-0000-0000-0000A3160000}"/>
    <cellStyle name="Header2 3 5 3 2" xfId="28664" xr:uid="{00000000-0005-0000-0000-0000A4160000}"/>
    <cellStyle name="Header2 3 5 4" xfId="10167" xr:uid="{00000000-0005-0000-0000-0000A5160000}"/>
    <cellStyle name="Header2 3 5 5" xfId="22539" xr:uid="{00000000-0005-0000-0000-0000A6160000}"/>
    <cellStyle name="Header2 3 6" xfId="1578" xr:uid="{00000000-0005-0000-0000-0000A7160000}"/>
    <cellStyle name="Header2 3 6 2" xfId="4477" xr:uid="{00000000-0005-0000-0000-0000A8160000}"/>
    <cellStyle name="Header2 3 6 2 2" xfId="15868" xr:uid="{00000000-0005-0000-0000-0000A9160000}"/>
    <cellStyle name="Header2 3 6 2 2 2" xfId="28667" xr:uid="{00000000-0005-0000-0000-0000AA160000}"/>
    <cellStyle name="Header2 3 6 2 3" xfId="10170" xr:uid="{00000000-0005-0000-0000-0000AB160000}"/>
    <cellStyle name="Header2 3 6 2 4" xfId="24857" xr:uid="{00000000-0005-0000-0000-0000AC160000}"/>
    <cellStyle name="Header2 3 6 3" xfId="15867" xr:uid="{00000000-0005-0000-0000-0000AD160000}"/>
    <cellStyle name="Header2 3 6 3 2" xfId="28666" xr:uid="{00000000-0005-0000-0000-0000AE160000}"/>
    <cellStyle name="Header2 3 6 4" xfId="10169" xr:uid="{00000000-0005-0000-0000-0000AF160000}"/>
    <cellStyle name="Header2 3 6 5" xfId="21767" xr:uid="{00000000-0005-0000-0000-0000B0160000}"/>
    <cellStyle name="Header2 3 7" xfId="2194" xr:uid="{00000000-0005-0000-0000-0000B1160000}"/>
    <cellStyle name="Header2 3 7 2" xfId="5092" xr:uid="{00000000-0005-0000-0000-0000B2160000}"/>
    <cellStyle name="Header2 3 7 2 2" xfId="15870" xr:uid="{00000000-0005-0000-0000-0000B3160000}"/>
    <cellStyle name="Header2 3 7 2 2 2" xfId="28669" xr:uid="{00000000-0005-0000-0000-0000B4160000}"/>
    <cellStyle name="Header2 3 7 2 3" xfId="10172" xr:uid="{00000000-0005-0000-0000-0000B5160000}"/>
    <cellStyle name="Header2 3 7 2 4" xfId="24858" xr:uid="{00000000-0005-0000-0000-0000B6160000}"/>
    <cellStyle name="Header2 3 7 3" xfId="15869" xr:uid="{00000000-0005-0000-0000-0000B7160000}"/>
    <cellStyle name="Header2 3 7 3 2" xfId="28668" xr:uid="{00000000-0005-0000-0000-0000B8160000}"/>
    <cellStyle name="Header2 3 7 4" xfId="10171" xr:uid="{00000000-0005-0000-0000-0000B9160000}"/>
    <cellStyle name="Header2 3 7 5" xfId="22383" xr:uid="{00000000-0005-0000-0000-0000BA160000}"/>
    <cellStyle name="Header2 3 8" xfId="1889" xr:uid="{00000000-0005-0000-0000-0000BB160000}"/>
    <cellStyle name="Header2 3 8 2" xfId="4787" xr:uid="{00000000-0005-0000-0000-0000BC160000}"/>
    <cellStyle name="Header2 3 8 2 2" xfId="15872" xr:uid="{00000000-0005-0000-0000-0000BD160000}"/>
    <cellStyle name="Header2 3 8 2 2 2" xfId="28671" xr:uid="{00000000-0005-0000-0000-0000BE160000}"/>
    <cellStyle name="Header2 3 8 2 3" xfId="10174" xr:uid="{00000000-0005-0000-0000-0000BF160000}"/>
    <cellStyle name="Header2 3 8 2 4" xfId="24859" xr:uid="{00000000-0005-0000-0000-0000C0160000}"/>
    <cellStyle name="Header2 3 8 3" xfId="15871" xr:uid="{00000000-0005-0000-0000-0000C1160000}"/>
    <cellStyle name="Header2 3 8 3 2" xfId="28670" xr:uid="{00000000-0005-0000-0000-0000C2160000}"/>
    <cellStyle name="Header2 3 8 4" xfId="10173" xr:uid="{00000000-0005-0000-0000-0000C3160000}"/>
    <cellStyle name="Header2 3 8 5" xfId="22078" xr:uid="{00000000-0005-0000-0000-0000C4160000}"/>
    <cellStyle name="Header2 3 9" xfId="2772" xr:uid="{00000000-0005-0000-0000-0000C5160000}"/>
    <cellStyle name="Header2 3 9 2" xfId="5669" xr:uid="{00000000-0005-0000-0000-0000C6160000}"/>
    <cellStyle name="Header2 3 9 2 2" xfId="15874" xr:uid="{00000000-0005-0000-0000-0000C7160000}"/>
    <cellStyle name="Header2 3 9 2 2 2" xfId="28673" xr:uid="{00000000-0005-0000-0000-0000C8160000}"/>
    <cellStyle name="Header2 3 9 2 3" xfId="10176" xr:uid="{00000000-0005-0000-0000-0000C9160000}"/>
    <cellStyle name="Header2 3 9 2 4" xfId="24860" xr:uid="{00000000-0005-0000-0000-0000CA160000}"/>
    <cellStyle name="Header2 3 9 3" xfId="15873" xr:uid="{00000000-0005-0000-0000-0000CB160000}"/>
    <cellStyle name="Header2 3 9 3 2" xfId="28672" xr:uid="{00000000-0005-0000-0000-0000CC160000}"/>
    <cellStyle name="Header2 3 9 4" xfId="10175" xr:uid="{00000000-0005-0000-0000-0000CD160000}"/>
    <cellStyle name="Header2 3 9 5" xfId="22960" xr:uid="{00000000-0005-0000-0000-0000CE160000}"/>
    <cellStyle name="Header2 30" xfId="3922" xr:uid="{00000000-0005-0000-0000-0000CF160000}"/>
    <cellStyle name="Header2 30 2" xfId="6819" xr:uid="{00000000-0005-0000-0000-0000D0160000}"/>
    <cellStyle name="Header2 30 2 2" xfId="15876" xr:uid="{00000000-0005-0000-0000-0000D1160000}"/>
    <cellStyle name="Header2 30 2 2 2" xfId="28675" xr:uid="{00000000-0005-0000-0000-0000D2160000}"/>
    <cellStyle name="Header2 30 2 3" xfId="10178" xr:uid="{00000000-0005-0000-0000-0000D3160000}"/>
    <cellStyle name="Header2 30 2 4" xfId="24861" xr:uid="{00000000-0005-0000-0000-0000D4160000}"/>
    <cellStyle name="Header2 30 3" xfId="15875" xr:uid="{00000000-0005-0000-0000-0000D5160000}"/>
    <cellStyle name="Header2 30 3 2" xfId="28674" xr:uid="{00000000-0005-0000-0000-0000D6160000}"/>
    <cellStyle name="Header2 30 4" xfId="10177" xr:uid="{00000000-0005-0000-0000-0000D7160000}"/>
    <cellStyle name="Header2 30 5" xfId="24110" xr:uid="{00000000-0005-0000-0000-0000D8160000}"/>
    <cellStyle name="Header2 31" xfId="3891" xr:uid="{00000000-0005-0000-0000-0000D9160000}"/>
    <cellStyle name="Header2 31 2" xfId="6788" xr:uid="{00000000-0005-0000-0000-0000DA160000}"/>
    <cellStyle name="Header2 31 2 2" xfId="15878" xr:uid="{00000000-0005-0000-0000-0000DB160000}"/>
    <cellStyle name="Header2 31 2 2 2" xfId="28677" xr:uid="{00000000-0005-0000-0000-0000DC160000}"/>
    <cellStyle name="Header2 31 2 3" xfId="10180" xr:uid="{00000000-0005-0000-0000-0000DD160000}"/>
    <cellStyle name="Header2 31 2 4" xfId="24862" xr:uid="{00000000-0005-0000-0000-0000DE160000}"/>
    <cellStyle name="Header2 31 3" xfId="15877" xr:uid="{00000000-0005-0000-0000-0000DF160000}"/>
    <cellStyle name="Header2 31 3 2" xfId="28676" xr:uid="{00000000-0005-0000-0000-0000E0160000}"/>
    <cellStyle name="Header2 31 4" xfId="10179" xr:uid="{00000000-0005-0000-0000-0000E1160000}"/>
    <cellStyle name="Header2 31 5" xfId="24079" xr:uid="{00000000-0005-0000-0000-0000E2160000}"/>
    <cellStyle name="Header2 32" xfId="4230" xr:uid="{00000000-0005-0000-0000-0000E3160000}"/>
    <cellStyle name="Header2 32 2" xfId="15879" xr:uid="{00000000-0005-0000-0000-0000E4160000}"/>
    <cellStyle name="Header2 32 2 2" xfId="28678" xr:uid="{00000000-0005-0000-0000-0000E5160000}"/>
    <cellStyle name="Header2 32 3" xfId="10181" xr:uid="{00000000-0005-0000-0000-0000E6160000}"/>
    <cellStyle name="Header2 32 4" xfId="24863" xr:uid="{00000000-0005-0000-0000-0000E7160000}"/>
    <cellStyle name="Header2 33" xfId="7056" xr:uid="{00000000-0005-0000-0000-0000E8160000}"/>
    <cellStyle name="Header2 33 2" xfId="15660" xr:uid="{00000000-0005-0000-0000-0000E9160000}"/>
    <cellStyle name="Header2 33 3" xfId="28459" xr:uid="{00000000-0005-0000-0000-0000EA160000}"/>
    <cellStyle name="Header2 34" xfId="9962" xr:uid="{00000000-0005-0000-0000-0000EB160000}"/>
    <cellStyle name="Header2 4" xfId="1590" xr:uid="{00000000-0005-0000-0000-0000EC160000}"/>
    <cellStyle name="Header2 4 2" xfId="4489" xr:uid="{00000000-0005-0000-0000-0000ED160000}"/>
    <cellStyle name="Header2 4 2 2" xfId="15881" xr:uid="{00000000-0005-0000-0000-0000EE160000}"/>
    <cellStyle name="Header2 4 2 2 2" xfId="28680" xr:uid="{00000000-0005-0000-0000-0000EF160000}"/>
    <cellStyle name="Header2 4 2 3" xfId="10183" xr:uid="{00000000-0005-0000-0000-0000F0160000}"/>
    <cellStyle name="Header2 4 2 4" xfId="24864" xr:uid="{00000000-0005-0000-0000-0000F1160000}"/>
    <cellStyle name="Header2 4 3" xfId="15880" xr:uid="{00000000-0005-0000-0000-0000F2160000}"/>
    <cellStyle name="Header2 4 3 2" xfId="28679" xr:uid="{00000000-0005-0000-0000-0000F3160000}"/>
    <cellStyle name="Header2 4 4" xfId="10182" xr:uid="{00000000-0005-0000-0000-0000F4160000}"/>
    <cellStyle name="Header2 4 5" xfId="21779" xr:uid="{00000000-0005-0000-0000-0000F5160000}"/>
    <cellStyle name="Header2 5" xfId="2175" xr:uid="{00000000-0005-0000-0000-0000F6160000}"/>
    <cellStyle name="Header2 5 2" xfId="5073" xr:uid="{00000000-0005-0000-0000-0000F7160000}"/>
    <cellStyle name="Header2 5 2 2" xfId="15883" xr:uid="{00000000-0005-0000-0000-0000F8160000}"/>
    <cellStyle name="Header2 5 2 2 2" xfId="28682" xr:uid="{00000000-0005-0000-0000-0000F9160000}"/>
    <cellStyle name="Header2 5 2 3" xfId="10185" xr:uid="{00000000-0005-0000-0000-0000FA160000}"/>
    <cellStyle name="Header2 5 2 4" xfId="24865" xr:uid="{00000000-0005-0000-0000-0000FB160000}"/>
    <cellStyle name="Header2 5 3" xfId="15882" xr:uid="{00000000-0005-0000-0000-0000FC160000}"/>
    <cellStyle name="Header2 5 3 2" xfId="28681" xr:uid="{00000000-0005-0000-0000-0000FD160000}"/>
    <cellStyle name="Header2 5 4" xfId="10184" xr:uid="{00000000-0005-0000-0000-0000FE160000}"/>
    <cellStyle name="Header2 5 5" xfId="22364" xr:uid="{00000000-0005-0000-0000-0000FF160000}"/>
    <cellStyle name="Header2 6" xfId="1580" xr:uid="{00000000-0005-0000-0000-000000170000}"/>
    <cellStyle name="Header2 6 2" xfId="4479" xr:uid="{00000000-0005-0000-0000-000001170000}"/>
    <cellStyle name="Header2 6 2 2" xfId="15885" xr:uid="{00000000-0005-0000-0000-000002170000}"/>
    <cellStyle name="Header2 6 2 2 2" xfId="28684" xr:uid="{00000000-0005-0000-0000-000003170000}"/>
    <cellStyle name="Header2 6 2 3" xfId="10187" xr:uid="{00000000-0005-0000-0000-000004170000}"/>
    <cellStyle name="Header2 6 2 4" xfId="24866" xr:uid="{00000000-0005-0000-0000-000005170000}"/>
    <cellStyle name="Header2 6 3" xfId="15884" xr:uid="{00000000-0005-0000-0000-000006170000}"/>
    <cellStyle name="Header2 6 3 2" xfId="28683" xr:uid="{00000000-0005-0000-0000-000007170000}"/>
    <cellStyle name="Header2 6 4" xfId="10186" xr:uid="{00000000-0005-0000-0000-000008170000}"/>
    <cellStyle name="Header2 6 5" xfId="21769" xr:uid="{00000000-0005-0000-0000-000009170000}"/>
    <cellStyle name="Header2 7" xfId="2183" xr:uid="{00000000-0005-0000-0000-00000A170000}"/>
    <cellStyle name="Header2 7 2" xfId="5081" xr:uid="{00000000-0005-0000-0000-00000B170000}"/>
    <cellStyle name="Header2 7 2 2" xfId="15887" xr:uid="{00000000-0005-0000-0000-00000C170000}"/>
    <cellStyle name="Header2 7 2 2 2" xfId="28686" xr:uid="{00000000-0005-0000-0000-00000D170000}"/>
    <cellStyle name="Header2 7 2 3" xfId="10189" xr:uid="{00000000-0005-0000-0000-00000E170000}"/>
    <cellStyle name="Header2 7 2 4" xfId="24867" xr:uid="{00000000-0005-0000-0000-00000F170000}"/>
    <cellStyle name="Header2 7 3" xfId="15886" xr:uid="{00000000-0005-0000-0000-000010170000}"/>
    <cellStyle name="Header2 7 3 2" xfId="28685" xr:uid="{00000000-0005-0000-0000-000011170000}"/>
    <cellStyle name="Header2 7 4" xfId="10188" xr:uid="{00000000-0005-0000-0000-000012170000}"/>
    <cellStyle name="Header2 7 5" xfId="22372" xr:uid="{00000000-0005-0000-0000-000013170000}"/>
    <cellStyle name="Header2 8" xfId="2423" xr:uid="{00000000-0005-0000-0000-000014170000}"/>
    <cellStyle name="Header2 8 2" xfId="5320" xr:uid="{00000000-0005-0000-0000-000015170000}"/>
    <cellStyle name="Header2 8 2 2" xfId="15889" xr:uid="{00000000-0005-0000-0000-000016170000}"/>
    <cellStyle name="Header2 8 2 2 2" xfId="28688" xr:uid="{00000000-0005-0000-0000-000017170000}"/>
    <cellStyle name="Header2 8 2 3" xfId="10191" xr:uid="{00000000-0005-0000-0000-000018170000}"/>
    <cellStyle name="Header2 8 2 4" xfId="24868" xr:uid="{00000000-0005-0000-0000-000019170000}"/>
    <cellStyle name="Header2 8 3" xfId="15888" xr:uid="{00000000-0005-0000-0000-00001A170000}"/>
    <cellStyle name="Header2 8 3 2" xfId="28687" xr:uid="{00000000-0005-0000-0000-00001B170000}"/>
    <cellStyle name="Header2 8 4" xfId="10190" xr:uid="{00000000-0005-0000-0000-00001C170000}"/>
    <cellStyle name="Header2 8 5" xfId="22611" xr:uid="{00000000-0005-0000-0000-00001D170000}"/>
    <cellStyle name="Header2 9" xfId="2197" xr:uid="{00000000-0005-0000-0000-00001E170000}"/>
    <cellStyle name="Header2 9 2" xfId="5095" xr:uid="{00000000-0005-0000-0000-00001F170000}"/>
    <cellStyle name="Header2 9 2 2" xfId="15891" xr:uid="{00000000-0005-0000-0000-000020170000}"/>
    <cellStyle name="Header2 9 2 2 2" xfId="28690" xr:uid="{00000000-0005-0000-0000-000021170000}"/>
    <cellStyle name="Header2 9 2 3" xfId="10193" xr:uid="{00000000-0005-0000-0000-000022170000}"/>
    <cellStyle name="Header2 9 2 4" xfId="24869" xr:uid="{00000000-0005-0000-0000-000023170000}"/>
    <cellStyle name="Header2 9 3" xfId="15890" xr:uid="{00000000-0005-0000-0000-000024170000}"/>
    <cellStyle name="Header2 9 3 2" xfId="28689" xr:uid="{00000000-0005-0000-0000-000025170000}"/>
    <cellStyle name="Header2 9 4" xfId="10192" xr:uid="{00000000-0005-0000-0000-000026170000}"/>
    <cellStyle name="Header2 9 5" xfId="22386" xr:uid="{00000000-0005-0000-0000-000027170000}"/>
    <cellStyle name="Heading 1" xfId="68" xr:uid="{00000000-0005-0000-0000-000028170000}"/>
    <cellStyle name="Heading 1 2" xfId="69" xr:uid="{00000000-0005-0000-0000-000029170000}"/>
    <cellStyle name="Heading 1 3" xfId="4180" xr:uid="{00000000-0005-0000-0000-00002A170000}"/>
    <cellStyle name="Heading 1 4" xfId="33425" xr:uid="{00000000-0005-0000-0000-00002B170000}"/>
    <cellStyle name="Heading 1_MBA and other" xfId="347" xr:uid="{00000000-0005-0000-0000-00002C170000}"/>
    <cellStyle name="Heading 2" xfId="70" xr:uid="{00000000-0005-0000-0000-00002D170000}"/>
    <cellStyle name="Heading 2 2" xfId="71" xr:uid="{00000000-0005-0000-0000-00002E170000}"/>
    <cellStyle name="Heading 2 3" xfId="4181" xr:uid="{00000000-0005-0000-0000-00002F170000}"/>
    <cellStyle name="Heading 2 4" xfId="33426" xr:uid="{00000000-0005-0000-0000-000030170000}"/>
    <cellStyle name="Heading 2_MBA and other" xfId="348" xr:uid="{00000000-0005-0000-0000-000031170000}"/>
    <cellStyle name="Heading 3" xfId="72" xr:uid="{00000000-0005-0000-0000-000032170000}"/>
    <cellStyle name="Heading 3 2" xfId="73" xr:uid="{00000000-0005-0000-0000-000033170000}"/>
    <cellStyle name="Heading 3 3" xfId="4182" xr:uid="{00000000-0005-0000-0000-000034170000}"/>
    <cellStyle name="Heading 3_FIRMS INPUT FOR THE REPORT" xfId="74" xr:uid="{00000000-0005-0000-0000-000035170000}"/>
    <cellStyle name="Heading 4" xfId="75" xr:uid="{00000000-0005-0000-0000-000036170000}"/>
    <cellStyle name="Heading 4 2" xfId="76" xr:uid="{00000000-0005-0000-0000-000037170000}"/>
    <cellStyle name="Heading 4 3" xfId="4183" xr:uid="{00000000-0005-0000-0000-000038170000}"/>
    <cellStyle name="Heading 4 4" xfId="33427" xr:uid="{00000000-0005-0000-0000-000039170000}"/>
    <cellStyle name="Heading 4_MBA and other" xfId="349" xr:uid="{00000000-0005-0000-0000-00003A170000}"/>
    <cellStyle name="Hyperlink" xfId="1" builtinId="8"/>
    <cellStyle name="Hyperlink 2" xfId="350" xr:uid="{00000000-0005-0000-0000-00003C170000}"/>
    <cellStyle name="Hyperlink 3" xfId="351" xr:uid="{00000000-0005-0000-0000-00003D170000}"/>
    <cellStyle name="Hyperlink 4" xfId="4149" xr:uid="{00000000-0005-0000-0000-00003E170000}"/>
    <cellStyle name="Input" xfId="77" xr:uid="{00000000-0005-0000-0000-00003F170000}"/>
    <cellStyle name="Input [yellow]" xfId="33428" xr:uid="{00000000-0005-0000-0000-000040170000}"/>
    <cellStyle name="Input 10" xfId="3822" xr:uid="{00000000-0005-0000-0000-000041170000}"/>
    <cellStyle name="Input 10 2" xfId="6719" xr:uid="{00000000-0005-0000-0000-000042170000}"/>
    <cellStyle name="Input 10 2 2" xfId="15893" xr:uid="{00000000-0005-0000-0000-000043170000}"/>
    <cellStyle name="Input 10 2 2 2" xfId="28692" xr:uid="{00000000-0005-0000-0000-000044170000}"/>
    <cellStyle name="Input 10 2 3" xfId="10195" xr:uid="{00000000-0005-0000-0000-000045170000}"/>
    <cellStyle name="Input 10 2 4" xfId="24870" xr:uid="{00000000-0005-0000-0000-000046170000}"/>
    <cellStyle name="Input 10 3" xfId="15892" xr:uid="{00000000-0005-0000-0000-000047170000}"/>
    <cellStyle name="Input 10 3 2" xfId="28691" xr:uid="{00000000-0005-0000-0000-000048170000}"/>
    <cellStyle name="Input 10 4" xfId="10194" xr:uid="{00000000-0005-0000-0000-000049170000}"/>
    <cellStyle name="Input 10 5" xfId="24010" xr:uid="{00000000-0005-0000-0000-00004A170000}"/>
    <cellStyle name="Input 11" xfId="3927" xr:uid="{00000000-0005-0000-0000-00004B170000}"/>
    <cellStyle name="Input 11 2" xfId="6824" xr:uid="{00000000-0005-0000-0000-00004C170000}"/>
    <cellStyle name="Input 11 2 2" xfId="15895" xr:uid="{00000000-0005-0000-0000-00004D170000}"/>
    <cellStyle name="Input 11 2 2 2" xfId="28694" xr:uid="{00000000-0005-0000-0000-00004E170000}"/>
    <cellStyle name="Input 11 2 3" xfId="10197" xr:uid="{00000000-0005-0000-0000-00004F170000}"/>
    <cellStyle name="Input 11 2 4" xfId="24871" xr:uid="{00000000-0005-0000-0000-000050170000}"/>
    <cellStyle name="Input 11 3" xfId="15894" xr:uid="{00000000-0005-0000-0000-000051170000}"/>
    <cellStyle name="Input 11 3 2" xfId="28693" xr:uid="{00000000-0005-0000-0000-000052170000}"/>
    <cellStyle name="Input 11 4" xfId="10196" xr:uid="{00000000-0005-0000-0000-000053170000}"/>
    <cellStyle name="Input 11 5" xfId="24115" xr:uid="{00000000-0005-0000-0000-000054170000}"/>
    <cellStyle name="Input 12" xfId="3983" xr:uid="{00000000-0005-0000-0000-000055170000}"/>
    <cellStyle name="Input 12 2" xfId="6880" xr:uid="{00000000-0005-0000-0000-000056170000}"/>
    <cellStyle name="Input 12 2 2" xfId="15897" xr:uid="{00000000-0005-0000-0000-000057170000}"/>
    <cellStyle name="Input 12 2 2 2" xfId="28696" xr:uid="{00000000-0005-0000-0000-000058170000}"/>
    <cellStyle name="Input 12 2 3" xfId="10199" xr:uid="{00000000-0005-0000-0000-000059170000}"/>
    <cellStyle name="Input 12 2 4" xfId="24872" xr:uid="{00000000-0005-0000-0000-00005A170000}"/>
    <cellStyle name="Input 12 3" xfId="15896" xr:uid="{00000000-0005-0000-0000-00005B170000}"/>
    <cellStyle name="Input 12 3 2" xfId="28695" xr:uid="{00000000-0005-0000-0000-00005C170000}"/>
    <cellStyle name="Input 12 4" xfId="10198" xr:uid="{00000000-0005-0000-0000-00005D170000}"/>
    <cellStyle name="Input 12 5" xfId="24171" xr:uid="{00000000-0005-0000-0000-00005E170000}"/>
    <cellStyle name="Input 13" xfId="3949" xr:uid="{00000000-0005-0000-0000-00005F170000}"/>
    <cellStyle name="Input 13 2" xfId="6846" xr:uid="{00000000-0005-0000-0000-000060170000}"/>
    <cellStyle name="Input 13 2 2" xfId="15899" xr:uid="{00000000-0005-0000-0000-000061170000}"/>
    <cellStyle name="Input 13 2 2 2" xfId="28698" xr:uid="{00000000-0005-0000-0000-000062170000}"/>
    <cellStyle name="Input 13 2 3" xfId="10201" xr:uid="{00000000-0005-0000-0000-000063170000}"/>
    <cellStyle name="Input 13 2 4" xfId="24873" xr:uid="{00000000-0005-0000-0000-000064170000}"/>
    <cellStyle name="Input 13 3" xfId="15898" xr:uid="{00000000-0005-0000-0000-000065170000}"/>
    <cellStyle name="Input 13 3 2" xfId="28697" xr:uid="{00000000-0005-0000-0000-000066170000}"/>
    <cellStyle name="Input 13 4" xfId="10200" xr:uid="{00000000-0005-0000-0000-000067170000}"/>
    <cellStyle name="Input 13 5" xfId="24137" xr:uid="{00000000-0005-0000-0000-000068170000}"/>
    <cellStyle name="Input 14" xfId="3752" xr:uid="{00000000-0005-0000-0000-000069170000}"/>
    <cellStyle name="Input 14 2" xfId="6649" xr:uid="{00000000-0005-0000-0000-00006A170000}"/>
    <cellStyle name="Input 14 2 2" xfId="15901" xr:uid="{00000000-0005-0000-0000-00006B170000}"/>
    <cellStyle name="Input 14 2 2 2" xfId="28700" xr:uid="{00000000-0005-0000-0000-00006C170000}"/>
    <cellStyle name="Input 14 2 3" xfId="10203" xr:uid="{00000000-0005-0000-0000-00006D170000}"/>
    <cellStyle name="Input 14 2 4" xfId="24874" xr:uid="{00000000-0005-0000-0000-00006E170000}"/>
    <cellStyle name="Input 14 3" xfId="15900" xr:uid="{00000000-0005-0000-0000-00006F170000}"/>
    <cellStyle name="Input 14 3 2" xfId="28699" xr:uid="{00000000-0005-0000-0000-000070170000}"/>
    <cellStyle name="Input 14 4" xfId="10202" xr:uid="{00000000-0005-0000-0000-000071170000}"/>
    <cellStyle name="Input 14 5" xfId="23940" xr:uid="{00000000-0005-0000-0000-000072170000}"/>
    <cellStyle name="Input 15" xfId="4100" xr:uid="{00000000-0005-0000-0000-000073170000}"/>
    <cellStyle name="Input 15 2" xfId="6997" xr:uid="{00000000-0005-0000-0000-000074170000}"/>
    <cellStyle name="Input 15 2 2" xfId="15903" xr:uid="{00000000-0005-0000-0000-000075170000}"/>
    <cellStyle name="Input 15 2 2 2" xfId="28702" xr:uid="{00000000-0005-0000-0000-000076170000}"/>
    <cellStyle name="Input 15 2 3" xfId="10205" xr:uid="{00000000-0005-0000-0000-000077170000}"/>
    <cellStyle name="Input 15 2 4" xfId="24875" xr:uid="{00000000-0005-0000-0000-000078170000}"/>
    <cellStyle name="Input 15 3" xfId="15902" xr:uid="{00000000-0005-0000-0000-000079170000}"/>
    <cellStyle name="Input 15 3 2" xfId="28701" xr:uid="{00000000-0005-0000-0000-00007A170000}"/>
    <cellStyle name="Input 15 4" xfId="10204" xr:uid="{00000000-0005-0000-0000-00007B170000}"/>
    <cellStyle name="Input 15 5" xfId="24288" xr:uid="{00000000-0005-0000-0000-00007C170000}"/>
    <cellStyle name="Input 16" xfId="4127" xr:uid="{00000000-0005-0000-0000-00007D170000}"/>
    <cellStyle name="Input 16 2" xfId="7024" xr:uid="{00000000-0005-0000-0000-00007E170000}"/>
    <cellStyle name="Input 16 2 2" xfId="15905" xr:uid="{00000000-0005-0000-0000-00007F170000}"/>
    <cellStyle name="Input 16 2 2 2" xfId="28704" xr:uid="{00000000-0005-0000-0000-000080170000}"/>
    <cellStyle name="Input 16 2 3" xfId="10207" xr:uid="{00000000-0005-0000-0000-000081170000}"/>
    <cellStyle name="Input 16 2 4" xfId="24876" xr:uid="{00000000-0005-0000-0000-000082170000}"/>
    <cellStyle name="Input 16 3" xfId="15904" xr:uid="{00000000-0005-0000-0000-000083170000}"/>
    <cellStyle name="Input 16 3 2" xfId="28703" xr:uid="{00000000-0005-0000-0000-000084170000}"/>
    <cellStyle name="Input 16 4" xfId="10206" xr:uid="{00000000-0005-0000-0000-000085170000}"/>
    <cellStyle name="Input 16 5" xfId="24315" xr:uid="{00000000-0005-0000-0000-000086170000}"/>
    <cellStyle name="Input 17" xfId="4136" xr:uid="{00000000-0005-0000-0000-000087170000}"/>
    <cellStyle name="Input 17 2" xfId="7033" xr:uid="{00000000-0005-0000-0000-000088170000}"/>
    <cellStyle name="Input 17 2 2" xfId="15907" xr:uid="{00000000-0005-0000-0000-000089170000}"/>
    <cellStyle name="Input 17 2 2 2" xfId="28706" xr:uid="{00000000-0005-0000-0000-00008A170000}"/>
    <cellStyle name="Input 17 2 3" xfId="10209" xr:uid="{00000000-0005-0000-0000-00008B170000}"/>
    <cellStyle name="Input 17 2 4" xfId="24877" xr:uid="{00000000-0005-0000-0000-00008C170000}"/>
    <cellStyle name="Input 17 3" xfId="15906" xr:uid="{00000000-0005-0000-0000-00008D170000}"/>
    <cellStyle name="Input 17 3 2" xfId="28705" xr:uid="{00000000-0005-0000-0000-00008E170000}"/>
    <cellStyle name="Input 17 4" xfId="10208" xr:uid="{00000000-0005-0000-0000-00008F170000}"/>
    <cellStyle name="Input 17 5" xfId="24324" xr:uid="{00000000-0005-0000-0000-000090170000}"/>
    <cellStyle name="Input 18" xfId="4184" xr:uid="{00000000-0005-0000-0000-000091170000}"/>
    <cellStyle name="Input 18 2" xfId="15908" xr:uid="{00000000-0005-0000-0000-000092170000}"/>
    <cellStyle name="Input 18 2 2" xfId="28707" xr:uid="{00000000-0005-0000-0000-000093170000}"/>
    <cellStyle name="Input 18 3" xfId="10210" xr:uid="{00000000-0005-0000-0000-000094170000}"/>
    <cellStyle name="Input 18 4" xfId="24878" xr:uid="{00000000-0005-0000-0000-000095170000}"/>
    <cellStyle name="Input 19" xfId="21575" xr:uid="{00000000-0005-0000-0000-000096170000}"/>
    <cellStyle name="Input 2" xfId="78" xr:uid="{00000000-0005-0000-0000-000097170000}"/>
    <cellStyle name="Input 2 10" xfId="3926" xr:uid="{00000000-0005-0000-0000-000098170000}"/>
    <cellStyle name="Input 2 10 2" xfId="6823" xr:uid="{00000000-0005-0000-0000-000099170000}"/>
    <cellStyle name="Input 2 10 2 2" xfId="15911" xr:uid="{00000000-0005-0000-0000-00009A170000}"/>
    <cellStyle name="Input 2 10 2 2 2" xfId="28710" xr:uid="{00000000-0005-0000-0000-00009B170000}"/>
    <cellStyle name="Input 2 10 2 3" xfId="10213" xr:uid="{00000000-0005-0000-0000-00009C170000}"/>
    <cellStyle name="Input 2 10 2 4" xfId="24879" xr:uid="{00000000-0005-0000-0000-00009D170000}"/>
    <cellStyle name="Input 2 10 3" xfId="15910" xr:uid="{00000000-0005-0000-0000-00009E170000}"/>
    <cellStyle name="Input 2 10 3 2" xfId="28709" xr:uid="{00000000-0005-0000-0000-00009F170000}"/>
    <cellStyle name="Input 2 10 4" xfId="10212" xr:uid="{00000000-0005-0000-0000-0000A0170000}"/>
    <cellStyle name="Input 2 10 5" xfId="24114" xr:uid="{00000000-0005-0000-0000-0000A1170000}"/>
    <cellStyle name="Input 2 11" xfId="3982" xr:uid="{00000000-0005-0000-0000-0000A2170000}"/>
    <cellStyle name="Input 2 11 2" xfId="6879" xr:uid="{00000000-0005-0000-0000-0000A3170000}"/>
    <cellStyle name="Input 2 11 2 2" xfId="15913" xr:uid="{00000000-0005-0000-0000-0000A4170000}"/>
    <cellStyle name="Input 2 11 2 2 2" xfId="28712" xr:uid="{00000000-0005-0000-0000-0000A5170000}"/>
    <cellStyle name="Input 2 11 2 3" xfId="10215" xr:uid="{00000000-0005-0000-0000-0000A6170000}"/>
    <cellStyle name="Input 2 11 2 4" xfId="24880" xr:uid="{00000000-0005-0000-0000-0000A7170000}"/>
    <cellStyle name="Input 2 11 3" xfId="15912" xr:uid="{00000000-0005-0000-0000-0000A8170000}"/>
    <cellStyle name="Input 2 11 3 2" xfId="28711" xr:uid="{00000000-0005-0000-0000-0000A9170000}"/>
    <cellStyle name="Input 2 11 4" xfId="10214" xr:uid="{00000000-0005-0000-0000-0000AA170000}"/>
    <cellStyle name="Input 2 11 5" xfId="24170" xr:uid="{00000000-0005-0000-0000-0000AB170000}"/>
    <cellStyle name="Input 2 12" xfId="3885" xr:uid="{00000000-0005-0000-0000-0000AC170000}"/>
    <cellStyle name="Input 2 12 2" xfId="6782" xr:uid="{00000000-0005-0000-0000-0000AD170000}"/>
    <cellStyle name="Input 2 12 2 2" xfId="15915" xr:uid="{00000000-0005-0000-0000-0000AE170000}"/>
    <cellStyle name="Input 2 12 2 2 2" xfId="28714" xr:uid="{00000000-0005-0000-0000-0000AF170000}"/>
    <cellStyle name="Input 2 12 2 3" xfId="10217" xr:uid="{00000000-0005-0000-0000-0000B0170000}"/>
    <cellStyle name="Input 2 12 2 4" xfId="24881" xr:uid="{00000000-0005-0000-0000-0000B1170000}"/>
    <cellStyle name="Input 2 12 3" xfId="15914" xr:uid="{00000000-0005-0000-0000-0000B2170000}"/>
    <cellStyle name="Input 2 12 3 2" xfId="28713" xr:uid="{00000000-0005-0000-0000-0000B3170000}"/>
    <cellStyle name="Input 2 12 4" xfId="10216" xr:uid="{00000000-0005-0000-0000-0000B4170000}"/>
    <cellStyle name="Input 2 12 5" xfId="24073" xr:uid="{00000000-0005-0000-0000-0000B5170000}"/>
    <cellStyle name="Input 2 13" xfId="3014" xr:uid="{00000000-0005-0000-0000-0000B6170000}"/>
    <cellStyle name="Input 2 13 2" xfId="5911" xr:uid="{00000000-0005-0000-0000-0000B7170000}"/>
    <cellStyle name="Input 2 13 2 2" xfId="15917" xr:uid="{00000000-0005-0000-0000-0000B8170000}"/>
    <cellStyle name="Input 2 13 2 2 2" xfId="28716" xr:uid="{00000000-0005-0000-0000-0000B9170000}"/>
    <cellStyle name="Input 2 13 2 3" xfId="10219" xr:uid="{00000000-0005-0000-0000-0000BA170000}"/>
    <cellStyle name="Input 2 13 2 4" xfId="24882" xr:uid="{00000000-0005-0000-0000-0000BB170000}"/>
    <cellStyle name="Input 2 13 3" xfId="15916" xr:uid="{00000000-0005-0000-0000-0000BC170000}"/>
    <cellStyle name="Input 2 13 3 2" xfId="28715" xr:uid="{00000000-0005-0000-0000-0000BD170000}"/>
    <cellStyle name="Input 2 13 4" xfId="10218" xr:uid="{00000000-0005-0000-0000-0000BE170000}"/>
    <cellStyle name="Input 2 13 5" xfId="23202" xr:uid="{00000000-0005-0000-0000-0000BF170000}"/>
    <cellStyle name="Input 2 14" xfId="4099" xr:uid="{00000000-0005-0000-0000-0000C0170000}"/>
    <cellStyle name="Input 2 14 2" xfId="6996" xr:uid="{00000000-0005-0000-0000-0000C1170000}"/>
    <cellStyle name="Input 2 14 2 2" xfId="15919" xr:uid="{00000000-0005-0000-0000-0000C2170000}"/>
    <cellStyle name="Input 2 14 2 2 2" xfId="28718" xr:uid="{00000000-0005-0000-0000-0000C3170000}"/>
    <cellStyle name="Input 2 14 2 3" xfId="10221" xr:uid="{00000000-0005-0000-0000-0000C4170000}"/>
    <cellStyle name="Input 2 14 2 4" xfId="24883" xr:uid="{00000000-0005-0000-0000-0000C5170000}"/>
    <cellStyle name="Input 2 14 3" xfId="15918" xr:uid="{00000000-0005-0000-0000-0000C6170000}"/>
    <cellStyle name="Input 2 14 3 2" xfId="28717" xr:uid="{00000000-0005-0000-0000-0000C7170000}"/>
    <cellStyle name="Input 2 14 4" xfId="10220" xr:uid="{00000000-0005-0000-0000-0000C8170000}"/>
    <cellStyle name="Input 2 14 5" xfId="24287" xr:uid="{00000000-0005-0000-0000-0000C9170000}"/>
    <cellStyle name="Input 2 15" xfId="4126" xr:uid="{00000000-0005-0000-0000-0000CA170000}"/>
    <cellStyle name="Input 2 15 2" xfId="7023" xr:uid="{00000000-0005-0000-0000-0000CB170000}"/>
    <cellStyle name="Input 2 15 2 2" xfId="15921" xr:uid="{00000000-0005-0000-0000-0000CC170000}"/>
    <cellStyle name="Input 2 15 2 2 2" xfId="28720" xr:uid="{00000000-0005-0000-0000-0000CD170000}"/>
    <cellStyle name="Input 2 15 2 3" xfId="10223" xr:uid="{00000000-0005-0000-0000-0000CE170000}"/>
    <cellStyle name="Input 2 15 2 4" xfId="24884" xr:uid="{00000000-0005-0000-0000-0000CF170000}"/>
    <cellStyle name="Input 2 15 3" xfId="15920" xr:uid="{00000000-0005-0000-0000-0000D0170000}"/>
    <cellStyle name="Input 2 15 3 2" xfId="28719" xr:uid="{00000000-0005-0000-0000-0000D1170000}"/>
    <cellStyle name="Input 2 15 4" xfId="10222" xr:uid="{00000000-0005-0000-0000-0000D2170000}"/>
    <cellStyle name="Input 2 15 5" xfId="24314" xr:uid="{00000000-0005-0000-0000-0000D3170000}"/>
    <cellStyle name="Input 2 16" xfId="4135" xr:uid="{00000000-0005-0000-0000-0000D4170000}"/>
    <cellStyle name="Input 2 16 2" xfId="7032" xr:uid="{00000000-0005-0000-0000-0000D5170000}"/>
    <cellStyle name="Input 2 16 2 2" xfId="15923" xr:uid="{00000000-0005-0000-0000-0000D6170000}"/>
    <cellStyle name="Input 2 16 2 2 2" xfId="28722" xr:uid="{00000000-0005-0000-0000-0000D7170000}"/>
    <cellStyle name="Input 2 16 2 3" xfId="10225" xr:uid="{00000000-0005-0000-0000-0000D8170000}"/>
    <cellStyle name="Input 2 16 2 4" xfId="24885" xr:uid="{00000000-0005-0000-0000-0000D9170000}"/>
    <cellStyle name="Input 2 16 3" xfId="15922" xr:uid="{00000000-0005-0000-0000-0000DA170000}"/>
    <cellStyle name="Input 2 16 3 2" xfId="28721" xr:uid="{00000000-0005-0000-0000-0000DB170000}"/>
    <cellStyle name="Input 2 16 4" xfId="10224" xr:uid="{00000000-0005-0000-0000-0000DC170000}"/>
    <cellStyle name="Input 2 16 5" xfId="24323" xr:uid="{00000000-0005-0000-0000-0000DD170000}"/>
    <cellStyle name="Input 2 17" xfId="4185" xr:uid="{00000000-0005-0000-0000-0000DE170000}"/>
    <cellStyle name="Input 2 17 2" xfId="15924" xr:uid="{00000000-0005-0000-0000-0000DF170000}"/>
    <cellStyle name="Input 2 17 2 2" xfId="28723" xr:uid="{00000000-0005-0000-0000-0000E0170000}"/>
    <cellStyle name="Input 2 17 3" xfId="10226" xr:uid="{00000000-0005-0000-0000-0000E1170000}"/>
    <cellStyle name="Input 2 17 4" xfId="24886" xr:uid="{00000000-0005-0000-0000-0000E2170000}"/>
    <cellStyle name="Input 2 18" xfId="15909" xr:uid="{00000000-0005-0000-0000-0000E3170000}"/>
    <cellStyle name="Input 2 18 2" xfId="28708" xr:uid="{00000000-0005-0000-0000-0000E4170000}"/>
    <cellStyle name="Input 2 19" xfId="10211" xr:uid="{00000000-0005-0000-0000-0000E5170000}"/>
    <cellStyle name="Input 2 2" xfId="134" xr:uid="{00000000-0005-0000-0000-0000E6170000}"/>
    <cellStyle name="Input 2 2 10" xfId="3963" xr:uid="{00000000-0005-0000-0000-0000E7170000}"/>
    <cellStyle name="Input 2 2 10 2" xfId="6860" xr:uid="{00000000-0005-0000-0000-0000E8170000}"/>
    <cellStyle name="Input 2 2 10 2 2" xfId="15927" xr:uid="{00000000-0005-0000-0000-0000E9170000}"/>
    <cellStyle name="Input 2 2 10 2 2 2" xfId="28726" xr:uid="{00000000-0005-0000-0000-0000EA170000}"/>
    <cellStyle name="Input 2 2 10 2 3" xfId="10229" xr:uid="{00000000-0005-0000-0000-0000EB170000}"/>
    <cellStyle name="Input 2 2 10 2 4" xfId="24887" xr:uid="{00000000-0005-0000-0000-0000EC170000}"/>
    <cellStyle name="Input 2 2 10 3" xfId="15926" xr:uid="{00000000-0005-0000-0000-0000ED170000}"/>
    <cellStyle name="Input 2 2 10 3 2" xfId="28725" xr:uid="{00000000-0005-0000-0000-0000EE170000}"/>
    <cellStyle name="Input 2 2 10 4" xfId="10228" xr:uid="{00000000-0005-0000-0000-0000EF170000}"/>
    <cellStyle name="Input 2 2 10 5" xfId="24151" xr:uid="{00000000-0005-0000-0000-0000F0170000}"/>
    <cellStyle name="Input 2 2 11" xfId="3883" xr:uid="{00000000-0005-0000-0000-0000F1170000}"/>
    <cellStyle name="Input 2 2 11 2" xfId="6780" xr:uid="{00000000-0005-0000-0000-0000F2170000}"/>
    <cellStyle name="Input 2 2 11 2 2" xfId="15929" xr:uid="{00000000-0005-0000-0000-0000F3170000}"/>
    <cellStyle name="Input 2 2 11 2 2 2" xfId="28728" xr:uid="{00000000-0005-0000-0000-0000F4170000}"/>
    <cellStyle name="Input 2 2 11 2 3" xfId="10231" xr:uid="{00000000-0005-0000-0000-0000F5170000}"/>
    <cellStyle name="Input 2 2 11 2 4" xfId="24888" xr:uid="{00000000-0005-0000-0000-0000F6170000}"/>
    <cellStyle name="Input 2 2 11 3" xfId="15928" xr:uid="{00000000-0005-0000-0000-0000F7170000}"/>
    <cellStyle name="Input 2 2 11 3 2" xfId="28727" xr:uid="{00000000-0005-0000-0000-0000F8170000}"/>
    <cellStyle name="Input 2 2 11 4" xfId="10230" xr:uid="{00000000-0005-0000-0000-0000F9170000}"/>
    <cellStyle name="Input 2 2 11 5" xfId="24071" xr:uid="{00000000-0005-0000-0000-0000FA170000}"/>
    <cellStyle name="Input 2 2 12" xfId="2876" xr:uid="{00000000-0005-0000-0000-0000FB170000}"/>
    <cellStyle name="Input 2 2 12 2" xfId="5773" xr:uid="{00000000-0005-0000-0000-0000FC170000}"/>
    <cellStyle name="Input 2 2 12 2 2" xfId="15931" xr:uid="{00000000-0005-0000-0000-0000FD170000}"/>
    <cellStyle name="Input 2 2 12 2 2 2" xfId="28730" xr:uid="{00000000-0005-0000-0000-0000FE170000}"/>
    <cellStyle name="Input 2 2 12 2 3" xfId="10233" xr:uid="{00000000-0005-0000-0000-0000FF170000}"/>
    <cellStyle name="Input 2 2 12 2 4" xfId="24889" xr:uid="{00000000-0005-0000-0000-000000180000}"/>
    <cellStyle name="Input 2 2 12 3" xfId="15930" xr:uid="{00000000-0005-0000-0000-000001180000}"/>
    <cellStyle name="Input 2 2 12 3 2" xfId="28729" xr:uid="{00000000-0005-0000-0000-000002180000}"/>
    <cellStyle name="Input 2 2 12 4" xfId="10232" xr:uid="{00000000-0005-0000-0000-000003180000}"/>
    <cellStyle name="Input 2 2 12 5" xfId="23064" xr:uid="{00000000-0005-0000-0000-000004180000}"/>
    <cellStyle name="Input 2 2 13" xfId="4093" xr:uid="{00000000-0005-0000-0000-000005180000}"/>
    <cellStyle name="Input 2 2 13 2" xfId="6990" xr:uid="{00000000-0005-0000-0000-000006180000}"/>
    <cellStyle name="Input 2 2 13 2 2" xfId="15933" xr:uid="{00000000-0005-0000-0000-000007180000}"/>
    <cellStyle name="Input 2 2 13 2 2 2" xfId="28732" xr:uid="{00000000-0005-0000-0000-000008180000}"/>
    <cellStyle name="Input 2 2 13 2 3" xfId="10235" xr:uid="{00000000-0005-0000-0000-000009180000}"/>
    <cellStyle name="Input 2 2 13 2 4" xfId="24890" xr:uid="{00000000-0005-0000-0000-00000A180000}"/>
    <cellStyle name="Input 2 2 13 3" xfId="15932" xr:uid="{00000000-0005-0000-0000-00000B180000}"/>
    <cellStyle name="Input 2 2 13 3 2" xfId="28731" xr:uid="{00000000-0005-0000-0000-00000C180000}"/>
    <cellStyle name="Input 2 2 13 4" xfId="10234" xr:uid="{00000000-0005-0000-0000-00000D180000}"/>
    <cellStyle name="Input 2 2 13 5" xfId="24281" xr:uid="{00000000-0005-0000-0000-00000E180000}"/>
    <cellStyle name="Input 2 2 14" xfId="4117" xr:uid="{00000000-0005-0000-0000-00000F180000}"/>
    <cellStyle name="Input 2 2 14 2" xfId="7014" xr:uid="{00000000-0005-0000-0000-000010180000}"/>
    <cellStyle name="Input 2 2 14 2 2" xfId="15935" xr:uid="{00000000-0005-0000-0000-000011180000}"/>
    <cellStyle name="Input 2 2 14 2 2 2" xfId="28734" xr:uid="{00000000-0005-0000-0000-000012180000}"/>
    <cellStyle name="Input 2 2 14 2 3" xfId="10237" xr:uid="{00000000-0005-0000-0000-000013180000}"/>
    <cellStyle name="Input 2 2 14 2 4" xfId="24891" xr:uid="{00000000-0005-0000-0000-000014180000}"/>
    <cellStyle name="Input 2 2 14 3" xfId="15934" xr:uid="{00000000-0005-0000-0000-000015180000}"/>
    <cellStyle name="Input 2 2 14 3 2" xfId="28733" xr:uid="{00000000-0005-0000-0000-000016180000}"/>
    <cellStyle name="Input 2 2 14 4" xfId="10236" xr:uid="{00000000-0005-0000-0000-000017180000}"/>
    <cellStyle name="Input 2 2 14 5" xfId="24305" xr:uid="{00000000-0005-0000-0000-000018180000}"/>
    <cellStyle name="Input 2 2 15" xfId="4088" xr:uid="{00000000-0005-0000-0000-000019180000}"/>
    <cellStyle name="Input 2 2 15 2" xfId="6985" xr:uid="{00000000-0005-0000-0000-00001A180000}"/>
    <cellStyle name="Input 2 2 15 2 2" xfId="15937" xr:uid="{00000000-0005-0000-0000-00001B180000}"/>
    <cellStyle name="Input 2 2 15 2 2 2" xfId="28736" xr:uid="{00000000-0005-0000-0000-00001C180000}"/>
    <cellStyle name="Input 2 2 15 2 3" xfId="10239" xr:uid="{00000000-0005-0000-0000-00001D180000}"/>
    <cellStyle name="Input 2 2 15 2 4" xfId="24892" xr:uid="{00000000-0005-0000-0000-00001E180000}"/>
    <cellStyle name="Input 2 2 15 3" xfId="15936" xr:uid="{00000000-0005-0000-0000-00001F180000}"/>
    <cellStyle name="Input 2 2 15 3 2" xfId="28735" xr:uid="{00000000-0005-0000-0000-000020180000}"/>
    <cellStyle name="Input 2 2 15 4" xfId="10238" xr:uid="{00000000-0005-0000-0000-000021180000}"/>
    <cellStyle name="Input 2 2 15 5" xfId="24276" xr:uid="{00000000-0005-0000-0000-000022180000}"/>
    <cellStyle name="Input 2 2 16" xfId="4205" xr:uid="{00000000-0005-0000-0000-000023180000}"/>
    <cellStyle name="Input 2 2 16 2" xfId="15938" xr:uid="{00000000-0005-0000-0000-000024180000}"/>
    <cellStyle name="Input 2 2 16 2 2" xfId="28737" xr:uid="{00000000-0005-0000-0000-000025180000}"/>
    <cellStyle name="Input 2 2 16 3" xfId="10240" xr:uid="{00000000-0005-0000-0000-000026180000}"/>
    <cellStyle name="Input 2 2 16 4" xfId="24893" xr:uid="{00000000-0005-0000-0000-000027180000}"/>
    <cellStyle name="Input 2 2 17" xfId="15925" xr:uid="{00000000-0005-0000-0000-000028180000}"/>
    <cellStyle name="Input 2 2 17 2" xfId="28724" xr:uid="{00000000-0005-0000-0000-000029180000}"/>
    <cellStyle name="Input 2 2 18" xfId="10227" xr:uid="{00000000-0005-0000-0000-00002A180000}"/>
    <cellStyle name="Input 2 2 19" xfId="21592" xr:uid="{00000000-0005-0000-0000-00002B180000}"/>
    <cellStyle name="Input 2 2 2" xfId="352" xr:uid="{00000000-0005-0000-0000-00002C180000}"/>
    <cellStyle name="Input 2 2 2 10" xfId="1934" xr:uid="{00000000-0005-0000-0000-00002D180000}"/>
    <cellStyle name="Input 2 2 2 10 2" xfId="4832" xr:uid="{00000000-0005-0000-0000-00002E180000}"/>
    <cellStyle name="Input 2 2 2 10 2 2" xfId="15941" xr:uid="{00000000-0005-0000-0000-00002F180000}"/>
    <cellStyle name="Input 2 2 2 10 2 2 2" xfId="28740" xr:uid="{00000000-0005-0000-0000-000030180000}"/>
    <cellStyle name="Input 2 2 2 10 2 3" xfId="10243" xr:uid="{00000000-0005-0000-0000-000031180000}"/>
    <cellStyle name="Input 2 2 2 10 2 4" xfId="24894" xr:uid="{00000000-0005-0000-0000-000032180000}"/>
    <cellStyle name="Input 2 2 2 10 3" xfId="15940" xr:uid="{00000000-0005-0000-0000-000033180000}"/>
    <cellStyle name="Input 2 2 2 10 3 2" xfId="28739" xr:uid="{00000000-0005-0000-0000-000034180000}"/>
    <cellStyle name="Input 2 2 2 10 4" xfId="10242" xr:uid="{00000000-0005-0000-0000-000035180000}"/>
    <cellStyle name="Input 2 2 2 10 5" xfId="22123" xr:uid="{00000000-0005-0000-0000-000036180000}"/>
    <cellStyle name="Input 2 2 2 11" xfId="2771" xr:uid="{00000000-0005-0000-0000-000037180000}"/>
    <cellStyle name="Input 2 2 2 11 2" xfId="5668" xr:uid="{00000000-0005-0000-0000-000038180000}"/>
    <cellStyle name="Input 2 2 2 11 2 2" xfId="15943" xr:uid="{00000000-0005-0000-0000-000039180000}"/>
    <cellStyle name="Input 2 2 2 11 2 2 2" xfId="28742" xr:uid="{00000000-0005-0000-0000-00003A180000}"/>
    <cellStyle name="Input 2 2 2 11 2 3" xfId="10245" xr:uid="{00000000-0005-0000-0000-00003B180000}"/>
    <cellStyle name="Input 2 2 2 11 2 4" xfId="24895" xr:uid="{00000000-0005-0000-0000-00003C180000}"/>
    <cellStyle name="Input 2 2 2 11 3" xfId="15942" xr:uid="{00000000-0005-0000-0000-00003D180000}"/>
    <cellStyle name="Input 2 2 2 11 3 2" xfId="28741" xr:uid="{00000000-0005-0000-0000-00003E180000}"/>
    <cellStyle name="Input 2 2 2 11 4" xfId="10244" xr:uid="{00000000-0005-0000-0000-00003F180000}"/>
    <cellStyle name="Input 2 2 2 11 5" xfId="22959" xr:uid="{00000000-0005-0000-0000-000040180000}"/>
    <cellStyle name="Input 2 2 2 12" xfId="1902" xr:uid="{00000000-0005-0000-0000-000041180000}"/>
    <cellStyle name="Input 2 2 2 12 2" xfId="4800" xr:uid="{00000000-0005-0000-0000-000042180000}"/>
    <cellStyle name="Input 2 2 2 12 2 2" xfId="15945" xr:uid="{00000000-0005-0000-0000-000043180000}"/>
    <cellStyle name="Input 2 2 2 12 2 2 2" xfId="28744" xr:uid="{00000000-0005-0000-0000-000044180000}"/>
    <cellStyle name="Input 2 2 2 12 2 3" xfId="10247" xr:uid="{00000000-0005-0000-0000-000045180000}"/>
    <cellStyle name="Input 2 2 2 12 2 4" xfId="24896" xr:uid="{00000000-0005-0000-0000-000046180000}"/>
    <cellStyle name="Input 2 2 2 12 3" xfId="15944" xr:uid="{00000000-0005-0000-0000-000047180000}"/>
    <cellStyle name="Input 2 2 2 12 3 2" xfId="28743" xr:uid="{00000000-0005-0000-0000-000048180000}"/>
    <cellStyle name="Input 2 2 2 12 4" xfId="10246" xr:uid="{00000000-0005-0000-0000-000049180000}"/>
    <cellStyle name="Input 2 2 2 12 5" xfId="22091" xr:uid="{00000000-0005-0000-0000-00004A180000}"/>
    <cellStyle name="Input 2 2 2 13" xfId="3004" xr:uid="{00000000-0005-0000-0000-00004B180000}"/>
    <cellStyle name="Input 2 2 2 13 2" xfId="5901" xr:uid="{00000000-0005-0000-0000-00004C180000}"/>
    <cellStyle name="Input 2 2 2 13 2 2" xfId="15947" xr:uid="{00000000-0005-0000-0000-00004D180000}"/>
    <cellStyle name="Input 2 2 2 13 2 2 2" xfId="28746" xr:uid="{00000000-0005-0000-0000-00004E180000}"/>
    <cellStyle name="Input 2 2 2 13 2 3" xfId="10249" xr:uid="{00000000-0005-0000-0000-00004F180000}"/>
    <cellStyle name="Input 2 2 2 13 2 4" xfId="24897" xr:uid="{00000000-0005-0000-0000-000050180000}"/>
    <cellStyle name="Input 2 2 2 13 3" xfId="15946" xr:uid="{00000000-0005-0000-0000-000051180000}"/>
    <cellStyle name="Input 2 2 2 13 3 2" xfId="28745" xr:uid="{00000000-0005-0000-0000-000052180000}"/>
    <cellStyle name="Input 2 2 2 13 4" xfId="10248" xr:uid="{00000000-0005-0000-0000-000053180000}"/>
    <cellStyle name="Input 2 2 2 13 5" xfId="23192" xr:uid="{00000000-0005-0000-0000-000054180000}"/>
    <cellStyle name="Input 2 2 2 14" xfId="1920" xr:uid="{00000000-0005-0000-0000-000055180000}"/>
    <cellStyle name="Input 2 2 2 14 2" xfId="4818" xr:uid="{00000000-0005-0000-0000-000056180000}"/>
    <cellStyle name="Input 2 2 2 14 2 2" xfId="15949" xr:uid="{00000000-0005-0000-0000-000057180000}"/>
    <cellStyle name="Input 2 2 2 14 2 2 2" xfId="28748" xr:uid="{00000000-0005-0000-0000-000058180000}"/>
    <cellStyle name="Input 2 2 2 14 2 3" xfId="10251" xr:uid="{00000000-0005-0000-0000-000059180000}"/>
    <cellStyle name="Input 2 2 2 14 2 4" xfId="24898" xr:uid="{00000000-0005-0000-0000-00005A180000}"/>
    <cellStyle name="Input 2 2 2 14 3" xfId="15948" xr:uid="{00000000-0005-0000-0000-00005B180000}"/>
    <cellStyle name="Input 2 2 2 14 3 2" xfId="28747" xr:uid="{00000000-0005-0000-0000-00005C180000}"/>
    <cellStyle name="Input 2 2 2 14 4" xfId="10250" xr:uid="{00000000-0005-0000-0000-00005D180000}"/>
    <cellStyle name="Input 2 2 2 14 5" xfId="22109" xr:uid="{00000000-0005-0000-0000-00005E180000}"/>
    <cellStyle name="Input 2 2 2 15" xfId="3007" xr:uid="{00000000-0005-0000-0000-00005F180000}"/>
    <cellStyle name="Input 2 2 2 15 2" xfId="5904" xr:uid="{00000000-0005-0000-0000-000060180000}"/>
    <cellStyle name="Input 2 2 2 15 2 2" xfId="15951" xr:uid="{00000000-0005-0000-0000-000061180000}"/>
    <cellStyle name="Input 2 2 2 15 2 2 2" xfId="28750" xr:uid="{00000000-0005-0000-0000-000062180000}"/>
    <cellStyle name="Input 2 2 2 15 2 3" xfId="10253" xr:uid="{00000000-0005-0000-0000-000063180000}"/>
    <cellStyle name="Input 2 2 2 15 2 4" xfId="24899" xr:uid="{00000000-0005-0000-0000-000064180000}"/>
    <cellStyle name="Input 2 2 2 15 3" xfId="15950" xr:uid="{00000000-0005-0000-0000-000065180000}"/>
    <cellStyle name="Input 2 2 2 15 3 2" xfId="28749" xr:uid="{00000000-0005-0000-0000-000066180000}"/>
    <cellStyle name="Input 2 2 2 15 4" xfId="10252" xr:uid="{00000000-0005-0000-0000-000067180000}"/>
    <cellStyle name="Input 2 2 2 15 5" xfId="23195" xr:uid="{00000000-0005-0000-0000-000068180000}"/>
    <cellStyle name="Input 2 2 2 16" xfId="1915" xr:uid="{00000000-0005-0000-0000-000069180000}"/>
    <cellStyle name="Input 2 2 2 16 2" xfId="4813" xr:uid="{00000000-0005-0000-0000-00006A180000}"/>
    <cellStyle name="Input 2 2 2 16 2 2" xfId="15953" xr:uid="{00000000-0005-0000-0000-00006B180000}"/>
    <cellStyle name="Input 2 2 2 16 2 2 2" xfId="28752" xr:uid="{00000000-0005-0000-0000-00006C180000}"/>
    <cellStyle name="Input 2 2 2 16 2 3" xfId="10255" xr:uid="{00000000-0005-0000-0000-00006D180000}"/>
    <cellStyle name="Input 2 2 2 16 2 4" xfId="24900" xr:uid="{00000000-0005-0000-0000-00006E180000}"/>
    <cellStyle name="Input 2 2 2 16 3" xfId="15952" xr:uid="{00000000-0005-0000-0000-00006F180000}"/>
    <cellStyle name="Input 2 2 2 16 3 2" xfId="28751" xr:uid="{00000000-0005-0000-0000-000070180000}"/>
    <cellStyle name="Input 2 2 2 16 4" xfId="10254" xr:uid="{00000000-0005-0000-0000-000071180000}"/>
    <cellStyle name="Input 2 2 2 16 5" xfId="22104" xr:uid="{00000000-0005-0000-0000-000072180000}"/>
    <cellStyle name="Input 2 2 2 17" xfId="3461" xr:uid="{00000000-0005-0000-0000-000073180000}"/>
    <cellStyle name="Input 2 2 2 17 2" xfId="6358" xr:uid="{00000000-0005-0000-0000-000074180000}"/>
    <cellStyle name="Input 2 2 2 17 2 2" xfId="15955" xr:uid="{00000000-0005-0000-0000-000075180000}"/>
    <cellStyle name="Input 2 2 2 17 2 2 2" xfId="28754" xr:uid="{00000000-0005-0000-0000-000076180000}"/>
    <cellStyle name="Input 2 2 2 17 2 3" xfId="10257" xr:uid="{00000000-0005-0000-0000-000077180000}"/>
    <cellStyle name="Input 2 2 2 17 2 4" xfId="24901" xr:uid="{00000000-0005-0000-0000-000078180000}"/>
    <cellStyle name="Input 2 2 2 17 3" xfId="15954" xr:uid="{00000000-0005-0000-0000-000079180000}"/>
    <cellStyle name="Input 2 2 2 17 3 2" xfId="28753" xr:uid="{00000000-0005-0000-0000-00007A180000}"/>
    <cellStyle name="Input 2 2 2 17 4" xfId="10256" xr:uid="{00000000-0005-0000-0000-00007B180000}"/>
    <cellStyle name="Input 2 2 2 17 5" xfId="23649" xr:uid="{00000000-0005-0000-0000-00007C180000}"/>
    <cellStyle name="Input 2 2 2 18" xfId="3542" xr:uid="{00000000-0005-0000-0000-00007D180000}"/>
    <cellStyle name="Input 2 2 2 18 2" xfId="6439" xr:uid="{00000000-0005-0000-0000-00007E180000}"/>
    <cellStyle name="Input 2 2 2 18 2 2" xfId="15957" xr:uid="{00000000-0005-0000-0000-00007F180000}"/>
    <cellStyle name="Input 2 2 2 18 2 2 2" xfId="28756" xr:uid="{00000000-0005-0000-0000-000080180000}"/>
    <cellStyle name="Input 2 2 2 18 2 3" xfId="10259" xr:uid="{00000000-0005-0000-0000-000081180000}"/>
    <cellStyle name="Input 2 2 2 18 2 4" xfId="24902" xr:uid="{00000000-0005-0000-0000-000082180000}"/>
    <cellStyle name="Input 2 2 2 18 3" xfId="15956" xr:uid="{00000000-0005-0000-0000-000083180000}"/>
    <cellStyle name="Input 2 2 2 18 3 2" xfId="28755" xr:uid="{00000000-0005-0000-0000-000084180000}"/>
    <cellStyle name="Input 2 2 2 18 4" xfId="10258" xr:uid="{00000000-0005-0000-0000-000085180000}"/>
    <cellStyle name="Input 2 2 2 18 5" xfId="23730" xr:uid="{00000000-0005-0000-0000-000086180000}"/>
    <cellStyle name="Input 2 2 2 19" xfId="2818" xr:uid="{00000000-0005-0000-0000-000087180000}"/>
    <cellStyle name="Input 2 2 2 19 2" xfId="5715" xr:uid="{00000000-0005-0000-0000-000088180000}"/>
    <cellStyle name="Input 2 2 2 19 2 2" xfId="15959" xr:uid="{00000000-0005-0000-0000-000089180000}"/>
    <cellStyle name="Input 2 2 2 19 2 2 2" xfId="28758" xr:uid="{00000000-0005-0000-0000-00008A180000}"/>
    <cellStyle name="Input 2 2 2 19 2 3" xfId="10261" xr:uid="{00000000-0005-0000-0000-00008B180000}"/>
    <cellStyle name="Input 2 2 2 19 2 4" xfId="24903" xr:uid="{00000000-0005-0000-0000-00008C180000}"/>
    <cellStyle name="Input 2 2 2 19 3" xfId="15958" xr:uid="{00000000-0005-0000-0000-00008D180000}"/>
    <cellStyle name="Input 2 2 2 19 3 2" xfId="28757" xr:uid="{00000000-0005-0000-0000-00008E180000}"/>
    <cellStyle name="Input 2 2 2 19 4" xfId="10260" xr:uid="{00000000-0005-0000-0000-00008F180000}"/>
    <cellStyle name="Input 2 2 2 19 5" xfId="23006" xr:uid="{00000000-0005-0000-0000-000090180000}"/>
    <cellStyle name="Input 2 2 2 2" xfId="1599" xr:uid="{00000000-0005-0000-0000-000091180000}"/>
    <cellStyle name="Input 2 2 2 2 2" xfId="4498" xr:uid="{00000000-0005-0000-0000-000092180000}"/>
    <cellStyle name="Input 2 2 2 2 2 2" xfId="15961" xr:uid="{00000000-0005-0000-0000-000093180000}"/>
    <cellStyle name="Input 2 2 2 2 2 2 2" xfId="28760" xr:uid="{00000000-0005-0000-0000-000094180000}"/>
    <cellStyle name="Input 2 2 2 2 2 3" xfId="10263" xr:uid="{00000000-0005-0000-0000-000095180000}"/>
    <cellStyle name="Input 2 2 2 2 2 4" xfId="24904" xr:uid="{00000000-0005-0000-0000-000096180000}"/>
    <cellStyle name="Input 2 2 2 2 3" xfId="15960" xr:uid="{00000000-0005-0000-0000-000097180000}"/>
    <cellStyle name="Input 2 2 2 2 3 2" xfId="28759" xr:uid="{00000000-0005-0000-0000-000098180000}"/>
    <cellStyle name="Input 2 2 2 2 4" xfId="10262" xr:uid="{00000000-0005-0000-0000-000099180000}"/>
    <cellStyle name="Input 2 2 2 2 5" xfId="21788" xr:uid="{00000000-0005-0000-0000-00009A180000}"/>
    <cellStyle name="Input 2 2 2 20" xfId="3702" xr:uid="{00000000-0005-0000-0000-00009B180000}"/>
    <cellStyle name="Input 2 2 2 20 2" xfId="6599" xr:uid="{00000000-0005-0000-0000-00009C180000}"/>
    <cellStyle name="Input 2 2 2 20 2 2" xfId="15963" xr:uid="{00000000-0005-0000-0000-00009D180000}"/>
    <cellStyle name="Input 2 2 2 20 2 2 2" xfId="28762" xr:uid="{00000000-0005-0000-0000-00009E180000}"/>
    <cellStyle name="Input 2 2 2 20 2 3" xfId="10265" xr:uid="{00000000-0005-0000-0000-00009F180000}"/>
    <cellStyle name="Input 2 2 2 20 2 4" xfId="24905" xr:uid="{00000000-0005-0000-0000-0000A0180000}"/>
    <cellStyle name="Input 2 2 2 20 3" xfId="15962" xr:uid="{00000000-0005-0000-0000-0000A1180000}"/>
    <cellStyle name="Input 2 2 2 20 3 2" xfId="28761" xr:uid="{00000000-0005-0000-0000-0000A2180000}"/>
    <cellStyle name="Input 2 2 2 20 4" xfId="10264" xr:uid="{00000000-0005-0000-0000-0000A3180000}"/>
    <cellStyle name="Input 2 2 2 20 5" xfId="23890" xr:uid="{00000000-0005-0000-0000-0000A4180000}"/>
    <cellStyle name="Input 2 2 2 21" xfId="3606" xr:uid="{00000000-0005-0000-0000-0000A5180000}"/>
    <cellStyle name="Input 2 2 2 21 2" xfId="6503" xr:uid="{00000000-0005-0000-0000-0000A6180000}"/>
    <cellStyle name="Input 2 2 2 21 2 2" xfId="15965" xr:uid="{00000000-0005-0000-0000-0000A7180000}"/>
    <cellStyle name="Input 2 2 2 21 2 2 2" xfId="28764" xr:uid="{00000000-0005-0000-0000-0000A8180000}"/>
    <cellStyle name="Input 2 2 2 21 2 3" xfId="10267" xr:uid="{00000000-0005-0000-0000-0000A9180000}"/>
    <cellStyle name="Input 2 2 2 21 2 4" xfId="24906" xr:uid="{00000000-0005-0000-0000-0000AA180000}"/>
    <cellStyle name="Input 2 2 2 21 3" xfId="15964" xr:uid="{00000000-0005-0000-0000-0000AB180000}"/>
    <cellStyle name="Input 2 2 2 21 3 2" xfId="28763" xr:uid="{00000000-0005-0000-0000-0000AC180000}"/>
    <cellStyle name="Input 2 2 2 21 4" xfId="10266" xr:uid="{00000000-0005-0000-0000-0000AD180000}"/>
    <cellStyle name="Input 2 2 2 21 5" xfId="23794" xr:uid="{00000000-0005-0000-0000-0000AE180000}"/>
    <cellStyle name="Input 2 2 2 22" xfId="1918" xr:uid="{00000000-0005-0000-0000-0000AF180000}"/>
    <cellStyle name="Input 2 2 2 22 2" xfId="4816" xr:uid="{00000000-0005-0000-0000-0000B0180000}"/>
    <cellStyle name="Input 2 2 2 22 2 2" xfId="15967" xr:uid="{00000000-0005-0000-0000-0000B1180000}"/>
    <cellStyle name="Input 2 2 2 22 2 2 2" xfId="28766" xr:uid="{00000000-0005-0000-0000-0000B2180000}"/>
    <cellStyle name="Input 2 2 2 22 2 3" xfId="10269" xr:uid="{00000000-0005-0000-0000-0000B3180000}"/>
    <cellStyle name="Input 2 2 2 22 2 4" xfId="24907" xr:uid="{00000000-0005-0000-0000-0000B4180000}"/>
    <cellStyle name="Input 2 2 2 22 3" xfId="15966" xr:uid="{00000000-0005-0000-0000-0000B5180000}"/>
    <cellStyle name="Input 2 2 2 22 3 2" xfId="28765" xr:uid="{00000000-0005-0000-0000-0000B6180000}"/>
    <cellStyle name="Input 2 2 2 22 4" xfId="10268" xr:uid="{00000000-0005-0000-0000-0000B7180000}"/>
    <cellStyle name="Input 2 2 2 22 5" xfId="22107" xr:uid="{00000000-0005-0000-0000-0000B8180000}"/>
    <cellStyle name="Input 2 2 2 23" xfId="3616" xr:uid="{00000000-0005-0000-0000-0000B9180000}"/>
    <cellStyle name="Input 2 2 2 23 2" xfId="6513" xr:uid="{00000000-0005-0000-0000-0000BA180000}"/>
    <cellStyle name="Input 2 2 2 23 2 2" xfId="15969" xr:uid="{00000000-0005-0000-0000-0000BB180000}"/>
    <cellStyle name="Input 2 2 2 23 2 2 2" xfId="28768" xr:uid="{00000000-0005-0000-0000-0000BC180000}"/>
    <cellStyle name="Input 2 2 2 23 2 3" xfId="10271" xr:uid="{00000000-0005-0000-0000-0000BD180000}"/>
    <cellStyle name="Input 2 2 2 23 2 4" xfId="24908" xr:uid="{00000000-0005-0000-0000-0000BE180000}"/>
    <cellStyle name="Input 2 2 2 23 3" xfId="15968" xr:uid="{00000000-0005-0000-0000-0000BF180000}"/>
    <cellStyle name="Input 2 2 2 23 3 2" xfId="28767" xr:uid="{00000000-0005-0000-0000-0000C0180000}"/>
    <cellStyle name="Input 2 2 2 23 4" xfId="10270" xr:uid="{00000000-0005-0000-0000-0000C1180000}"/>
    <cellStyle name="Input 2 2 2 23 5" xfId="23804" xr:uid="{00000000-0005-0000-0000-0000C2180000}"/>
    <cellStyle name="Input 2 2 2 24" xfId="3212" xr:uid="{00000000-0005-0000-0000-0000C3180000}"/>
    <cellStyle name="Input 2 2 2 24 2" xfId="6109" xr:uid="{00000000-0005-0000-0000-0000C4180000}"/>
    <cellStyle name="Input 2 2 2 24 2 2" xfId="15971" xr:uid="{00000000-0005-0000-0000-0000C5180000}"/>
    <cellStyle name="Input 2 2 2 24 2 2 2" xfId="28770" xr:uid="{00000000-0005-0000-0000-0000C6180000}"/>
    <cellStyle name="Input 2 2 2 24 2 3" xfId="10273" xr:uid="{00000000-0005-0000-0000-0000C7180000}"/>
    <cellStyle name="Input 2 2 2 24 2 4" xfId="24909" xr:uid="{00000000-0005-0000-0000-0000C8180000}"/>
    <cellStyle name="Input 2 2 2 24 3" xfId="15970" xr:uid="{00000000-0005-0000-0000-0000C9180000}"/>
    <cellStyle name="Input 2 2 2 24 3 2" xfId="28769" xr:uid="{00000000-0005-0000-0000-0000CA180000}"/>
    <cellStyle name="Input 2 2 2 24 4" xfId="10272" xr:uid="{00000000-0005-0000-0000-0000CB180000}"/>
    <cellStyle name="Input 2 2 2 24 5" xfId="23400" xr:uid="{00000000-0005-0000-0000-0000CC180000}"/>
    <cellStyle name="Input 2 2 2 25" xfId="3455" xr:uid="{00000000-0005-0000-0000-0000CD180000}"/>
    <cellStyle name="Input 2 2 2 25 2" xfId="6352" xr:uid="{00000000-0005-0000-0000-0000CE180000}"/>
    <cellStyle name="Input 2 2 2 25 2 2" xfId="15973" xr:uid="{00000000-0005-0000-0000-0000CF180000}"/>
    <cellStyle name="Input 2 2 2 25 2 2 2" xfId="28772" xr:uid="{00000000-0005-0000-0000-0000D0180000}"/>
    <cellStyle name="Input 2 2 2 25 2 3" xfId="10275" xr:uid="{00000000-0005-0000-0000-0000D1180000}"/>
    <cellStyle name="Input 2 2 2 25 2 4" xfId="24910" xr:uid="{00000000-0005-0000-0000-0000D2180000}"/>
    <cellStyle name="Input 2 2 2 25 3" xfId="15972" xr:uid="{00000000-0005-0000-0000-0000D3180000}"/>
    <cellStyle name="Input 2 2 2 25 3 2" xfId="28771" xr:uid="{00000000-0005-0000-0000-0000D4180000}"/>
    <cellStyle name="Input 2 2 2 25 4" xfId="10274" xr:uid="{00000000-0005-0000-0000-0000D5180000}"/>
    <cellStyle name="Input 2 2 2 25 5" xfId="23643" xr:uid="{00000000-0005-0000-0000-0000D6180000}"/>
    <cellStyle name="Input 2 2 2 26" xfId="3356" xr:uid="{00000000-0005-0000-0000-0000D7180000}"/>
    <cellStyle name="Input 2 2 2 26 2" xfId="6253" xr:uid="{00000000-0005-0000-0000-0000D8180000}"/>
    <cellStyle name="Input 2 2 2 26 2 2" xfId="15975" xr:uid="{00000000-0005-0000-0000-0000D9180000}"/>
    <cellStyle name="Input 2 2 2 26 2 2 2" xfId="28774" xr:uid="{00000000-0005-0000-0000-0000DA180000}"/>
    <cellStyle name="Input 2 2 2 26 2 3" xfId="10277" xr:uid="{00000000-0005-0000-0000-0000DB180000}"/>
    <cellStyle name="Input 2 2 2 26 2 4" xfId="24911" xr:uid="{00000000-0005-0000-0000-0000DC180000}"/>
    <cellStyle name="Input 2 2 2 26 3" xfId="15974" xr:uid="{00000000-0005-0000-0000-0000DD180000}"/>
    <cellStyle name="Input 2 2 2 26 3 2" xfId="28773" xr:uid="{00000000-0005-0000-0000-0000DE180000}"/>
    <cellStyle name="Input 2 2 2 26 4" xfId="10276" xr:uid="{00000000-0005-0000-0000-0000DF180000}"/>
    <cellStyle name="Input 2 2 2 26 5" xfId="23544" xr:uid="{00000000-0005-0000-0000-0000E0180000}"/>
    <cellStyle name="Input 2 2 2 27" xfId="3640" xr:uid="{00000000-0005-0000-0000-0000E1180000}"/>
    <cellStyle name="Input 2 2 2 27 2" xfId="6537" xr:uid="{00000000-0005-0000-0000-0000E2180000}"/>
    <cellStyle name="Input 2 2 2 27 2 2" xfId="15977" xr:uid="{00000000-0005-0000-0000-0000E3180000}"/>
    <cellStyle name="Input 2 2 2 27 2 2 2" xfId="28776" xr:uid="{00000000-0005-0000-0000-0000E4180000}"/>
    <cellStyle name="Input 2 2 2 27 2 3" xfId="10279" xr:uid="{00000000-0005-0000-0000-0000E5180000}"/>
    <cellStyle name="Input 2 2 2 27 2 4" xfId="24912" xr:uid="{00000000-0005-0000-0000-0000E6180000}"/>
    <cellStyle name="Input 2 2 2 27 3" xfId="15976" xr:uid="{00000000-0005-0000-0000-0000E7180000}"/>
    <cellStyle name="Input 2 2 2 27 3 2" xfId="28775" xr:uid="{00000000-0005-0000-0000-0000E8180000}"/>
    <cellStyle name="Input 2 2 2 27 4" xfId="10278" xr:uid="{00000000-0005-0000-0000-0000E9180000}"/>
    <cellStyle name="Input 2 2 2 27 5" xfId="23828" xr:uid="{00000000-0005-0000-0000-0000EA180000}"/>
    <cellStyle name="Input 2 2 2 28" xfId="4076" xr:uid="{00000000-0005-0000-0000-0000EB180000}"/>
    <cellStyle name="Input 2 2 2 28 2" xfId="6973" xr:uid="{00000000-0005-0000-0000-0000EC180000}"/>
    <cellStyle name="Input 2 2 2 28 2 2" xfId="15979" xr:uid="{00000000-0005-0000-0000-0000ED180000}"/>
    <cellStyle name="Input 2 2 2 28 2 2 2" xfId="28778" xr:uid="{00000000-0005-0000-0000-0000EE180000}"/>
    <cellStyle name="Input 2 2 2 28 2 3" xfId="10281" xr:uid="{00000000-0005-0000-0000-0000EF180000}"/>
    <cellStyle name="Input 2 2 2 28 2 4" xfId="24913" xr:uid="{00000000-0005-0000-0000-0000F0180000}"/>
    <cellStyle name="Input 2 2 2 28 3" xfId="15978" xr:uid="{00000000-0005-0000-0000-0000F1180000}"/>
    <cellStyle name="Input 2 2 2 28 3 2" xfId="28777" xr:uid="{00000000-0005-0000-0000-0000F2180000}"/>
    <cellStyle name="Input 2 2 2 28 4" xfId="10280" xr:uid="{00000000-0005-0000-0000-0000F3180000}"/>
    <cellStyle name="Input 2 2 2 28 5" xfId="24264" xr:uid="{00000000-0005-0000-0000-0000F4180000}"/>
    <cellStyle name="Input 2 2 2 29" xfId="3918" xr:uid="{00000000-0005-0000-0000-0000F5180000}"/>
    <cellStyle name="Input 2 2 2 29 2" xfId="6815" xr:uid="{00000000-0005-0000-0000-0000F6180000}"/>
    <cellStyle name="Input 2 2 2 29 2 2" xfId="15981" xr:uid="{00000000-0005-0000-0000-0000F7180000}"/>
    <cellStyle name="Input 2 2 2 29 2 2 2" xfId="28780" xr:uid="{00000000-0005-0000-0000-0000F8180000}"/>
    <cellStyle name="Input 2 2 2 29 2 3" xfId="10283" xr:uid="{00000000-0005-0000-0000-0000F9180000}"/>
    <cellStyle name="Input 2 2 2 29 2 4" xfId="24914" xr:uid="{00000000-0005-0000-0000-0000FA180000}"/>
    <cellStyle name="Input 2 2 2 29 3" xfId="15980" xr:uid="{00000000-0005-0000-0000-0000FB180000}"/>
    <cellStyle name="Input 2 2 2 29 3 2" xfId="28779" xr:uid="{00000000-0005-0000-0000-0000FC180000}"/>
    <cellStyle name="Input 2 2 2 29 4" xfId="10282" xr:uid="{00000000-0005-0000-0000-0000FD180000}"/>
    <cellStyle name="Input 2 2 2 29 5" xfId="24106" xr:uid="{00000000-0005-0000-0000-0000FE180000}"/>
    <cellStyle name="Input 2 2 2 3" xfId="2166" xr:uid="{00000000-0005-0000-0000-0000FF180000}"/>
    <cellStyle name="Input 2 2 2 3 2" xfId="5064" xr:uid="{00000000-0005-0000-0000-000000190000}"/>
    <cellStyle name="Input 2 2 2 3 2 2" xfId="15983" xr:uid="{00000000-0005-0000-0000-000001190000}"/>
    <cellStyle name="Input 2 2 2 3 2 2 2" xfId="28782" xr:uid="{00000000-0005-0000-0000-000002190000}"/>
    <cellStyle name="Input 2 2 2 3 2 3" xfId="10285" xr:uid="{00000000-0005-0000-0000-000003190000}"/>
    <cellStyle name="Input 2 2 2 3 2 4" xfId="24915" xr:uid="{00000000-0005-0000-0000-000004190000}"/>
    <cellStyle name="Input 2 2 2 3 3" xfId="15982" xr:uid="{00000000-0005-0000-0000-000005190000}"/>
    <cellStyle name="Input 2 2 2 3 3 2" xfId="28781" xr:uid="{00000000-0005-0000-0000-000006190000}"/>
    <cellStyle name="Input 2 2 2 3 4" xfId="10284" xr:uid="{00000000-0005-0000-0000-000007190000}"/>
    <cellStyle name="Input 2 2 2 3 5" xfId="22355" xr:uid="{00000000-0005-0000-0000-000008190000}"/>
    <cellStyle name="Input 2 2 2 30" xfId="3230" xr:uid="{00000000-0005-0000-0000-000009190000}"/>
    <cellStyle name="Input 2 2 2 30 2" xfId="6127" xr:uid="{00000000-0005-0000-0000-00000A190000}"/>
    <cellStyle name="Input 2 2 2 30 2 2" xfId="15985" xr:uid="{00000000-0005-0000-0000-00000B190000}"/>
    <cellStyle name="Input 2 2 2 30 2 2 2" xfId="28784" xr:uid="{00000000-0005-0000-0000-00000C190000}"/>
    <cellStyle name="Input 2 2 2 30 2 3" xfId="10287" xr:uid="{00000000-0005-0000-0000-00000D190000}"/>
    <cellStyle name="Input 2 2 2 30 2 4" xfId="24916" xr:uid="{00000000-0005-0000-0000-00000E190000}"/>
    <cellStyle name="Input 2 2 2 30 3" xfId="15984" xr:uid="{00000000-0005-0000-0000-00000F190000}"/>
    <cellStyle name="Input 2 2 2 30 3 2" xfId="28783" xr:uid="{00000000-0005-0000-0000-000010190000}"/>
    <cellStyle name="Input 2 2 2 30 4" xfId="10286" xr:uid="{00000000-0005-0000-0000-000011190000}"/>
    <cellStyle name="Input 2 2 2 30 5" xfId="23418" xr:uid="{00000000-0005-0000-0000-000012190000}"/>
    <cellStyle name="Input 2 2 2 31" xfId="4234" xr:uid="{00000000-0005-0000-0000-000013190000}"/>
    <cellStyle name="Input 2 2 2 31 2" xfId="15986" xr:uid="{00000000-0005-0000-0000-000014190000}"/>
    <cellStyle name="Input 2 2 2 31 2 2" xfId="28785" xr:uid="{00000000-0005-0000-0000-000015190000}"/>
    <cellStyle name="Input 2 2 2 31 3" xfId="10288" xr:uid="{00000000-0005-0000-0000-000016190000}"/>
    <cellStyle name="Input 2 2 2 31 4" xfId="24917" xr:uid="{00000000-0005-0000-0000-000017190000}"/>
    <cellStyle name="Input 2 2 2 32" xfId="7060" xr:uid="{00000000-0005-0000-0000-000018190000}"/>
    <cellStyle name="Input 2 2 2 32 2" xfId="15939" xr:uid="{00000000-0005-0000-0000-000019190000}"/>
    <cellStyle name="Input 2 2 2 32 3" xfId="28738" xr:uid="{00000000-0005-0000-0000-00001A190000}"/>
    <cellStyle name="Input 2 2 2 33" xfId="10241" xr:uid="{00000000-0005-0000-0000-00001B190000}"/>
    <cellStyle name="Input 2 2 2 4" xfId="1587" xr:uid="{00000000-0005-0000-0000-00001C190000}"/>
    <cellStyle name="Input 2 2 2 4 2" xfId="4486" xr:uid="{00000000-0005-0000-0000-00001D190000}"/>
    <cellStyle name="Input 2 2 2 4 2 2" xfId="15988" xr:uid="{00000000-0005-0000-0000-00001E190000}"/>
    <cellStyle name="Input 2 2 2 4 2 2 2" xfId="28787" xr:uid="{00000000-0005-0000-0000-00001F190000}"/>
    <cellStyle name="Input 2 2 2 4 2 3" xfId="10290" xr:uid="{00000000-0005-0000-0000-000020190000}"/>
    <cellStyle name="Input 2 2 2 4 2 4" xfId="24918" xr:uid="{00000000-0005-0000-0000-000021190000}"/>
    <cellStyle name="Input 2 2 2 4 3" xfId="15987" xr:uid="{00000000-0005-0000-0000-000022190000}"/>
    <cellStyle name="Input 2 2 2 4 3 2" xfId="28786" xr:uid="{00000000-0005-0000-0000-000023190000}"/>
    <cellStyle name="Input 2 2 2 4 4" xfId="10289" xr:uid="{00000000-0005-0000-0000-000024190000}"/>
    <cellStyle name="Input 2 2 2 4 5" xfId="21776" xr:uid="{00000000-0005-0000-0000-000025190000}"/>
    <cellStyle name="Input 2 2 2 5" xfId="2176" xr:uid="{00000000-0005-0000-0000-000026190000}"/>
    <cellStyle name="Input 2 2 2 5 2" xfId="5074" xr:uid="{00000000-0005-0000-0000-000027190000}"/>
    <cellStyle name="Input 2 2 2 5 2 2" xfId="15990" xr:uid="{00000000-0005-0000-0000-000028190000}"/>
    <cellStyle name="Input 2 2 2 5 2 2 2" xfId="28789" xr:uid="{00000000-0005-0000-0000-000029190000}"/>
    <cellStyle name="Input 2 2 2 5 2 3" xfId="10292" xr:uid="{00000000-0005-0000-0000-00002A190000}"/>
    <cellStyle name="Input 2 2 2 5 2 4" xfId="24919" xr:uid="{00000000-0005-0000-0000-00002B190000}"/>
    <cellStyle name="Input 2 2 2 5 3" xfId="15989" xr:uid="{00000000-0005-0000-0000-00002C190000}"/>
    <cellStyle name="Input 2 2 2 5 3 2" xfId="28788" xr:uid="{00000000-0005-0000-0000-00002D190000}"/>
    <cellStyle name="Input 2 2 2 5 4" xfId="10291" xr:uid="{00000000-0005-0000-0000-00002E190000}"/>
    <cellStyle name="Input 2 2 2 5 5" xfId="22365" xr:uid="{00000000-0005-0000-0000-00002F190000}"/>
    <cellStyle name="Input 2 2 2 6" xfId="2419" xr:uid="{00000000-0005-0000-0000-000030190000}"/>
    <cellStyle name="Input 2 2 2 6 2" xfId="5316" xr:uid="{00000000-0005-0000-0000-000031190000}"/>
    <cellStyle name="Input 2 2 2 6 2 2" xfId="15992" xr:uid="{00000000-0005-0000-0000-000032190000}"/>
    <cellStyle name="Input 2 2 2 6 2 2 2" xfId="28791" xr:uid="{00000000-0005-0000-0000-000033190000}"/>
    <cellStyle name="Input 2 2 2 6 2 3" xfId="10294" xr:uid="{00000000-0005-0000-0000-000034190000}"/>
    <cellStyle name="Input 2 2 2 6 2 4" xfId="24920" xr:uid="{00000000-0005-0000-0000-000035190000}"/>
    <cellStyle name="Input 2 2 2 6 3" xfId="15991" xr:uid="{00000000-0005-0000-0000-000036190000}"/>
    <cellStyle name="Input 2 2 2 6 3 2" xfId="28790" xr:uid="{00000000-0005-0000-0000-000037190000}"/>
    <cellStyle name="Input 2 2 2 6 4" xfId="10293" xr:uid="{00000000-0005-0000-0000-000038190000}"/>
    <cellStyle name="Input 2 2 2 6 5" xfId="22607" xr:uid="{00000000-0005-0000-0000-000039190000}"/>
    <cellStyle name="Input 2 2 2 7" xfId="2188" xr:uid="{00000000-0005-0000-0000-00003A190000}"/>
    <cellStyle name="Input 2 2 2 7 2" xfId="5086" xr:uid="{00000000-0005-0000-0000-00003B190000}"/>
    <cellStyle name="Input 2 2 2 7 2 2" xfId="15994" xr:uid="{00000000-0005-0000-0000-00003C190000}"/>
    <cellStyle name="Input 2 2 2 7 2 2 2" xfId="28793" xr:uid="{00000000-0005-0000-0000-00003D190000}"/>
    <cellStyle name="Input 2 2 2 7 2 3" xfId="10296" xr:uid="{00000000-0005-0000-0000-00003E190000}"/>
    <cellStyle name="Input 2 2 2 7 2 4" xfId="24921" xr:uid="{00000000-0005-0000-0000-00003F190000}"/>
    <cellStyle name="Input 2 2 2 7 3" xfId="15993" xr:uid="{00000000-0005-0000-0000-000040190000}"/>
    <cellStyle name="Input 2 2 2 7 3 2" xfId="28792" xr:uid="{00000000-0005-0000-0000-000041190000}"/>
    <cellStyle name="Input 2 2 2 7 4" xfId="10295" xr:uid="{00000000-0005-0000-0000-000042190000}"/>
    <cellStyle name="Input 2 2 2 7 5" xfId="22377" xr:uid="{00000000-0005-0000-0000-000043190000}"/>
    <cellStyle name="Input 2 2 2 8" xfId="1893" xr:uid="{00000000-0005-0000-0000-000044190000}"/>
    <cellStyle name="Input 2 2 2 8 2" xfId="4791" xr:uid="{00000000-0005-0000-0000-000045190000}"/>
    <cellStyle name="Input 2 2 2 8 2 2" xfId="15996" xr:uid="{00000000-0005-0000-0000-000046190000}"/>
    <cellStyle name="Input 2 2 2 8 2 2 2" xfId="28795" xr:uid="{00000000-0005-0000-0000-000047190000}"/>
    <cellStyle name="Input 2 2 2 8 2 3" xfId="10298" xr:uid="{00000000-0005-0000-0000-000048190000}"/>
    <cellStyle name="Input 2 2 2 8 2 4" xfId="24922" xr:uid="{00000000-0005-0000-0000-000049190000}"/>
    <cellStyle name="Input 2 2 2 8 3" xfId="15995" xr:uid="{00000000-0005-0000-0000-00004A190000}"/>
    <cellStyle name="Input 2 2 2 8 3 2" xfId="28794" xr:uid="{00000000-0005-0000-0000-00004B190000}"/>
    <cellStyle name="Input 2 2 2 8 4" xfId="10297" xr:uid="{00000000-0005-0000-0000-00004C190000}"/>
    <cellStyle name="Input 2 2 2 8 5" xfId="22082" xr:uid="{00000000-0005-0000-0000-00004D190000}"/>
    <cellStyle name="Input 2 2 2 9" xfId="2766" xr:uid="{00000000-0005-0000-0000-00004E190000}"/>
    <cellStyle name="Input 2 2 2 9 2" xfId="5663" xr:uid="{00000000-0005-0000-0000-00004F190000}"/>
    <cellStyle name="Input 2 2 2 9 2 2" xfId="15998" xr:uid="{00000000-0005-0000-0000-000050190000}"/>
    <cellStyle name="Input 2 2 2 9 2 2 2" xfId="28797" xr:uid="{00000000-0005-0000-0000-000051190000}"/>
    <cellStyle name="Input 2 2 2 9 2 3" xfId="10300" xr:uid="{00000000-0005-0000-0000-000052190000}"/>
    <cellStyle name="Input 2 2 2 9 2 4" xfId="24923" xr:uid="{00000000-0005-0000-0000-000053190000}"/>
    <cellStyle name="Input 2 2 2 9 3" xfId="15997" xr:uid="{00000000-0005-0000-0000-000054190000}"/>
    <cellStyle name="Input 2 2 2 9 3 2" xfId="28796" xr:uid="{00000000-0005-0000-0000-000055190000}"/>
    <cellStyle name="Input 2 2 2 9 4" xfId="10299" xr:uid="{00000000-0005-0000-0000-000056190000}"/>
    <cellStyle name="Input 2 2 2 9 5" xfId="22954" xr:uid="{00000000-0005-0000-0000-000057190000}"/>
    <cellStyle name="Input 2 2 3" xfId="2265" xr:uid="{00000000-0005-0000-0000-000058190000}"/>
    <cellStyle name="Input 2 2 3 2" xfId="5163" xr:uid="{00000000-0005-0000-0000-000059190000}"/>
    <cellStyle name="Input 2 2 3 2 2" xfId="16000" xr:uid="{00000000-0005-0000-0000-00005A190000}"/>
    <cellStyle name="Input 2 2 3 2 2 2" xfId="28799" xr:uid="{00000000-0005-0000-0000-00005B190000}"/>
    <cellStyle name="Input 2 2 3 2 3" xfId="10302" xr:uid="{00000000-0005-0000-0000-00005C190000}"/>
    <cellStyle name="Input 2 2 3 2 4" xfId="24924" xr:uid="{00000000-0005-0000-0000-00005D190000}"/>
    <cellStyle name="Input 2 2 3 3" xfId="15999" xr:uid="{00000000-0005-0000-0000-00005E190000}"/>
    <cellStyle name="Input 2 2 3 3 2" xfId="28798" xr:uid="{00000000-0005-0000-0000-00005F190000}"/>
    <cellStyle name="Input 2 2 3 4" xfId="10301" xr:uid="{00000000-0005-0000-0000-000060190000}"/>
    <cellStyle name="Input 2 2 3 5" xfId="22454" xr:uid="{00000000-0005-0000-0000-000061190000}"/>
    <cellStyle name="Input 2 2 4" xfId="1594" xr:uid="{00000000-0005-0000-0000-000062190000}"/>
    <cellStyle name="Input 2 2 4 2" xfId="4493" xr:uid="{00000000-0005-0000-0000-000063190000}"/>
    <cellStyle name="Input 2 2 4 2 2" xfId="16002" xr:uid="{00000000-0005-0000-0000-000064190000}"/>
    <cellStyle name="Input 2 2 4 2 2 2" xfId="28801" xr:uid="{00000000-0005-0000-0000-000065190000}"/>
    <cellStyle name="Input 2 2 4 2 3" xfId="10304" xr:uid="{00000000-0005-0000-0000-000066190000}"/>
    <cellStyle name="Input 2 2 4 2 4" xfId="24925" xr:uid="{00000000-0005-0000-0000-000067190000}"/>
    <cellStyle name="Input 2 2 4 3" xfId="16001" xr:uid="{00000000-0005-0000-0000-000068190000}"/>
    <cellStyle name="Input 2 2 4 3 2" xfId="28800" xr:uid="{00000000-0005-0000-0000-000069190000}"/>
    <cellStyle name="Input 2 2 4 4" xfId="10303" xr:uid="{00000000-0005-0000-0000-00006A190000}"/>
    <cellStyle name="Input 2 2 4 5" xfId="21783" xr:uid="{00000000-0005-0000-0000-00006B190000}"/>
    <cellStyle name="Input 2 2 5" xfId="3052" xr:uid="{00000000-0005-0000-0000-00006C190000}"/>
    <cellStyle name="Input 2 2 5 2" xfId="5949" xr:uid="{00000000-0005-0000-0000-00006D190000}"/>
    <cellStyle name="Input 2 2 5 2 2" xfId="16004" xr:uid="{00000000-0005-0000-0000-00006E190000}"/>
    <cellStyle name="Input 2 2 5 2 2 2" xfId="28803" xr:uid="{00000000-0005-0000-0000-00006F190000}"/>
    <cellStyle name="Input 2 2 5 2 3" xfId="10306" xr:uid="{00000000-0005-0000-0000-000070190000}"/>
    <cellStyle name="Input 2 2 5 2 4" xfId="24926" xr:uid="{00000000-0005-0000-0000-000071190000}"/>
    <cellStyle name="Input 2 2 5 3" xfId="16003" xr:uid="{00000000-0005-0000-0000-000072190000}"/>
    <cellStyle name="Input 2 2 5 3 2" xfId="28802" xr:uid="{00000000-0005-0000-0000-000073190000}"/>
    <cellStyle name="Input 2 2 5 4" xfId="10305" xr:uid="{00000000-0005-0000-0000-000074190000}"/>
    <cellStyle name="Input 2 2 5 5" xfId="23240" xr:uid="{00000000-0005-0000-0000-000075190000}"/>
    <cellStyle name="Input 2 2 6" xfId="3349" xr:uid="{00000000-0005-0000-0000-000076190000}"/>
    <cellStyle name="Input 2 2 6 2" xfId="6246" xr:uid="{00000000-0005-0000-0000-000077190000}"/>
    <cellStyle name="Input 2 2 6 2 2" xfId="16006" xr:uid="{00000000-0005-0000-0000-000078190000}"/>
    <cellStyle name="Input 2 2 6 2 2 2" xfId="28805" xr:uid="{00000000-0005-0000-0000-000079190000}"/>
    <cellStyle name="Input 2 2 6 2 3" xfId="10308" xr:uid="{00000000-0005-0000-0000-00007A190000}"/>
    <cellStyle name="Input 2 2 6 2 4" xfId="24927" xr:uid="{00000000-0005-0000-0000-00007B190000}"/>
    <cellStyle name="Input 2 2 6 3" xfId="16005" xr:uid="{00000000-0005-0000-0000-00007C190000}"/>
    <cellStyle name="Input 2 2 6 3 2" xfId="28804" xr:uid="{00000000-0005-0000-0000-00007D190000}"/>
    <cellStyle name="Input 2 2 6 4" xfId="10307" xr:uid="{00000000-0005-0000-0000-00007E190000}"/>
    <cellStyle name="Input 2 2 6 5" xfId="23537" xr:uid="{00000000-0005-0000-0000-00007F190000}"/>
    <cellStyle name="Input 2 2 7" xfId="3474" xr:uid="{00000000-0005-0000-0000-000080190000}"/>
    <cellStyle name="Input 2 2 7 2" xfId="6371" xr:uid="{00000000-0005-0000-0000-000081190000}"/>
    <cellStyle name="Input 2 2 7 2 2" xfId="16008" xr:uid="{00000000-0005-0000-0000-000082190000}"/>
    <cellStyle name="Input 2 2 7 2 2 2" xfId="28807" xr:uid="{00000000-0005-0000-0000-000083190000}"/>
    <cellStyle name="Input 2 2 7 2 3" xfId="10310" xr:uid="{00000000-0005-0000-0000-000084190000}"/>
    <cellStyle name="Input 2 2 7 2 4" xfId="24928" xr:uid="{00000000-0005-0000-0000-000085190000}"/>
    <cellStyle name="Input 2 2 7 3" xfId="16007" xr:uid="{00000000-0005-0000-0000-000086190000}"/>
    <cellStyle name="Input 2 2 7 3 2" xfId="28806" xr:uid="{00000000-0005-0000-0000-000087190000}"/>
    <cellStyle name="Input 2 2 7 4" xfId="10309" xr:uid="{00000000-0005-0000-0000-000088190000}"/>
    <cellStyle name="Input 2 2 7 5" xfId="23662" xr:uid="{00000000-0005-0000-0000-000089190000}"/>
    <cellStyle name="Input 2 2 8" xfId="3812" xr:uid="{00000000-0005-0000-0000-00008A190000}"/>
    <cellStyle name="Input 2 2 8 2" xfId="6709" xr:uid="{00000000-0005-0000-0000-00008B190000}"/>
    <cellStyle name="Input 2 2 8 2 2" xfId="16010" xr:uid="{00000000-0005-0000-0000-00008C190000}"/>
    <cellStyle name="Input 2 2 8 2 2 2" xfId="28809" xr:uid="{00000000-0005-0000-0000-00008D190000}"/>
    <cellStyle name="Input 2 2 8 2 3" xfId="10312" xr:uid="{00000000-0005-0000-0000-00008E190000}"/>
    <cellStyle name="Input 2 2 8 2 4" xfId="24929" xr:uid="{00000000-0005-0000-0000-00008F190000}"/>
    <cellStyle name="Input 2 2 8 3" xfId="16009" xr:uid="{00000000-0005-0000-0000-000090190000}"/>
    <cellStyle name="Input 2 2 8 3 2" xfId="28808" xr:uid="{00000000-0005-0000-0000-000091190000}"/>
    <cellStyle name="Input 2 2 8 4" xfId="10311" xr:uid="{00000000-0005-0000-0000-000092190000}"/>
    <cellStyle name="Input 2 2 8 5" xfId="24000" xr:uid="{00000000-0005-0000-0000-000093190000}"/>
    <cellStyle name="Input 2 2 9" xfId="3766" xr:uid="{00000000-0005-0000-0000-000094190000}"/>
    <cellStyle name="Input 2 2 9 2" xfId="6663" xr:uid="{00000000-0005-0000-0000-000095190000}"/>
    <cellStyle name="Input 2 2 9 2 2" xfId="16012" xr:uid="{00000000-0005-0000-0000-000096190000}"/>
    <cellStyle name="Input 2 2 9 2 2 2" xfId="28811" xr:uid="{00000000-0005-0000-0000-000097190000}"/>
    <cellStyle name="Input 2 2 9 2 3" xfId="10314" xr:uid="{00000000-0005-0000-0000-000098190000}"/>
    <cellStyle name="Input 2 2 9 2 4" xfId="24930" xr:uid="{00000000-0005-0000-0000-000099190000}"/>
    <cellStyle name="Input 2 2 9 3" xfId="16011" xr:uid="{00000000-0005-0000-0000-00009A190000}"/>
    <cellStyle name="Input 2 2 9 3 2" xfId="28810" xr:uid="{00000000-0005-0000-0000-00009B190000}"/>
    <cellStyle name="Input 2 2 9 4" xfId="10313" xr:uid="{00000000-0005-0000-0000-00009C190000}"/>
    <cellStyle name="Input 2 2 9 5" xfId="23954" xr:uid="{00000000-0005-0000-0000-00009D190000}"/>
    <cellStyle name="Input 2 20" xfId="21576" xr:uid="{00000000-0005-0000-0000-00009E190000}"/>
    <cellStyle name="Input 2 3" xfId="353" xr:uid="{00000000-0005-0000-0000-00009F190000}"/>
    <cellStyle name="Input 2 3 10" xfId="1935" xr:uid="{00000000-0005-0000-0000-0000A0190000}"/>
    <cellStyle name="Input 2 3 10 2" xfId="4833" xr:uid="{00000000-0005-0000-0000-0000A1190000}"/>
    <cellStyle name="Input 2 3 10 2 2" xfId="16015" xr:uid="{00000000-0005-0000-0000-0000A2190000}"/>
    <cellStyle name="Input 2 3 10 2 2 2" xfId="28814" xr:uid="{00000000-0005-0000-0000-0000A3190000}"/>
    <cellStyle name="Input 2 3 10 2 3" xfId="10317" xr:uid="{00000000-0005-0000-0000-0000A4190000}"/>
    <cellStyle name="Input 2 3 10 2 4" xfId="24931" xr:uid="{00000000-0005-0000-0000-0000A5190000}"/>
    <cellStyle name="Input 2 3 10 3" xfId="16014" xr:uid="{00000000-0005-0000-0000-0000A6190000}"/>
    <cellStyle name="Input 2 3 10 3 2" xfId="28813" xr:uid="{00000000-0005-0000-0000-0000A7190000}"/>
    <cellStyle name="Input 2 3 10 4" xfId="10316" xr:uid="{00000000-0005-0000-0000-0000A8190000}"/>
    <cellStyle name="Input 2 3 10 5" xfId="22124" xr:uid="{00000000-0005-0000-0000-0000A9190000}"/>
    <cellStyle name="Input 2 3 11" xfId="2998" xr:uid="{00000000-0005-0000-0000-0000AA190000}"/>
    <cellStyle name="Input 2 3 11 2" xfId="5895" xr:uid="{00000000-0005-0000-0000-0000AB190000}"/>
    <cellStyle name="Input 2 3 11 2 2" xfId="16017" xr:uid="{00000000-0005-0000-0000-0000AC190000}"/>
    <cellStyle name="Input 2 3 11 2 2 2" xfId="28816" xr:uid="{00000000-0005-0000-0000-0000AD190000}"/>
    <cellStyle name="Input 2 3 11 2 3" xfId="10319" xr:uid="{00000000-0005-0000-0000-0000AE190000}"/>
    <cellStyle name="Input 2 3 11 2 4" xfId="24932" xr:uid="{00000000-0005-0000-0000-0000AF190000}"/>
    <cellStyle name="Input 2 3 11 3" xfId="16016" xr:uid="{00000000-0005-0000-0000-0000B0190000}"/>
    <cellStyle name="Input 2 3 11 3 2" xfId="28815" xr:uid="{00000000-0005-0000-0000-0000B1190000}"/>
    <cellStyle name="Input 2 3 11 4" xfId="10318" xr:uid="{00000000-0005-0000-0000-0000B2190000}"/>
    <cellStyle name="Input 2 3 11 5" xfId="23186" xr:uid="{00000000-0005-0000-0000-0000B3190000}"/>
    <cellStyle name="Input 2 3 12" xfId="2404" xr:uid="{00000000-0005-0000-0000-0000B4190000}"/>
    <cellStyle name="Input 2 3 12 2" xfId="5301" xr:uid="{00000000-0005-0000-0000-0000B5190000}"/>
    <cellStyle name="Input 2 3 12 2 2" xfId="16019" xr:uid="{00000000-0005-0000-0000-0000B6190000}"/>
    <cellStyle name="Input 2 3 12 2 2 2" xfId="28818" xr:uid="{00000000-0005-0000-0000-0000B7190000}"/>
    <cellStyle name="Input 2 3 12 2 3" xfId="10321" xr:uid="{00000000-0005-0000-0000-0000B8190000}"/>
    <cellStyle name="Input 2 3 12 2 4" xfId="24933" xr:uid="{00000000-0005-0000-0000-0000B9190000}"/>
    <cellStyle name="Input 2 3 12 3" xfId="16018" xr:uid="{00000000-0005-0000-0000-0000BA190000}"/>
    <cellStyle name="Input 2 3 12 3 2" xfId="28817" xr:uid="{00000000-0005-0000-0000-0000BB190000}"/>
    <cellStyle name="Input 2 3 12 4" xfId="10320" xr:uid="{00000000-0005-0000-0000-0000BC190000}"/>
    <cellStyle name="Input 2 3 12 5" xfId="22592" xr:uid="{00000000-0005-0000-0000-0000BD190000}"/>
    <cellStyle name="Input 2 3 13" xfId="3107" xr:uid="{00000000-0005-0000-0000-0000BE190000}"/>
    <cellStyle name="Input 2 3 13 2" xfId="6004" xr:uid="{00000000-0005-0000-0000-0000BF190000}"/>
    <cellStyle name="Input 2 3 13 2 2" xfId="16021" xr:uid="{00000000-0005-0000-0000-0000C0190000}"/>
    <cellStyle name="Input 2 3 13 2 2 2" xfId="28820" xr:uid="{00000000-0005-0000-0000-0000C1190000}"/>
    <cellStyle name="Input 2 3 13 2 3" xfId="10323" xr:uid="{00000000-0005-0000-0000-0000C2190000}"/>
    <cellStyle name="Input 2 3 13 2 4" xfId="24934" xr:uid="{00000000-0005-0000-0000-0000C3190000}"/>
    <cellStyle name="Input 2 3 13 3" xfId="16020" xr:uid="{00000000-0005-0000-0000-0000C4190000}"/>
    <cellStyle name="Input 2 3 13 3 2" xfId="28819" xr:uid="{00000000-0005-0000-0000-0000C5190000}"/>
    <cellStyle name="Input 2 3 13 4" xfId="10322" xr:uid="{00000000-0005-0000-0000-0000C6190000}"/>
    <cellStyle name="Input 2 3 13 5" xfId="23295" xr:uid="{00000000-0005-0000-0000-0000C7190000}"/>
    <cellStyle name="Input 2 3 14" xfId="1923" xr:uid="{00000000-0005-0000-0000-0000C8190000}"/>
    <cellStyle name="Input 2 3 14 2" xfId="4821" xr:uid="{00000000-0005-0000-0000-0000C9190000}"/>
    <cellStyle name="Input 2 3 14 2 2" xfId="16023" xr:uid="{00000000-0005-0000-0000-0000CA190000}"/>
    <cellStyle name="Input 2 3 14 2 2 2" xfId="28822" xr:uid="{00000000-0005-0000-0000-0000CB190000}"/>
    <cellStyle name="Input 2 3 14 2 3" xfId="10325" xr:uid="{00000000-0005-0000-0000-0000CC190000}"/>
    <cellStyle name="Input 2 3 14 2 4" xfId="24935" xr:uid="{00000000-0005-0000-0000-0000CD190000}"/>
    <cellStyle name="Input 2 3 14 3" xfId="16022" xr:uid="{00000000-0005-0000-0000-0000CE190000}"/>
    <cellStyle name="Input 2 3 14 3 2" xfId="28821" xr:uid="{00000000-0005-0000-0000-0000CF190000}"/>
    <cellStyle name="Input 2 3 14 4" xfId="10324" xr:uid="{00000000-0005-0000-0000-0000D0190000}"/>
    <cellStyle name="Input 2 3 14 5" xfId="22112" xr:uid="{00000000-0005-0000-0000-0000D1190000}"/>
    <cellStyle name="Input 2 3 15" xfId="3006" xr:uid="{00000000-0005-0000-0000-0000D2190000}"/>
    <cellStyle name="Input 2 3 15 2" xfId="5903" xr:uid="{00000000-0005-0000-0000-0000D3190000}"/>
    <cellStyle name="Input 2 3 15 2 2" xfId="16025" xr:uid="{00000000-0005-0000-0000-0000D4190000}"/>
    <cellStyle name="Input 2 3 15 2 2 2" xfId="28824" xr:uid="{00000000-0005-0000-0000-0000D5190000}"/>
    <cellStyle name="Input 2 3 15 2 3" xfId="10327" xr:uid="{00000000-0005-0000-0000-0000D6190000}"/>
    <cellStyle name="Input 2 3 15 2 4" xfId="24936" xr:uid="{00000000-0005-0000-0000-0000D7190000}"/>
    <cellStyle name="Input 2 3 15 3" xfId="16024" xr:uid="{00000000-0005-0000-0000-0000D8190000}"/>
    <cellStyle name="Input 2 3 15 3 2" xfId="28823" xr:uid="{00000000-0005-0000-0000-0000D9190000}"/>
    <cellStyle name="Input 2 3 15 4" xfId="10326" xr:uid="{00000000-0005-0000-0000-0000DA190000}"/>
    <cellStyle name="Input 2 3 15 5" xfId="23194" xr:uid="{00000000-0005-0000-0000-0000DB190000}"/>
    <cellStyle name="Input 2 3 16" xfId="3068" xr:uid="{00000000-0005-0000-0000-0000DC190000}"/>
    <cellStyle name="Input 2 3 16 2" xfId="5965" xr:uid="{00000000-0005-0000-0000-0000DD190000}"/>
    <cellStyle name="Input 2 3 16 2 2" xfId="16027" xr:uid="{00000000-0005-0000-0000-0000DE190000}"/>
    <cellStyle name="Input 2 3 16 2 2 2" xfId="28826" xr:uid="{00000000-0005-0000-0000-0000DF190000}"/>
    <cellStyle name="Input 2 3 16 2 3" xfId="10329" xr:uid="{00000000-0005-0000-0000-0000E0190000}"/>
    <cellStyle name="Input 2 3 16 2 4" xfId="24937" xr:uid="{00000000-0005-0000-0000-0000E1190000}"/>
    <cellStyle name="Input 2 3 16 3" xfId="16026" xr:uid="{00000000-0005-0000-0000-0000E2190000}"/>
    <cellStyle name="Input 2 3 16 3 2" xfId="28825" xr:uid="{00000000-0005-0000-0000-0000E3190000}"/>
    <cellStyle name="Input 2 3 16 4" xfId="10328" xr:uid="{00000000-0005-0000-0000-0000E4190000}"/>
    <cellStyle name="Input 2 3 16 5" xfId="23256" xr:uid="{00000000-0005-0000-0000-0000E5190000}"/>
    <cellStyle name="Input 2 3 17" xfId="3460" xr:uid="{00000000-0005-0000-0000-0000E6190000}"/>
    <cellStyle name="Input 2 3 17 2" xfId="6357" xr:uid="{00000000-0005-0000-0000-0000E7190000}"/>
    <cellStyle name="Input 2 3 17 2 2" xfId="16029" xr:uid="{00000000-0005-0000-0000-0000E8190000}"/>
    <cellStyle name="Input 2 3 17 2 2 2" xfId="28828" xr:uid="{00000000-0005-0000-0000-0000E9190000}"/>
    <cellStyle name="Input 2 3 17 2 3" xfId="10331" xr:uid="{00000000-0005-0000-0000-0000EA190000}"/>
    <cellStyle name="Input 2 3 17 2 4" xfId="24938" xr:uid="{00000000-0005-0000-0000-0000EB190000}"/>
    <cellStyle name="Input 2 3 17 3" xfId="16028" xr:uid="{00000000-0005-0000-0000-0000EC190000}"/>
    <cellStyle name="Input 2 3 17 3 2" xfId="28827" xr:uid="{00000000-0005-0000-0000-0000ED190000}"/>
    <cellStyle name="Input 2 3 17 4" xfId="10330" xr:uid="{00000000-0005-0000-0000-0000EE190000}"/>
    <cellStyle name="Input 2 3 17 5" xfId="23648" xr:uid="{00000000-0005-0000-0000-0000EF190000}"/>
    <cellStyle name="Input 2 3 18" xfId="3541" xr:uid="{00000000-0005-0000-0000-0000F0190000}"/>
    <cellStyle name="Input 2 3 18 2" xfId="6438" xr:uid="{00000000-0005-0000-0000-0000F1190000}"/>
    <cellStyle name="Input 2 3 18 2 2" xfId="16031" xr:uid="{00000000-0005-0000-0000-0000F2190000}"/>
    <cellStyle name="Input 2 3 18 2 2 2" xfId="28830" xr:uid="{00000000-0005-0000-0000-0000F3190000}"/>
    <cellStyle name="Input 2 3 18 2 3" xfId="10333" xr:uid="{00000000-0005-0000-0000-0000F4190000}"/>
    <cellStyle name="Input 2 3 18 2 4" xfId="24939" xr:uid="{00000000-0005-0000-0000-0000F5190000}"/>
    <cellStyle name="Input 2 3 18 3" xfId="16030" xr:uid="{00000000-0005-0000-0000-0000F6190000}"/>
    <cellStyle name="Input 2 3 18 3 2" xfId="28829" xr:uid="{00000000-0005-0000-0000-0000F7190000}"/>
    <cellStyle name="Input 2 3 18 4" xfId="10332" xr:uid="{00000000-0005-0000-0000-0000F8190000}"/>
    <cellStyle name="Input 2 3 18 5" xfId="23729" xr:uid="{00000000-0005-0000-0000-0000F9190000}"/>
    <cellStyle name="Input 2 3 19" xfId="2817" xr:uid="{00000000-0005-0000-0000-0000FA190000}"/>
    <cellStyle name="Input 2 3 19 2" xfId="5714" xr:uid="{00000000-0005-0000-0000-0000FB190000}"/>
    <cellStyle name="Input 2 3 19 2 2" xfId="16033" xr:uid="{00000000-0005-0000-0000-0000FC190000}"/>
    <cellStyle name="Input 2 3 19 2 2 2" xfId="28832" xr:uid="{00000000-0005-0000-0000-0000FD190000}"/>
    <cellStyle name="Input 2 3 19 2 3" xfId="10335" xr:uid="{00000000-0005-0000-0000-0000FE190000}"/>
    <cellStyle name="Input 2 3 19 2 4" xfId="24940" xr:uid="{00000000-0005-0000-0000-0000FF190000}"/>
    <cellStyle name="Input 2 3 19 3" xfId="16032" xr:uid="{00000000-0005-0000-0000-0000001A0000}"/>
    <cellStyle name="Input 2 3 19 3 2" xfId="28831" xr:uid="{00000000-0005-0000-0000-0000011A0000}"/>
    <cellStyle name="Input 2 3 19 4" xfId="10334" xr:uid="{00000000-0005-0000-0000-0000021A0000}"/>
    <cellStyle name="Input 2 3 19 5" xfId="23005" xr:uid="{00000000-0005-0000-0000-0000031A0000}"/>
    <cellStyle name="Input 2 3 2" xfId="1600" xr:uid="{00000000-0005-0000-0000-0000041A0000}"/>
    <cellStyle name="Input 2 3 2 2" xfId="4499" xr:uid="{00000000-0005-0000-0000-0000051A0000}"/>
    <cellStyle name="Input 2 3 2 2 2" xfId="16035" xr:uid="{00000000-0005-0000-0000-0000061A0000}"/>
    <cellStyle name="Input 2 3 2 2 2 2" xfId="28834" xr:uid="{00000000-0005-0000-0000-0000071A0000}"/>
    <cellStyle name="Input 2 3 2 2 3" xfId="10337" xr:uid="{00000000-0005-0000-0000-0000081A0000}"/>
    <cellStyle name="Input 2 3 2 2 4" xfId="24941" xr:uid="{00000000-0005-0000-0000-0000091A0000}"/>
    <cellStyle name="Input 2 3 2 3" xfId="16034" xr:uid="{00000000-0005-0000-0000-00000A1A0000}"/>
    <cellStyle name="Input 2 3 2 3 2" xfId="28833" xr:uid="{00000000-0005-0000-0000-00000B1A0000}"/>
    <cellStyle name="Input 2 3 2 4" xfId="10336" xr:uid="{00000000-0005-0000-0000-00000C1A0000}"/>
    <cellStyle name="Input 2 3 2 5" xfId="21789" xr:uid="{00000000-0005-0000-0000-00000D1A0000}"/>
    <cellStyle name="Input 2 3 20" xfId="3162" xr:uid="{00000000-0005-0000-0000-00000E1A0000}"/>
    <cellStyle name="Input 2 3 20 2" xfId="6059" xr:uid="{00000000-0005-0000-0000-00000F1A0000}"/>
    <cellStyle name="Input 2 3 20 2 2" xfId="16037" xr:uid="{00000000-0005-0000-0000-0000101A0000}"/>
    <cellStyle name="Input 2 3 20 2 2 2" xfId="28836" xr:uid="{00000000-0005-0000-0000-0000111A0000}"/>
    <cellStyle name="Input 2 3 20 2 3" xfId="10339" xr:uid="{00000000-0005-0000-0000-0000121A0000}"/>
    <cellStyle name="Input 2 3 20 2 4" xfId="24942" xr:uid="{00000000-0005-0000-0000-0000131A0000}"/>
    <cellStyle name="Input 2 3 20 3" xfId="16036" xr:uid="{00000000-0005-0000-0000-0000141A0000}"/>
    <cellStyle name="Input 2 3 20 3 2" xfId="28835" xr:uid="{00000000-0005-0000-0000-0000151A0000}"/>
    <cellStyle name="Input 2 3 20 4" xfId="10338" xr:uid="{00000000-0005-0000-0000-0000161A0000}"/>
    <cellStyle name="Input 2 3 20 5" xfId="23350" xr:uid="{00000000-0005-0000-0000-0000171A0000}"/>
    <cellStyle name="Input 2 3 21" xfId="3604" xr:uid="{00000000-0005-0000-0000-0000181A0000}"/>
    <cellStyle name="Input 2 3 21 2" xfId="6501" xr:uid="{00000000-0005-0000-0000-0000191A0000}"/>
    <cellStyle name="Input 2 3 21 2 2" xfId="16039" xr:uid="{00000000-0005-0000-0000-00001A1A0000}"/>
    <cellStyle name="Input 2 3 21 2 2 2" xfId="28838" xr:uid="{00000000-0005-0000-0000-00001B1A0000}"/>
    <cellStyle name="Input 2 3 21 2 3" xfId="10341" xr:uid="{00000000-0005-0000-0000-00001C1A0000}"/>
    <cellStyle name="Input 2 3 21 2 4" xfId="24943" xr:uid="{00000000-0005-0000-0000-00001D1A0000}"/>
    <cellStyle name="Input 2 3 21 3" xfId="16038" xr:uid="{00000000-0005-0000-0000-00001E1A0000}"/>
    <cellStyle name="Input 2 3 21 3 2" xfId="28837" xr:uid="{00000000-0005-0000-0000-00001F1A0000}"/>
    <cellStyle name="Input 2 3 21 4" xfId="10340" xr:uid="{00000000-0005-0000-0000-0000201A0000}"/>
    <cellStyle name="Input 2 3 21 5" xfId="23792" xr:uid="{00000000-0005-0000-0000-0000211A0000}"/>
    <cellStyle name="Input 2 3 22" xfId="3522" xr:uid="{00000000-0005-0000-0000-0000221A0000}"/>
    <cellStyle name="Input 2 3 22 2" xfId="6419" xr:uid="{00000000-0005-0000-0000-0000231A0000}"/>
    <cellStyle name="Input 2 3 22 2 2" xfId="16041" xr:uid="{00000000-0005-0000-0000-0000241A0000}"/>
    <cellStyle name="Input 2 3 22 2 2 2" xfId="28840" xr:uid="{00000000-0005-0000-0000-0000251A0000}"/>
    <cellStyle name="Input 2 3 22 2 3" xfId="10343" xr:uid="{00000000-0005-0000-0000-0000261A0000}"/>
    <cellStyle name="Input 2 3 22 2 4" xfId="24944" xr:uid="{00000000-0005-0000-0000-0000271A0000}"/>
    <cellStyle name="Input 2 3 22 3" xfId="16040" xr:uid="{00000000-0005-0000-0000-0000281A0000}"/>
    <cellStyle name="Input 2 3 22 3 2" xfId="28839" xr:uid="{00000000-0005-0000-0000-0000291A0000}"/>
    <cellStyle name="Input 2 3 22 4" xfId="10342" xr:uid="{00000000-0005-0000-0000-00002A1A0000}"/>
    <cellStyle name="Input 2 3 22 5" xfId="23710" xr:uid="{00000000-0005-0000-0000-00002B1A0000}"/>
    <cellStyle name="Input 2 3 23" xfId="3615" xr:uid="{00000000-0005-0000-0000-00002C1A0000}"/>
    <cellStyle name="Input 2 3 23 2" xfId="6512" xr:uid="{00000000-0005-0000-0000-00002D1A0000}"/>
    <cellStyle name="Input 2 3 23 2 2" xfId="16043" xr:uid="{00000000-0005-0000-0000-00002E1A0000}"/>
    <cellStyle name="Input 2 3 23 2 2 2" xfId="28842" xr:uid="{00000000-0005-0000-0000-00002F1A0000}"/>
    <cellStyle name="Input 2 3 23 2 3" xfId="10345" xr:uid="{00000000-0005-0000-0000-0000301A0000}"/>
    <cellStyle name="Input 2 3 23 2 4" xfId="24945" xr:uid="{00000000-0005-0000-0000-0000311A0000}"/>
    <cellStyle name="Input 2 3 23 3" xfId="16042" xr:uid="{00000000-0005-0000-0000-0000321A0000}"/>
    <cellStyle name="Input 2 3 23 3 2" xfId="28841" xr:uid="{00000000-0005-0000-0000-0000331A0000}"/>
    <cellStyle name="Input 2 3 23 4" xfId="10344" xr:uid="{00000000-0005-0000-0000-0000341A0000}"/>
    <cellStyle name="Input 2 3 23 5" xfId="23803" xr:uid="{00000000-0005-0000-0000-0000351A0000}"/>
    <cellStyle name="Input 2 3 24" xfId="3697" xr:uid="{00000000-0005-0000-0000-0000361A0000}"/>
    <cellStyle name="Input 2 3 24 2" xfId="6594" xr:uid="{00000000-0005-0000-0000-0000371A0000}"/>
    <cellStyle name="Input 2 3 24 2 2" xfId="16045" xr:uid="{00000000-0005-0000-0000-0000381A0000}"/>
    <cellStyle name="Input 2 3 24 2 2 2" xfId="28844" xr:uid="{00000000-0005-0000-0000-0000391A0000}"/>
    <cellStyle name="Input 2 3 24 2 3" xfId="10347" xr:uid="{00000000-0005-0000-0000-00003A1A0000}"/>
    <cellStyle name="Input 2 3 24 2 4" xfId="24946" xr:uid="{00000000-0005-0000-0000-00003B1A0000}"/>
    <cellStyle name="Input 2 3 24 3" xfId="16044" xr:uid="{00000000-0005-0000-0000-00003C1A0000}"/>
    <cellStyle name="Input 2 3 24 3 2" xfId="28843" xr:uid="{00000000-0005-0000-0000-00003D1A0000}"/>
    <cellStyle name="Input 2 3 24 4" xfId="10346" xr:uid="{00000000-0005-0000-0000-00003E1A0000}"/>
    <cellStyle name="Input 2 3 24 5" xfId="23885" xr:uid="{00000000-0005-0000-0000-00003F1A0000}"/>
    <cellStyle name="Input 2 3 25" xfId="3454" xr:uid="{00000000-0005-0000-0000-0000401A0000}"/>
    <cellStyle name="Input 2 3 25 2" xfId="6351" xr:uid="{00000000-0005-0000-0000-0000411A0000}"/>
    <cellStyle name="Input 2 3 25 2 2" xfId="16047" xr:uid="{00000000-0005-0000-0000-0000421A0000}"/>
    <cellStyle name="Input 2 3 25 2 2 2" xfId="28846" xr:uid="{00000000-0005-0000-0000-0000431A0000}"/>
    <cellStyle name="Input 2 3 25 2 3" xfId="10349" xr:uid="{00000000-0005-0000-0000-0000441A0000}"/>
    <cellStyle name="Input 2 3 25 2 4" xfId="24947" xr:uid="{00000000-0005-0000-0000-0000451A0000}"/>
    <cellStyle name="Input 2 3 25 3" xfId="16046" xr:uid="{00000000-0005-0000-0000-0000461A0000}"/>
    <cellStyle name="Input 2 3 25 3 2" xfId="28845" xr:uid="{00000000-0005-0000-0000-0000471A0000}"/>
    <cellStyle name="Input 2 3 25 4" xfId="10348" xr:uid="{00000000-0005-0000-0000-0000481A0000}"/>
    <cellStyle name="Input 2 3 25 5" xfId="23642" xr:uid="{00000000-0005-0000-0000-0000491A0000}"/>
    <cellStyle name="Input 2 3 26" xfId="2934" xr:uid="{00000000-0005-0000-0000-00004A1A0000}"/>
    <cellStyle name="Input 2 3 26 2" xfId="5831" xr:uid="{00000000-0005-0000-0000-00004B1A0000}"/>
    <cellStyle name="Input 2 3 26 2 2" xfId="16049" xr:uid="{00000000-0005-0000-0000-00004C1A0000}"/>
    <cellStyle name="Input 2 3 26 2 2 2" xfId="28848" xr:uid="{00000000-0005-0000-0000-00004D1A0000}"/>
    <cellStyle name="Input 2 3 26 2 3" xfId="10351" xr:uid="{00000000-0005-0000-0000-00004E1A0000}"/>
    <cellStyle name="Input 2 3 26 2 4" xfId="24948" xr:uid="{00000000-0005-0000-0000-00004F1A0000}"/>
    <cellStyle name="Input 2 3 26 3" xfId="16048" xr:uid="{00000000-0005-0000-0000-0000501A0000}"/>
    <cellStyle name="Input 2 3 26 3 2" xfId="28847" xr:uid="{00000000-0005-0000-0000-0000511A0000}"/>
    <cellStyle name="Input 2 3 26 4" xfId="10350" xr:uid="{00000000-0005-0000-0000-0000521A0000}"/>
    <cellStyle name="Input 2 3 26 5" xfId="23122" xr:uid="{00000000-0005-0000-0000-0000531A0000}"/>
    <cellStyle name="Input 2 3 27" xfId="2499" xr:uid="{00000000-0005-0000-0000-0000541A0000}"/>
    <cellStyle name="Input 2 3 27 2" xfId="5396" xr:uid="{00000000-0005-0000-0000-0000551A0000}"/>
    <cellStyle name="Input 2 3 27 2 2" xfId="16051" xr:uid="{00000000-0005-0000-0000-0000561A0000}"/>
    <cellStyle name="Input 2 3 27 2 2 2" xfId="28850" xr:uid="{00000000-0005-0000-0000-0000571A0000}"/>
    <cellStyle name="Input 2 3 27 2 3" xfId="10353" xr:uid="{00000000-0005-0000-0000-0000581A0000}"/>
    <cellStyle name="Input 2 3 27 2 4" xfId="24949" xr:uid="{00000000-0005-0000-0000-0000591A0000}"/>
    <cellStyle name="Input 2 3 27 3" xfId="16050" xr:uid="{00000000-0005-0000-0000-00005A1A0000}"/>
    <cellStyle name="Input 2 3 27 3 2" xfId="28849" xr:uid="{00000000-0005-0000-0000-00005B1A0000}"/>
    <cellStyle name="Input 2 3 27 4" xfId="10352" xr:uid="{00000000-0005-0000-0000-00005C1A0000}"/>
    <cellStyle name="Input 2 3 27 5" xfId="22687" xr:uid="{00000000-0005-0000-0000-00005D1A0000}"/>
    <cellStyle name="Input 2 3 28" xfId="4075" xr:uid="{00000000-0005-0000-0000-00005E1A0000}"/>
    <cellStyle name="Input 2 3 28 2" xfId="6972" xr:uid="{00000000-0005-0000-0000-00005F1A0000}"/>
    <cellStyle name="Input 2 3 28 2 2" xfId="16053" xr:uid="{00000000-0005-0000-0000-0000601A0000}"/>
    <cellStyle name="Input 2 3 28 2 2 2" xfId="28852" xr:uid="{00000000-0005-0000-0000-0000611A0000}"/>
    <cellStyle name="Input 2 3 28 2 3" xfId="10355" xr:uid="{00000000-0005-0000-0000-0000621A0000}"/>
    <cellStyle name="Input 2 3 28 2 4" xfId="24950" xr:uid="{00000000-0005-0000-0000-0000631A0000}"/>
    <cellStyle name="Input 2 3 28 3" xfId="16052" xr:uid="{00000000-0005-0000-0000-0000641A0000}"/>
    <cellStyle name="Input 2 3 28 3 2" xfId="28851" xr:uid="{00000000-0005-0000-0000-0000651A0000}"/>
    <cellStyle name="Input 2 3 28 4" xfId="10354" xr:uid="{00000000-0005-0000-0000-0000661A0000}"/>
    <cellStyle name="Input 2 3 28 5" xfId="24263" xr:uid="{00000000-0005-0000-0000-0000671A0000}"/>
    <cellStyle name="Input 2 3 29" xfId="3763" xr:uid="{00000000-0005-0000-0000-0000681A0000}"/>
    <cellStyle name="Input 2 3 29 2" xfId="6660" xr:uid="{00000000-0005-0000-0000-0000691A0000}"/>
    <cellStyle name="Input 2 3 29 2 2" xfId="16055" xr:uid="{00000000-0005-0000-0000-00006A1A0000}"/>
    <cellStyle name="Input 2 3 29 2 2 2" xfId="28854" xr:uid="{00000000-0005-0000-0000-00006B1A0000}"/>
    <cellStyle name="Input 2 3 29 2 3" xfId="10357" xr:uid="{00000000-0005-0000-0000-00006C1A0000}"/>
    <cellStyle name="Input 2 3 29 2 4" xfId="24951" xr:uid="{00000000-0005-0000-0000-00006D1A0000}"/>
    <cellStyle name="Input 2 3 29 3" xfId="16054" xr:uid="{00000000-0005-0000-0000-00006E1A0000}"/>
    <cellStyle name="Input 2 3 29 3 2" xfId="28853" xr:uid="{00000000-0005-0000-0000-00006F1A0000}"/>
    <cellStyle name="Input 2 3 29 4" xfId="10356" xr:uid="{00000000-0005-0000-0000-0000701A0000}"/>
    <cellStyle name="Input 2 3 29 5" xfId="23951" xr:uid="{00000000-0005-0000-0000-0000711A0000}"/>
    <cellStyle name="Input 2 3 3" xfId="2165" xr:uid="{00000000-0005-0000-0000-0000721A0000}"/>
    <cellStyle name="Input 2 3 3 2" xfId="5063" xr:uid="{00000000-0005-0000-0000-0000731A0000}"/>
    <cellStyle name="Input 2 3 3 2 2" xfId="16057" xr:uid="{00000000-0005-0000-0000-0000741A0000}"/>
    <cellStyle name="Input 2 3 3 2 2 2" xfId="28856" xr:uid="{00000000-0005-0000-0000-0000751A0000}"/>
    <cellStyle name="Input 2 3 3 2 3" xfId="10359" xr:uid="{00000000-0005-0000-0000-0000761A0000}"/>
    <cellStyle name="Input 2 3 3 2 4" xfId="24952" xr:uid="{00000000-0005-0000-0000-0000771A0000}"/>
    <cellStyle name="Input 2 3 3 3" xfId="16056" xr:uid="{00000000-0005-0000-0000-0000781A0000}"/>
    <cellStyle name="Input 2 3 3 3 2" xfId="28855" xr:uid="{00000000-0005-0000-0000-0000791A0000}"/>
    <cellStyle name="Input 2 3 3 4" xfId="10358" xr:uid="{00000000-0005-0000-0000-00007A1A0000}"/>
    <cellStyle name="Input 2 3 3 5" xfId="22354" xr:uid="{00000000-0005-0000-0000-00007B1A0000}"/>
    <cellStyle name="Input 2 3 30" xfId="4000" xr:uid="{00000000-0005-0000-0000-00007C1A0000}"/>
    <cellStyle name="Input 2 3 30 2" xfId="6897" xr:uid="{00000000-0005-0000-0000-00007D1A0000}"/>
    <cellStyle name="Input 2 3 30 2 2" xfId="16059" xr:uid="{00000000-0005-0000-0000-00007E1A0000}"/>
    <cellStyle name="Input 2 3 30 2 2 2" xfId="28858" xr:uid="{00000000-0005-0000-0000-00007F1A0000}"/>
    <cellStyle name="Input 2 3 30 2 3" xfId="10361" xr:uid="{00000000-0005-0000-0000-0000801A0000}"/>
    <cellStyle name="Input 2 3 30 2 4" xfId="24953" xr:uid="{00000000-0005-0000-0000-0000811A0000}"/>
    <cellStyle name="Input 2 3 30 3" xfId="16058" xr:uid="{00000000-0005-0000-0000-0000821A0000}"/>
    <cellStyle name="Input 2 3 30 3 2" xfId="28857" xr:uid="{00000000-0005-0000-0000-0000831A0000}"/>
    <cellStyle name="Input 2 3 30 4" xfId="10360" xr:uid="{00000000-0005-0000-0000-0000841A0000}"/>
    <cellStyle name="Input 2 3 30 5" xfId="24188" xr:uid="{00000000-0005-0000-0000-0000851A0000}"/>
    <cellStyle name="Input 2 3 31" xfId="4235" xr:uid="{00000000-0005-0000-0000-0000861A0000}"/>
    <cellStyle name="Input 2 3 31 2" xfId="16060" xr:uid="{00000000-0005-0000-0000-0000871A0000}"/>
    <cellStyle name="Input 2 3 31 2 2" xfId="28859" xr:uid="{00000000-0005-0000-0000-0000881A0000}"/>
    <cellStyle name="Input 2 3 31 3" xfId="10362" xr:uid="{00000000-0005-0000-0000-0000891A0000}"/>
    <cellStyle name="Input 2 3 31 4" xfId="24954" xr:uid="{00000000-0005-0000-0000-00008A1A0000}"/>
    <cellStyle name="Input 2 3 32" xfId="7061" xr:uid="{00000000-0005-0000-0000-00008B1A0000}"/>
    <cellStyle name="Input 2 3 32 2" xfId="16013" xr:uid="{00000000-0005-0000-0000-00008C1A0000}"/>
    <cellStyle name="Input 2 3 32 3" xfId="28812" xr:uid="{00000000-0005-0000-0000-00008D1A0000}"/>
    <cellStyle name="Input 2 3 33" xfId="10315" xr:uid="{00000000-0005-0000-0000-00008E1A0000}"/>
    <cellStyle name="Input 2 3 4" xfId="1588" xr:uid="{00000000-0005-0000-0000-00008F1A0000}"/>
    <cellStyle name="Input 2 3 4 2" xfId="4487" xr:uid="{00000000-0005-0000-0000-0000901A0000}"/>
    <cellStyle name="Input 2 3 4 2 2" xfId="16062" xr:uid="{00000000-0005-0000-0000-0000911A0000}"/>
    <cellStyle name="Input 2 3 4 2 2 2" xfId="28861" xr:uid="{00000000-0005-0000-0000-0000921A0000}"/>
    <cellStyle name="Input 2 3 4 2 3" xfId="10364" xr:uid="{00000000-0005-0000-0000-0000931A0000}"/>
    <cellStyle name="Input 2 3 4 2 4" xfId="24955" xr:uid="{00000000-0005-0000-0000-0000941A0000}"/>
    <cellStyle name="Input 2 3 4 3" xfId="16061" xr:uid="{00000000-0005-0000-0000-0000951A0000}"/>
    <cellStyle name="Input 2 3 4 3 2" xfId="28860" xr:uid="{00000000-0005-0000-0000-0000961A0000}"/>
    <cellStyle name="Input 2 3 4 4" xfId="10363" xr:uid="{00000000-0005-0000-0000-0000971A0000}"/>
    <cellStyle name="Input 2 3 4 5" xfId="21777" xr:uid="{00000000-0005-0000-0000-0000981A0000}"/>
    <cellStyle name="Input 2 3 5" xfId="2347" xr:uid="{00000000-0005-0000-0000-0000991A0000}"/>
    <cellStyle name="Input 2 3 5 2" xfId="5245" xr:uid="{00000000-0005-0000-0000-00009A1A0000}"/>
    <cellStyle name="Input 2 3 5 2 2" xfId="16064" xr:uid="{00000000-0005-0000-0000-00009B1A0000}"/>
    <cellStyle name="Input 2 3 5 2 2 2" xfId="28863" xr:uid="{00000000-0005-0000-0000-00009C1A0000}"/>
    <cellStyle name="Input 2 3 5 2 3" xfId="10366" xr:uid="{00000000-0005-0000-0000-00009D1A0000}"/>
    <cellStyle name="Input 2 3 5 2 4" xfId="24956" xr:uid="{00000000-0005-0000-0000-00009E1A0000}"/>
    <cellStyle name="Input 2 3 5 3" xfId="16063" xr:uid="{00000000-0005-0000-0000-00009F1A0000}"/>
    <cellStyle name="Input 2 3 5 3 2" xfId="28862" xr:uid="{00000000-0005-0000-0000-0000A01A0000}"/>
    <cellStyle name="Input 2 3 5 4" xfId="10365" xr:uid="{00000000-0005-0000-0000-0000A11A0000}"/>
    <cellStyle name="Input 2 3 5 5" xfId="22536" xr:uid="{00000000-0005-0000-0000-0000A21A0000}"/>
    <cellStyle name="Input 2 3 6" xfId="2418" xr:uid="{00000000-0005-0000-0000-0000A31A0000}"/>
    <cellStyle name="Input 2 3 6 2" xfId="5315" xr:uid="{00000000-0005-0000-0000-0000A41A0000}"/>
    <cellStyle name="Input 2 3 6 2 2" xfId="16066" xr:uid="{00000000-0005-0000-0000-0000A51A0000}"/>
    <cellStyle name="Input 2 3 6 2 2 2" xfId="28865" xr:uid="{00000000-0005-0000-0000-0000A61A0000}"/>
    <cellStyle name="Input 2 3 6 2 3" xfId="10368" xr:uid="{00000000-0005-0000-0000-0000A71A0000}"/>
    <cellStyle name="Input 2 3 6 2 4" xfId="24957" xr:uid="{00000000-0005-0000-0000-0000A81A0000}"/>
    <cellStyle name="Input 2 3 6 3" xfId="16065" xr:uid="{00000000-0005-0000-0000-0000A91A0000}"/>
    <cellStyle name="Input 2 3 6 3 2" xfId="28864" xr:uid="{00000000-0005-0000-0000-0000AA1A0000}"/>
    <cellStyle name="Input 2 3 6 4" xfId="10367" xr:uid="{00000000-0005-0000-0000-0000AB1A0000}"/>
    <cellStyle name="Input 2 3 6 5" xfId="22606" xr:uid="{00000000-0005-0000-0000-0000AC1A0000}"/>
    <cellStyle name="Input 2 3 7" xfId="2490" xr:uid="{00000000-0005-0000-0000-0000AD1A0000}"/>
    <cellStyle name="Input 2 3 7 2" xfId="5387" xr:uid="{00000000-0005-0000-0000-0000AE1A0000}"/>
    <cellStyle name="Input 2 3 7 2 2" xfId="16068" xr:uid="{00000000-0005-0000-0000-0000AF1A0000}"/>
    <cellStyle name="Input 2 3 7 2 2 2" xfId="28867" xr:uid="{00000000-0005-0000-0000-0000B01A0000}"/>
    <cellStyle name="Input 2 3 7 2 3" xfId="10370" xr:uid="{00000000-0005-0000-0000-0000B11A0000}"/>
    <cellStyle name="Input 2 3 7 2 4" xfId="24958" xr:uid="{00000000-0005-0000-0000-0000B21A0000}"/>
    <cellStyle name="Input 2 3 7 3" xfId="16067" xr:uid="{00000000-0005-0000-0000-0000B31A0000}"/>
    <cellStyle name="Input 2 3 7 3 2" xfId="28866" xr:uid="{00000000-0005-0000-0000-0000B41A0000}"/>
    <cellStyle name="Input 2 3 7 4" xfId="10369" xr:uid="{00000000-0005-0000-0000-0000B51A0000}"/>
    <cellStyle name="Input 2 3 7 5" xfId="22678" xr:uid="{00000000-0005-0000-0000-0000B61A0000}"/>
    <cellStyle name="Input 2 3 8" xfId="1894" xr:uid="{00000000-0005-0000-0000-0000B71A0000}"/>
    <cellStyle name="Input 2 3 8 2" xfId="4792" xr:uid="{00000000-0005-0000-0000-0000B81A0000}"/>
    <cellStyle name="Input 2 3 8 2 2" xfId="16070" xr:uid="{00000000-0005-0000-0000-0000B91A0000}"/>
    <cellStyle name="Input 2 3 8 2 2 2" xfId="28869" xr:uid="{00000000-0005-0000-0000-0000BA1A0000}"/>
    <cellStyle name="Input 2 3 8 2 3" xfId="10372" xr:uid="{00000000-0005-0000-0000-0000BB1A0000}"/>
    <cellStyle name="Input 2 3 8 2 4" xfId="24959" xr:uid="{00000000-0005-0000-0000-0000BC1A0000}"/>
    <cellStyle name="Input 2 3 8 3" xfId="16069" xr:uid="{00000000-0005-0000-0000-0000BD1A0000}"/>
    <cellStyle name="Input 2 3 8 3 2" xfId="28868" xr:uid="{00000000-0005-0000-0000-0000BE1A0000}"/>
    <cellStyle name="Input 2 3 8 4" xfId="10371" xr:uid="{00000000-0005-0000-0000-0000BF1A0000}"/>
    <cellStyle name="Input 2 3 8 5" xfId="22083" xr:uid="{00000000-0005-0000-0000-0000C01A0000}"/>
    <cellStyle name="Input 2 3 9" xfId="2765" xr:uid="{00000000-0005-0000-0000-0000C11A0000}"/>
    <cellStyle name="Input 2 3 9 2" xfId="5662" xr:uid="{00000000-0005-0000-0000-0000C21A0000}"/>
    <cellStyle name="Input 2 3 9 2 2" xfId="16072" xr:uid="{00000000-0005-0000-0000-0000C31A0000}"/>
    <cellStyle name="Input 2 3 9 2 2 2" xfId="28871" xr:uid="{00000000-0005-0000-0000-0000C41A0000}"/>
    <cellStyle name="Input 2 3 9 2 3" xfId="10374" xr:uid="{00000000-0005-0000-0000-0000C51A0000}"/>
    <cellStyle name="Input 2 3 9 2 4" xfId="24960" xr:uid="{00000000-0005-0000-0000-0000C61A0000}"/>
    <cellStyle name="Input 2 3 9 3" xfId="16071" xr:uid="{00000000-0005-0000-0000-0000C71A0000}"/>
    <cellStyle name="Input 2 3 9 3 2" xfId="28870" xr:uid="{00000000-0005-0000-0000-0000C81A0000}"/>
    <cellStyle name="Input 2 3 9 4" xfId="10373" xr:uid="{00000000-0005-0000-0000-0000C91A0000}"/>
    <cellStyle name="Input 2 3 9 5" xfId="22953" xr:uid="{00000000-0005-0000-0000-0000CA1A0000}"/>
    <cellStyle name="Input 2 4" xfId="2477" xr:uid="{00000000-0005-0000-0000-0000CB1A0000}"/>
    <cellStyle name="Input 2 4 2" xfId="5374" xr:uid="{00000000-0005-0000-0000-0000CC1A0000}"/>
    <cellStyle name="Input 2 4 2 2" xfId="16074" xr:uid="{00000000-0005-0000-0000-0000CD1A0000}"/>
    <cellStyle name="Input 2 4 2 2 2" xfId="28873" xr:uid="{00000000-0005-0000-0000-0000CE1A0000}"/>
    <cellStyle name="Input 2 4 2 3" xfId="10376" xr:uid="{00000000-0005-0000-0000-0000CF1A0000}"/>
    <cellStyle name="Input 2 4 2 4" xfId="24961" xr:uid="{00000000-0005-0000-0000-0000D01A0000}"/>
    <cellStyle name="Input 2 4 3" xfId="16073" xr:uid="{00000000-0005-0000-0000-0000D11A0000}"/>
    <cellStyle name="Input 2 4 3 2" xfId="28872" xr:uid="{00000000-0005-0000-0000-0000D21A0000}"/>
    <cellStyle name="Input 2 4 4" xfId="10375" xr:uid="{00000000-0005-0000-0000-0000D31A0000}"/>
    <cellStyle name="Input 2 4 5" xfId="22665" xr:uid="{00000000-0005-0000-0000-0000D41A0000}"/>
    <cellStyle name="Input 2 5" xfId="2295" xr:uid="{00000000-0005-0000-0000-0000D51A0000}"/>
    <cellStyle name="Input 2 5 2" xfId="5193" xr:uid="{00000000-0005-0000-0000-0000D61A0000}"/>
    <cellStyle name="Input 2 5 2 2" xfId="16076" xr:uid="{00000000-0005-0000-0000-0000D71A0000}"/>
    <cellStyle name="Input 2 5 2 2 2" xfId="28875" xr:uid="{00000000-0005-0000-0000-0000D81A0000}"/>
    <cellStyle name="Input 2 5 2 3" xfId="10378" xr:uid="{00000000-0005-0000-0000-0000D91A0000}"/>
    <cellStyle name="Input 2 5 2 4" xfId="24962" xr:uid="{00000000-0005-0000-0000-0000DA1A0000}"/>
    <cellStyle name="Input 2 5 3" xfId="16075" xr:uid="{00000000-0005-0000-0000-0000DB1A0000}"/>
    <cellStyle name="Input 2 5 3 2" xfId="28874" xr:uid="{00000000-0005-0000-0000-0000DC1A0000}"/>
    <cellStyle name="Input 2 5 4" xfId="10377" xr:uid="{00000000-0005-0000-0000-0000DD1A0000}"/>
    <cellStyle name="Input 2 5 5" xfId="22484" xr:uid="{00000000-0005-0000-0000-0000DE1A0000}"/>
    <cellStyle name="Input 2 6" xfId="3528" xr:uid="{00000000-0005-0000-0000-0000DF1A0000}"/>
    <cellStyle name="Input 2 6 2" xfId="6425" xr:uid="{00000000-0005-0000-0000-0000E01A0000}"/>
    <cellStyle name="Input 2 6 2 2" xfId="16078" xr:uid="{00000000-0005-0000-0000-0000E11A0000}"/>
    <cellStyle name="Input 2 6 2 2 2" xfId="28877" xr:uid="{00000000-0005-0000-0000-0000E21A0000}"/>
    <cellStyle name="Input 2 6 2 3" xfId="10380" xr:uid="{00000000-0005-0000-0000-0000E31A0000}"/>
    <cellStyle name="Input 2 6 2 4" xfId="24963" xr:uid="{00000000-0005-0000-0000-0000E41A0000}"/>
    <cellStyle name="Input 2 6 3" xfId="16077" xr:uid="{00000000-0005-0000-0000-0000E51A0000}"/>
    <cellStyle name="Input 2 6 3 2" xfId="28876" xr:uid="{00000000-0005-0000-0000-0000E61A0000}"/>
    <cellStyle name="Input 2 6 4" xfId="10379" xr:uid="{00000000-0005-0000-0000-0000E71A0000}"/>
    <cellStyle name="Input 2 6 5" xfId="23716" xr:uid="{00000000-0005-0000-0000-0000E81A0000}"/>
    <cellStyle name="Input 2 7" xfId="3607" xr:uid="{00000000-0005-0000-0000-0000E91A0000}"/>
    <cellStyle name="Input 2 7 2" xfId="6504" xr:uid="{00000000-0005-0000-0000-0000EA1A0000}"/>
    <cellStyle name="Input 2 7 2 2" xfId="16080" xr:uid="{00000000-0005-0000-0000-0000EB1A0000}"/>
    <cellStyle name="Input 2 7 2 2 2" xfId="28879" xr:uid="{00000000-0005-0000-0000-0000EC1A0000}"/>
    <cellStyle name="Input 2 7 2 3" xfId="10382" xr:uid="{00000000-0005-0000-0000-0000ED1A0000}"/>
    <cellStyle name="Input 2 7 2 4" xfId="24964" xr:uid="{00000000-0005-0000-0000-0000EE1A0000}"/>
    <cellStyle name="Input 2 7 3" xfId="16079" xr:uid="{00000000-0005-0000-0000-0000EF1A0000}"/>
    <cellStyle name="Input 2 7 3 2" xfId="28878" xr:uid="{00000000-0005-0000-0000-0000F01A0000}"/>
    <cellStyle name="Input 2 7 4" xfId="10381" xr:uid="{00000000-0005-0000-0000-0000F11A0000}"/>
    <cellStyle name="Input 2 7 5" xfId="23795" xr:uid="{00000000-0005-0000-0000-0000F21A0000}"/>
    <cellStyle name="Input 2 8" xfId="3649" xr:uid="{00000000-0005-0000-0000-0000F31A0000}"/>
    <cellStyle name="Input 2 8 2" xfId="6546" xr:uid="{00000000-0005-0000-0000-0000F41A0000}"/>
    <cellStyle name="Input 2 8 2 2" xfId="16082" xr:uid="{00000000-0005-0000-0000-0000F51A0000}"/>
    <cellStyle name="Input 2 8 2 2 2" xfId="28881" xr:uid="{00000000-0005-0000-0000-0000F61A0000}"/>
    <cellStyle name="Input 2 8 2 3" xfId="10384" xr:uid="{00000000-0005-0000-0000-0000F71A0000}"/>
    <cellStyle name="Input 2 8 2 4" xfId="24965" xr:uid="{00000000-0005-0000-0000-0000F81A0000}"/>
    <cellStyle name="Input 2 8 3" xfId="16081" xr:uid="{00000000-0005-0000-0000-0000F91A0000}"/>
    <cellStyle name="Input 2 8 3 2" xfId="28880" xr:uid="{00000000-0005-0000-0000-0000FA1A0000}"/>
    <cellStyle name="Input 2 8 4" xfId="10383" xr:uid="{00000000-0005-0000-0000-0000FB1A0000}"/>
    <cellStyle name="Input 2 8 5" xfId="23837" xr:uid="{00000000-0005-0000-0000-0000FC1A0000}"/>
    <cellStyle name="Input 2 9" xfId="3821" xr:uid="{00000000-0005-0000-0000-0000FD1A0000}"/>
    <cellStyle name="Input 2 9 2" xfId="6718" xr:uid="{00000000-0005-0000-0000-0000FE1A0000}"/>
    <cellStyle name="Input 2 9 2 2" xfId="16084" xr:uid="{00000000-0005-0000-0000-0000FF1A0000}"/>
    <cellStyle name="Input 2 9 2 2 2" xfId="28883" xr:uid="{00000000-0005-0000-0000-0000001B0000}"/>
    <cellStyle name="Input 2 9 2 3" xfId="10386" xr:uid="{00000000-0005-0000-0000-0000011B0000}"/>
    <cellStyle name="Input 2 9 2 4" xfId="24966" xr:uid="{00000000-0005-0000-0000-0000021B0000}"/>
    <cellStyle name="Input 2 9 3" xfId="16083" xr:uid="{00000000-0005-0000-0000-0000031B0000}"/>
    <cellStyle name="Input 2 9 3 2" xfId="28882" xr:uid="{00000000-0005-0000-0000-0000041B0000}"/>
    <cellStyle name="Input 2 9 4" xfId="10385" xr:uid="{00000000-0005-0000-0000-0000051B0000}"/>
    <cellStyle name="Input 2 9 5" xfId="24009" xr:uid="{00000000-0005-0000-0000-0000061B0000}"/>
    <cellStyle name="Input 3" xfId="133" xr:uid="{00000000-0005-0000-0000-0000071B0000}"/>
    <cellStyle name="Input 3 10" xfId="3964" xr:uid="{00000000-0005-0000-0000-0000081B0000}"/>
    <cellStyle name="Input 3 10 2" xfId="6861" xr:uid="{00000000-0005-0000-0000-0000091B0000}"/>
    <cellStyle name="Input 3 10 2 2" xfId="16087" xr:uid="{00000000-0005-0000-0000-00000A1B0000}"/>
    <cellStyle name="Input 3 10 2 2 2" xfId="28886" xr:uid="{00000000-0005-0000-0000-00000B1B0000}"/>
    <cellStyle name="Input 3 10 2 3" xfId="10389" xr:uid="{00000000-0005-0000-0000-00000C1B0000}"/>
    <cellStyle name="Input 3 10 2 4" xfId="24967" xr:uid="{00000000-0005-0000-0000-00000D1B0000}"/>
    <cellStyle name="Input 3 10 3" xfId="16086" xr:uid="{00000000-0005-0000-0000-00000E1B0000}"/>
    <cellStyle name="Input 3 10 3 2" xfId="28885" xr:uid="{00000000-0005-0000-0000-00000F1B0000}"/>
    <cellStyle name="Input 3 10 4" xfId="10388" xr:uid="{00000000-0005-0000-0000-0000101B0000}"/>
    <cellStyle name="Input 3 10 5" xfId="24152" xr:uid="{00000000-0005-0000-0000-0000111B0000}"/>
    <cellStyle name="Input 3 11" xfId="3940" xr:uid="{00000000-0005-0000-0000-0000121B0000}"/>
    <cellStyle name="Input 3 11 2" xfId="6837" xr:uid="{00000000-0005-0000-0000-0000131B0000}"/>
    <cellStyle name="Input 3 11 2 2" xfId="16089" xr:uid="{00000000-0005-0000-0000-0000141B0000}"/>
    <cellStyle name="Input 3 11 2 2 2" xfId="28888" xr:uid="{00000000-0005-0000-0000-0000151B0000}"/>
    <cellStyle name="Input 3 11 2 3" xfId="10391" xr:uid="{00000000-0005-0000-0000-0000161B0000}"/>
    <cellStyle name="Input 3 11 2 4" xfId="24968" xr:uid="{00000000-0005-0000-0000-0000171B0000}"/>
    <cellStyle name="Input 3 11 3" xfId="16088" xr:uid="{00000000-0005-0000-0000-0000181B0000}"/>
    <cellStyle name="Input 3 11 3 2" xfId="28887" xr:uid="{00000000-0005-0000-0000-0000191B0000}"/>
    <cellStyle name="Input 3 11 4" xfId="10390" xr:uid="{00000000-0005-0000-0000-00001A1B0000}"/>
    <cellStyle name="Input 3 11 5" xfId="24128" xr:uid="{00000000-0005-0000-0000-00001B1B0000}"/>
    <cellStyle name="Input 3 12" xfId="3021" xr:uid="{00000000-0005-0000-0000-00001C1B0000}"/>
    <cellStyle name="Input 3 12 2" xfId="5918" xr:uid="{00000000-0005-0000-0000-00001D1B0000}"/>
    <cellStyle name="Input 3 12 2 2" xfId="16091" xr:uid="{00000000-0005-0000-0000-00001E1B0000}"/>
    <cellStyle name="Input 3 12 2 2 2" xfId="28890" xr:uid="{00000000-0005-0000-0000-00001F1B0000}"/>
    <cellStyle name="Input 3 12 2 3" xfId="10393" xr:uid="{00000000-0005-0000-0000-0000201B0000}"/>
    <cellStyle name="Input 3 12 2 4" xfId="24969" xr:uid="{00000000-0005-0000-0000-0000211B0000}"/>
    <cellStyle name="Input 3 12 3" xfId="16090" xr:uid="{00000000-0005-0000-0000-0000221B0000}"/>
    <cellStyle name="Input 3 12 3 2" xfId="28889" xr:uid="{00000000-0005-0000-0000-0000231B0000}"/>
    <cellStyle name="Input 3 12 4" xfId="10392" xr:uid="{00000000-0005-0000-0000-0000241B0000}"/>
    <cellStyle name="Input 3 12 5" xfId="23209" xr:uid="{00000000-0005-0000-0000-0000251B0000}"/>
    <cellStyle name="Input 3 13" xfId="4094" xr:uid="{00000000-0005-0000-0000-0000261B0000}"/>
    <cellStyle name="Input 3 13 2" xfId="6991" xr:uid="{00000000-0005-0000-0000-0000271B0000}"/>
    <cellStyle name="Input 3 13 2 2" xfId="16093" xr:uid="{00000000-0005-0000-0000-0000281B0000}"/>
    <cellStyle name="Input 3 13 2 2 2" xfId="28892" xr:uid="{00000000-0005-0000-0000-0000291B0000}"/>
    <cellStyle name="Input 3 13 2 3" xfId="10395" xr:uid="{00000000-0005-0000-0000-00002A1B0000}"/>
    <cellStyle name="Input 3 13 2 4" xfId="24970" xr:uid="{00000000-0005-0000-0000-00002B1B0000}"/>
    <cellStyle name="Input 3 13 3" xfId="16092" xr:uid="{00000000-0005-0000-0000-00002C1B0000}"/>
    <cellStyle name="Input 3 13 3 2" xfId="28891" xr:uid="{00000000-0005-0000-0000-00002D1B0000}"/>
    <cellStyle name="Input 3 13 4" xfId="10394" xr:uid="{00000000-0005-0000-0000-00002E1B0000}"/>
    <cellStyle name="Input 3 13 5" xfId="24282" xr:uid="{00000000-0005-0000-0000-00002F1B0000}"/>
    <cellStyle name="Input 3 14" xfId="4118" xr:uid="{00000000-0005-0000-0000-0000301B0000}"/>
    <cellStyle name="Input 3 14 2" xfId="7015" xr:uid="{00000000-0005-0000-0000-0000311B0000}"/>
    <cellStyle name="Input 3 14 2 2" xfId="16095" xr:uid="{00000000-0005-0000-0000-0000321B0000}"/>
    <cellStyle name="Input 3 14 2 2 2" xfId="28894" xr:uid="{00000000-0005-0000-0000-0000331B0000}"/>
    <cellStyle name="Input 3 14 2 3" xfId="10397" xr:uid="{00000000-0005-0000-0000-0000341B0000}"/>
    <cellStyle name="Input 3 14 2 4" xfId="24971" xr:uid="{00000000-0005-0000-0000-0000351B0000}"/>
    <cellStyle name="Input 3 14 3" xfId="16094" xr:uid="{00000000-0005-0000-0000-0000361B0000}"/>
    <cellStyle name="Input 3 14 3 2" xfId="28893" xr:uid="{00000000-0005-0000-0000-0000371B0000}"/>
    <cellStyle name="Input 3 14 4" xfId="10396" xr:uid="{00000000-0005-0000-0000-0000381B0000}"/>
    <cellStyle name="Input 3 14 5" xfId="24306" xr:uid="{00000000-0005-0000-0000-0000391B0000}"/>
    <cellStyle name="Input 3 15" xfId="4115" xr:uid="{00000000-0005-0000-0000-00003A1B0000}"/>
    <cellStyle name="Input 3 15 2" xfId="7012" xr:uid="{00000000-0005-0000-0000-00003B1B0000}"/>
    <cellStyle name="Input 3 15 2 2" xfId="16097" xr:uid="{00000000-0005-0000-0000-00003C1B0000}"/>
    <cellStyle name="Input 3 15 2 2 2" xfId="28896" xr:uid="{00000000-0005-0000-0000-00003D1B0000}"/>
    <cellStyle name="Input 3 15 2 3" xfId="10399" xr:uid="{00000000-0005-0000-0000-00003E1B0000}"/>
    <cellStyle name="Input 3 15 2 4" xfId="24972" xr:uid="{00000000-0005-0000-0000-00003F1B0000}"/>
    <cellStyle name="Input 3 15 3" xfId="16096" xr:uid="{00000000-0005-0000-0000-0000401B0000}"/>
    <cellStyle name="Input 3 15 3 2" xfId="28895" xr:uid="{00000000-0005-0000-0000-0000411B0000}"/>
    <cellStyle name="Input 3 15 4" xfId="10398" xr:uid="{00000000-0005-0000-0000-0000421B0000}"/>
    <cellStyle name="Input 3 15 5" xfId="24303" xr:uid="{00000000-0005-0000-0000-0000431B0000}"/>
    <cellStyle name="Input 3 16" xfId="4204" xr:uid="{00000000-0005-0000-0000-0000441B0000}"/>
    <cellStyle name="Input 3 16 2" xfId="16098" xr:uid="{00000000-0005-0000-0000-0000451B0000}"/>
    <cellStyle name="Input 3 16 2 2" xfId="28897" xr:uid="{00000000-0005-0000-0000-0000461B0000}"/>
    <cellStyle name="Input 3 16 3" xfId="10400" xr:uid="{00000000-0005-0000-0000-0000471B0000}"/>
    <cellStyle name="Input 3 16 4" xfId="24973" xr:uid="{00000000-0005-0000-0000-0000481B0000}"/>
    <cellStyle name="Input 3 17" xfId="16085" xr:uid="{00000000-0005-0000-0000-0000491B0000}"/>
    <cellStyle name="Input 3 17 2" xfId="28884" xr:uid="{00000000-0005-0000-0000-00004A1B0000}"/>
    <cellStyle name="Input 3 18" xfId="10387" xr:uid="{00000000-0005-0000-0000-00004B1B0000}"/>
    <cellStyle name="Input 3 19" xfId="21591" xr:uid="{00000000-0005-0000-0000-00004C1B0000}"/>
    <cellStyle name="Input 3 2" xfId="354" xr:uid="{00000000-0005-0000-0000-00004D1B0000}"/>
    <cellStyle name="Input 3 2 10" xfId="1936" xr:uid="{00000000-0005-0000-0000-00004E1B0000}"/>
    <cellStyle name="Input 3 2 10 2" xfId="4834" xr:uid="{00000000-0005-0000-0000-00004F1B0000}"/>
    <cellStyle name="Input 3 2 10 2 2" xfId="16101" xr:uid="{00000000-0005-0000-0000-0000501B0000}"/>
    <cellStyle name="Input 3 2 10 2 2 2" xfId="28900" xr:uid="{00000000-0005-0000-0000-0000511B0000}"/>
    <cellStyle name="Input 3 2 10 2 3" xfId="10403" xr:uid="{00000000-0005-0000-0000-0000521B0000}"/>
    <cellStyle name="Input 3 2 10 2 4" xfId="24974" xr:uid="{00000000-0005-0000-0000-0000531B0000}"/>
    <cellStyle name="Input 3 2 10 3" xfId="16100" xr:uid="{00000000-0005-0000-0000-0000541B0000}"/>
    <cellStyle name="Input 3 2 10 3 2" xfId="28899" xr:uid="{00000000-0005-0000-0000-0000551B0000}"/>
    <cellStyle name="Input 3 2 10 4" xfId="10402" xr:uid="{00000000-0005-0000-0000-0000561B0000}"/>
    <cellStyle name="Input 3 2 10 5" xfId="22125" xr:uid="{00000000-0005-0000-0000-0000571B0000}"/>
    <cellStyle name="Input 3 2 11" xfId="2997" xr:uid="{00000000-0005-0000-0000-0000581B0000}"/>
    <cellStyle name="Input 3 2 11 2" xfId="5894" xr:uid="{00000000-0005-0000-0000-0000591B0000}"/>
    <cellStyle name="Input 3 2 11 2 2" xfId="16103" xr:uid="{00000000-0005-0000-0000-00005A1B0000}"/>
    <cellStyle name="Input 3 2 11 2 2 2" xfId="28902" xr:uid="{00000000-0005-0000-0000-00005B1B0000}"/>
    <cellStyle name="Input 3 2 11 2 3" xfId="10405" xr:uid="{00000000-0005-0000-0000-00005C1B0000}"/>
    <cellStyle name="Input 3 2 11 2 4" xfId="24975" xr:uid="{00000000-0005-0000-0000-00005D1B0000}"/>
    <cellStyle name="Input 3 2 11 3" xfId="16102" xr:uid="{00000000-0005-0000-0000-00005E1B0000}"/>
    <cellStyle name="Input 3 2 11 3 2" xfId="28901" xr:uid="{00000000-0005-0000-0000-00005F1B0000}"/>
    <cellStyle name="Input 3 2 11 4" xfId="10404" xr:uid="{00000000-0005-0000-0000-0000601B0000}"/>
    <cellStyle name="Input 3 2 11 5" xfId="23185" xr:uid="{00000000-0005-0000-0000-0000611B0000}"/>
    <cellStyle name="Input 3 2 12" xfId="1904" xr:uid="{00000000-0005-0000-0000-0000621B0000}"/>
    <cellStyle name="Input 3 2 12 2" xfId="4802" xr:uid="{00000000-0005-0000-0000-0000631B0000}"/>
    <cellStyle name="Input 3 2 12 2 2" xfId="16105" xr:uid="{00000000-0005-0000-0000-0000641B0000}"/>
    <cellStyle name="Input 3 2 12 2 2 2" xfId="28904" xr:uid="{00000000-0005-0000-0000-0000651B0000}"/>
    <cellStyle name="Input 3 2 12 2 3" xfId="10407" xr:uid="{00000000-0005-0000-0000-0000661B0000}"/>
    <cellStyle name="Input 3 2 12 2 4" xfId="24976" xr:uid="{00000000-0005-0000-0000-0000671B0000}"/>
    <cellStyle name="Input 3 2 12 3" xfId="16104" xr:uid="{00000000-0005-0000-0000-0000681B0000}"/>
    <cellStyle name="Input 3 2 12 3 2" xfId="28903" xr:uid="{00000000-0005-0000-0000-0000691B0000}"/>
    <cellStyle name="Input 3 2 12 4" xfId="10406" xr:uid="{00000000-0005-0000-0000-00006A1B0000}"/>
    <cellStyle name="Input 3 2 12 5" xfId="22093" xr:uid="{00000000-0005-0000-0000-00006B1B0000}"/>
    <cellStyle name="Input 3 2 13" xfId="3106" xr:uid="{00000000-0005-0000-0000-00006C1B0000}"/>
    <cellStyle name="Input 3 2 13 2" xfId="6003" xr:uid="{00000000-0005-0000-0000-00006D1B0000}"/>
    <cellStyle name="Input 3 2 13 2 2" xfId="16107" xr:uid="{00000000-0005-0000-0000-00006E1B0000}"/>
    <cellStyle name="Input 3 2 13 2 2 2" xfId="28906" xr:uid="{00000000-0005-0000-0000-00006F1B0000}"/>
    <cellStyle name="Input 3 2 13 2 3" xfId="10409" xr:uid="{00000000-0005-0000-0000-0000701B0000}"/>
    <cellStyle name="Input 3 2 13 2 4" xfId="24977" xr:uid="{00000000-0005-0000-0000-0000711B0000}"/>
    <cellStyle name="Input 3 2 13 3" xfId="16106" xr:uid="{00000000-0005-0000-0000-0000721B0000}"/>
    <cellStyle name="Input 3 2 13 3 2" xfId="28905" xr:uid="{00000000-0005-0000-0000-0000731B0000}"/>
    <cellStyle name="Input 3 2 13 4" xfId="10408" xr:uid="{00000000-0005-0000-0000-0000741B0000}"/>
    <cellStyle name="Input 3 2 13 5" xfId="23294" xr:uid="{00000000-0005-0000-0000-0000751B0000}"/>
    <cellStyle name="Input 3 2 14" xfId="2421" xr:uid="{00000000-0005-0000-0000-0000761B0000}"/>
    <cellStyle name="Input 3 2 14 2" xfId="5318" xr:uid="{00000000-0005-0000-0000-0000771B0000}"/>
    <cellStyle name="Input 3 2 14 2 2" xfId="16109" xr:uid="{00000000-0005-0000-0000-0000781B0000}"/>
    <cellStyle name="Input 3 2 14 2 2 2" xfId="28908" xr:uid="{00000000-0005-0000-0000-0000791B0000}"/>
    <cellStyle name="Input 3 2 14 2 3" xfId="10411" xr:uid="{00000000-0005-0000-0000-00007A1B0000}"/>
    <cellStyle name="Input 3 2 14 2 4" xfId="24978" xr:uid="{00000000-0005-0000-0000-00007B1B0000}"/>
    <cellStyle name="Input 3 2 14 3" xfId="16108" xr:uid="{00000000-0005-0000-0000-00007C1B0000}"/>
    <cellStyle name="Input 3 2 14 3 2" xfId="28907" xr:uid="{00000000-0005-0000-0000-00007D1B0000}"/>
    <cellStyle name="Input 3 2 14 4" xfId="10410" xr:uid="{00000000-0005-0000-0000-00007E1B0000}"/>
    <cellStyle name="Input 3 2 14 5" xfId="22609" xr:uid="{00000000-0005-0000-0000-00007F1B0000}"/>
    <cellStyle name="Input 3 2 15" xfId="2828" xr:uid="{00000000-0005-0000-0000-0000801B0000}"/>
    <cellStyle name="Input 3 2 15 2" xfId="5725" xr:uid="{00000000-0005-0000-0000-0000811B0000}"/>
    <cellStyle name="Input 3 2 15 2 2" xfId="16111" xr:uid="{00000000-0005-0000-0000-0000821B0000}"/>
    <cellStyle name="Input 3 2 15 2 2 2" xfId="28910" xr:uid="{00000000-0005-0000-0000-0000831B0000}"/>
    <cellStyle name="Input 3 2 15 2 3" xfId="10413" xr:uid="{00000000-0005-0000-0000-0000841B0000}"/>
    <cellStyle name="Input 3 2 15 2 4" xfId="24979" xr:uid="{00000000-0005-0000-0000-0000851B0000}"/>
    <cellStyle name="Input 3 2 15 3" xfId="16110" xr:uid="{00000000-0005-0000-0000-0000861B0000}"/>
    <cellStyle name="Input 3 2 15 3 2" xfId="28909" xr:uid="{00000000-0005-0000-0000-0000871B0000}"/>
    <cellStyle name="Input 3 2 15 4" xfId="10412" xr:uid="{00000000-0005-0000-0000-0000881B0000}"/>
    <cellStyle name="Input 3 2 15 5" xfId="23016" xr:uid="{00000000-0005-0000-0000-0000891B0000}"/>
    <cellStyle name="Input 3 2 16" xfId="2405" xr:uid="{00000000-0005-0000-0000-00008A1B0000}"/>
    <cellStyle name="Input 3 2 16 2" xfId="5302" xr:uid="{00000000-0005-0000-0000-00008B1B0000}"/>
    <cellStyle name="Input 3 2 16 2 2" xfId="16113" xr:uid="{00000000-0005-0000-0000-00008C1B0000}"/>
    <cellStyle name="Input 3 2 16 2 2 2" xfId="28912" xr:uid="{00000000-0005-0000-0000-00008D1B0000}"/>
    <cellStyle name="Input 3 2 16 2 3" xfId="10415" xr:uid="{00000000-0005-0000-0000-00008E1B0000}"/>
    <cellStyle name="Input 3 2 16 2 4" xfId="24980" xr:uid="{00000000-0005-0000-0000-00008F1B0000}"/>
    <cellStyle name="Input 3 2 16 3" xfId="16112" xr:uid="{00000000-0005-0000-0000-0000901B0000}"/>
    <cellStyle name="Input 3 2 16 3 2" xfId="28911" xr:uid="{00000000-0005-0000-0000-0000911B0000}"/>
    <cellStyle name="Input 3 2 16 4" xfId="10414" xr:uid="{00000000-0005-0000-0000-0000921B0000}"/>
    <cellStyle name="Input 3 2 16 5" xfId="22593" xr:uid="{00000000-0005-0000-0000-0000931B0000}"/>
    <cellStyle name="Input 3 2 17" xfId="3314" xr:uid="{00000000-0005-0000-0000-0000941B0000}"/>
    <cellStyle name="Input 3 2 17 2" xfId="6211" xr:uid="{00000000-0005-0000-0000-0000951B0000}"/>
    <cellStyle name="Input 3 2 17 2 2" xfId="16115" xr:uid="{00000000-0005-0000-0000-0000961B0000}"/>
    <cellStyle name="Input 3 2 17 2 2 2" xfId="28914" xr:uid="{00000000-0005-0000-0000-0000971B0000}"/>
    <cellStyle name="Input 3 2 17 2 3" xfId="10417" xr:uid="{00000000-0005-0000-0000-0000981B0000}"/>
    <cellStyle name="Input 3 2 17 2 4" xfId="24981" xr:uid="{00000000-0005-0000-0000-0000991B0000}"/>
    <cellStyle name="Input 3 2 17 3" xfId="16114" xr:uid="{00000000-0005-0000-0000-00009A1B0000}"/>
    <cellStyle name="Input 3 2 17 3 2" xfId="28913" xr:uid="{00000000-0005-0000-0000-00009B1B0000}"/>
    <cellStyle name="Input 3 2 17 4" xfId="10416" xr:uid="{00000000-0005-0000-0000-00009C1B0000}"/>
    <cellStyle name="Input 3 2 17 5" xfId="23502" xr:uid="{00000000-0005-0000-0000-00009D1B0000}"/>
    <cellStyle name="Input 3 2 18" xfId="3540" xr:uid="{00000000-0005-0000-0000-00009E1B0000}"/>
    <cellStyle name="Input 3 2 18 2" xfId="6437" xr:uid="{00000000-0005-0000-0000-00009F1B0000}"/>
    <cellStyle name="Input 3 2 18 2 2" xfId="16117" xr:uid="{00000000-0005-0000-0000-0000A01B0000}"/>
    <cellStyle name="Input 3 2 18 2 2 2" xfId="28916" xr:uid="{00000000-0005-0000-0000-0000A11B0000}"/>
    <cellStyle name="Input 3 2 18 2 3" xfId="10419" xr:uid="{00000000-0005-0000-0000-0000A21B0000}"/>
    <cellStyle name="Input 3 2 18 2 4" xfId="24982" xr:uid="{00000000-0005-0000-0000-0000A31B0000}"/>
    <cellStyle name="Input 3 2 18 3" xfId="16116" xr:uid="{00000000-0005-0000-0000-0000A41B0000}"/>
    <cellStyle name="Input 3 2 18 3 2" xfId="28915" xr:uid="{00000000-0005-0000-0000-0000A51B0000}"/>
    <cellStyle name="Input 3 2 18 4" xfId="10418" xr:uid="{00000000-0005-0000-0000-0000A61B0000}"/>
    <cellStyle name="Input 3 2 18 5" xfId="23728" xr:uid="{00000000-0005-0000-0000-0000A71B0000}"/>
    <cellStyle name="Input 3 2 19" xfId="2816" xr:uid="{00000000-0005-0000-0000-0000A81B0000}"/>
    <cellStyle name="Input 3 2 19 2" xfId="5713" xr:uid="{00000000-0005-0000-0000-0000A91B0000}"/>
    <cellStyle name="Input 3 2 19 2 2" xfId="16119" xr:uid="{00000000-0005-0000-0000-0000AA1B0000}"/>
    <cellStyle name="Input 3 2 19 2 2 2" xfId="28918" xr:uid="{00000000-0005-0000-0000-0000AB1B0000}"/>
    <cellStyle name="Input 3 2 19 2 3" xfId="10421" xr:uid="{00000000-0005-0000-0000-0000AC1B0000}"/>
    <cellStyle name="Input 3 2 19 2 4" xfId="24983" xr:uid="{00000000-0005-0000-0000-0000AD1B0000}"/>
    <cellStyle name="Input 3 2 19 3" xfId="16118" xr:uid="{00000000-0005-0000-0000-0000AE1B0000}"/>
    <cellStyle name="Input 3 2 19 3 2" xfId="28917" xr:uid="{00000000-0005-0000-0000-0000AF1B0000}"/>
    <cellStyle name="Input 3 2 19 4" xfId="10420" xr:uid="{00000000-0005-0000-0000-0000B01B0000}"/>
    <cellStyle name="Input 3 2 19 5" xfId="23004" xr:uid="{00000000-0005-0000-0000-0000B11B0000}"/>
    <cellStyle name="Input 3 2 2" xfId="1601" xr:uid="{00000000-0005-0000-0000-0000B21B0000}"/>
    <cellStyle name="Input 3 2 2 2" xfId="4500" xr:uid="{00000000-0005-0000-0000-0000B31B0000}"/>
    <cellStyle name="Input 3 2 2 2 2" xfId="16121" xr:uid="{00000000-0005-0000-0000-0000B41B0000}"/>
    <cellStyle name="Input 3 2 2 2 2 2" xfId="28920" xr:uid="{00000000-0005-0000-0000-0000B51B0000}"/>
    <cellStyle name="Input 3 2 2 2 3" xfId="10423" xr:uid="{00000000-0005-0000-0000-0000B61B0000}"/>
    <cellStyle name="Input 3 2 2 2 4" xfId="24984" xr:uid="{00000000-0005-0000-0000-0000B71B0000}"/>
    <cellStyle name="Input 3 2 2 3" xfId="16120" xr:uid="{00000000-0005-0000-0000-0000B81B0000}"/>
    <cellStyle name="Input 3 2 2 3 2" xfId="28919" xr:uid="{00000000-0005-0000-0000-0000B91B0000}"/>
    <cellStyle name="Input 3 2 2 4" xfId="10422" xr:uid="{00000000-0005-0000-0000-0000BA1B0000}"/>
    <cellStyle name="Input 3 2 2 5" xfId="21790" xr:uid="{00000000-0005-0000-0000-0000BB1B0000}"/>
    <cellStyle name="Input 3 2 20" xfId="3701" xr:uid="{00000000-0005-0000-0000-0000BC1B0000}"/>
    <cellStyle name="Input 3 2 20 2" xfId="6598" xr:uid="{00000000-0005-0000-0000-0000BD1B0000}"/>
    <cellStyle name="Input 3 2 20 2 2" xfId="16123" xr:uid="{00000000-0005-0000-0000-0000BE1B0000}"/>
    <cellStyle name="Input 3 2 20 2 2 2" xfId="28922" xr:uid="{00000000-0005-0000-0000-0000BF1B0000}"/>
    <cellStyle name="Input 3 2 20 2 3" xfId="10425" xr:uid="{00000000-0005-0000-0000-0000C01B0000}"/>
    <cellStyle name="Input 3 2 20 2 4" xfId="24985" xr:uid="{00000000-0005-0000-0000-0000C11B0000}"/>
    <cellStyle name="Input 3 2 20 3" xfId="16122" xr:uid="{00000000-0005-0000-0000-0000C21B0000}"/>
    <cellStyle name="Input 3 2 20 3 2" xfId="28921" xr:uid="{00000000-0005-0000-0000-0000C31B0000}"/>
    <cellStyle name="Input 3 2 20 4" xfId="10424" xr:uid="{00000000-0005-0000-0000-0000C41B0000}"/>
    <cellStyle name="Input 3 2 20 5" xfId="23889" xr:uid="{00000000-0005-0000-0000-0000C51B0000}"/>
    <cellStyle name="Input 3 2 21" xfId="3458" xr:uid="{00000000-0005-0000-0000-0000C61B0000}"/>
    <cellStyle name="Input 3 2 21 2" xfId="6355" xr:uid="{00000000-0005-0000-0000-0000C71B0000}"/>
    <cellStyle name="Input 3 2 21 2 2" xfId="16125" xr:uid="{00000000-0005-0000-0000-0000C81B0000}"/>
    <cellStyle name="Input 3 2 21 2 2 2" xfId="28924" xr:uid="{00000000-0005-0000-0000-0000C91B0000}"/>
    <cellStyle name="Input 3 2 21 2 3" xfId="10427" xr:uid="{00000000-0005-0000-0000-0000CA1B0000}"/>
    <cellStyle name="Input 3 2 21 2 4" xfId="24986" xr:uid="{00000000-0005-0000-0000-0000CB1B0000}"/>
    <cellStyle name="Input 3 2 21 3" xfId="16124" xr:uid="{00000000-0005-0000-0000-0000CC1B0000}"/>
    <cellStyle name="Input 3 2 21 3 2" xfId="28923" xr:uid="{00000000-0005-0000-0000-0000CD1B0000}"/>
    <cellStyle name="Input 3 2 21 4" xfId="10426" xr:uid="{00000000-0005-0000-0000-0000CE1B0000}"/>
    <cellStyle name="Input 3 2 21 5" xfId="23646" xr:uid="{00000000-0005-0000-0000-0000CF1B0000}"/>
    <cellStyle name="Input 3 2 22" xfId="3521" xr:uid="{00000000-0005-0000-0000-0000D01B0000}"/>
    <cellStyle name="Input 3 2 22 2" xfId="6418" xr:uid="{00000000-0005-0000-0000-0000D11B0000}"/>
    <cellStyle name="Input 3 2 22 2 2" xfId="16127" xr:uid="{00000000-0005-0000-0000-0000D21B0000}"/>
    <cellStyle name="Input 3 2 22 2 2 2" xfId="28926" xr:uid="{00000000-0005-0000-0000-0000D31B0000}"/>
    <cellStyle name="Input 3 2 22 2 3" xfId="10429" xr:uid="{00000000-0005-0000-0000-0000D41B0000}"/>
    <cellStyle name="Input 3 2 22 2 4" xfId="24987" xr:uid="{00000000-0005-0000-0000-0000D51B0000}"/>
    <cellStyle name="Input 3 2 22 3" xfId="16126" xr:uid="{00000000-0005-0000-0000-0000D61B0000}"/>
    <cellStyle name="Input 3 2 22 3 2" xfId="28925" xr:uid="{00000000-0005-0000-0000-0000D71B0000}"/>
    <cellStyle name="Input 3 2 22 4" xfId="10428" xr:uid="{00000000-0005-0000-0000-0000D81B0000}"/>
    <cellStyle name="Input 3 2 22 5" xfId="23709" xr:uid="{00000000-0005-0000-0000-0000D91B0000}"/>
    <cellStyle name="Input 3 2 23" xfId="3614" xr:uid="{00000000-0005-0000-0000-0000DA1B0000}"/>
    <cellStyle name="Input 3 2 23 2" xfId="6511" xr:uid="{00000000-0005-0000-0000-0000DB1B0000}"/>
    <cellStyle name="Input 3 2 23 2 2" xfId="16129" xr:uid="{00000000-0005-0000-0000-0000DC1B0000}"/>
    <cellStyle name="Input 3 2 23 2 2 2" xfId="28928" xr:uid="{00000000-0005-0000-0000-0000DD1B0000}"/>
    <cellStyle name="Input 3 2 23 2 3" xfId="10431" xr:uid="{00000000-0005-0000-0000-0000DE1B0000}"/>
    <cellStyle name="Input 3 2 23 2 4" xfId="24988" xr:uid="{00000000-0005-0000-0000-0000DF1B0000}"/>
    <cellStyle name="Input 3 2 23 3" xfId="16128" xr:uid="{00000000-0005-0000-0000-0000E01B0000}"/>
    <cellStyle name="Input 3 2 23 3 2" xfId="28927" xr:uid="{00000000-0005-0000-0000-0000E11B0000}"/>
    <cellStyle name="Input 3 2 23 4" xfId="10430" xr:uid="{00000000-0005-0000-0000-0000E21B0000}"/>
    <cellStyle name="Input 3 2 23 5" xfId="23802" xr:uid="{00000000-0005-0000-0000-0000E31B0000}"/>
    <cellStyle name="Input 3 2 24" xfId="3785" xr:uid="{00000000-0005-0000-0000-0000E41B0000}"/>
    <cellStyle name="Input 3 2 24 2" xfId="6682" xr:uid="{00000000-0005-0000-0000-0000E51B0000}"/>
    <cellStyle name="Input 3 2 24 2 2" xfId="16131" xr:uid="{00000000-0005-0000-0000-0000E61B0000}"/>
    <cellStyle name="Input 3 2 24 2 2 2" xfId="28930" xr:uid="{00000000-0005-0000-0000-0000E71B0000}"/>
    <cellStyle name="Input 3 2 24 2 3" xfId="10433" xr:uid="{00000000-0005-0000-0000-0000E81B0000}"/>
    <cellStyle name="Input 3 2 24 2 4" xfId="24989" xr:uid="{00000000-0005-0000-0000-0000E91B0000}"/>
    <cellStyle name="Input 3 2 24 3" xfId="16130" xr:uid="{00000000-0005-0000-0000-0000EA1B0000}"/>
    <cellStyle name="Input 3 2 24 3 2" xfId="28929" xr:uid="{00000000-0005-0000-0000-0000EB1B0000}"/>
    <cellStyle name="Input 3 2 24 4" xfId="10432" xr:uid="{00000000-0005-0000-0000-0000EC1B0000}"/>
    <cellStyle name="Input 3 2 24 5" xfId="23973" xr:uid="{00000000-0005-0000-0000-0000ED1B0000}"/>
    <cellStyle name="Input 3 2 25" xfId="3409" xr:uid="{00000000-0005-0000-0000-0000EE1B0000}"/>
    <cellStyle name="Input 3 2 25 2" xfId="6306" xr:uid="{00000000-0005-0000-0000-0000EF1B0000}"/>
    <cellStyle name="Input 3 2 25 2 2" xfId="16133" xr:uid="{00000000-0005-0000-0000-0000F01B0000}"/>
    <cellStyle name="Input 3 2 25 2 2 2" xfId="28932" xr:uid="{00000000-0005-0000-0000-0000F11B0000}"/>
    <cellStyle name="Input 3 2 25 2 3" xfId="10435" xr:uid="{00000000-0005-0000-0000-0000F21B0000}"/>
    <cellStyle name="Input 3 2 25 2 4" xfId="24990" xr:uid="{00000000-0005-0000-0000-0000F31B0000}"/>
    <cellStyle name="Input 3 2 25 3" xfId="16132" xr:uid="{00000000-0005-0000-0000-0000F41B0000}"/>
    <cellStyle name="Input 3 2 25 3 2" xfId="28931" xr:uid="{00000000-0005-0000-0000-0000F51B0000}"/>
    <cellStyle name="Input 3 2 25 4" xfId="10434" xr:uid="{00000000-0005-0000-0000-0000F61B0000}"/>
    <cellStyle name="Input 3 2 25 5" xfId="23597" xr:uid="{00000000-0005-0000-0000-0000F71B0000}"/>
    <cellStyle name="Input 3 2 26" xfId="2951" xr:uid="{00000000-0005-0000-0000-0000F81B0000}"/>
    <cellStyle name="Input 3 2 26 2" xfId="5848" xr:uid="{00000000-0005-0000-0000-0000F91B0000}"/>
    <cellStyle name="Input 3 2 26 2 2" xfId="16135" xr:uid="{00000000-0005-0000-0000-0000FA1B0000}"/>
    <cellStyle name="Input 3 2 26 2 2 2" xfId="28934" xr:uid="{00000000-0005-0000-0000-0000FB1B0000}"/>
    <cellStyle name="Input 3 2 26 2 3" xfId="10437" xr:uid="{00000000-0005-0000-0000-0000FC1B0000}"/>
    <cellStyle name="Input 3 2 26 2 4" xfId="24991" xr:uid="{00000000-0005-0000-0000-0000FD1B0000}"/>
    <cellStyle name="Input 3 2 26 3" xfId="16134" xr:uid="{00000000-0005-0000-0000-0000FE1B0000}"/>
    <cellStyle name="Input 3 2 26 3 2" xfId="28933" xr:uid="{00000000-0005-0000-0000-0000FF1B0000}"/>
    <cellStyle name="Input 3 2 26 4" xfId="10436" xr:uid="{00000000-0005-0000-0000-0000001C0000}"/>
    <cellStyle name="Input 3 2 26 5" xfId="23139" xr:uid="{00000000-0005-0000-0000-0000011C0000}"/>
    <cellStyle name="Input 3 2 27" xfId="3413" xr:uid="{00000000-0005-0000-0000-0000021C0000}"/>
    <cellStyle name="Input 3 2 27 2" xfId="6310" xr:uid="{00000000-0005-0000-0000-0000031C0000}"/>
    <cellStyle name="Input 3 2 27 2 2" xfId="16137" xr:uid="{00000000-0005-0000-0000-0000041C0000}"/>
    <cellStyle name="Input 3 2 27 2 2 2" xfId="28936" xr:uid="{00000000-0005-0000-0000-0000051C0000}"/>
    <cellStyle name="Input 3 2 27 2 3" xfId="10439" xr:uid="{00000000-0005-0000-0000-0000061C0000}"/>
    <cellStyle name="Input 3 2 27 2 4" xfId="24992" xr:uid="{00000000-0005-0000-0000-0000071C0000}"/>
    <cellStyle name="Input 3 2 27 3" xfId="16136" xr:uid="{00000000-0005-0000-0000-0000081C0000}"/>
    <cellStyle name="Input 3 2 27 3 2" xfId="28935" xr:uid="{00000000-0005-0000-0000-0000091C0000}"/>
    <cellStyle name="Input 3 2 27 4" xfId="10438" xr:uid="{00000000-0005-0000-0000-00000A1C0000}"/>
    <cellStyle name="Input 3 2 27 5" xfId="23601" xr:uid="{00000000-0005-0000-0000-00000B1C0000}"/>
    <cellStyle name="Input 3 2 28" xfId="4054" xr:uid="{00000000-0005-0000-0000-00000C1C0000}"/>
    <cellStyle name="Input 3 2 28 2" xfId="6951" xr:uid="{00000000-0005-0000-0000-00000D1C0000}"/>
    <cellStyle name="Input 3 2 28 2 2" xfId="16139" xr:uid="{00000000-0005-0000-0000-00000E1C0000}"/>
    <cellStyle name="Input 3 2 28 2 2 2" xfId="28938" xr:uid="{00000000-0005-0000-0000-00000F1C0000}"/>
    <cellStyle name="Input 3 2 28 2 3" xfId="10441" xr:uid="{00000000-0005-0000-0000-0000101C0000}"/>
    <cellStyle name="Input 3 2 28 2 4" xfId="24993" xr:uid="{00000000-0005-0000-0000-0000111C0000}"/>
    <cellStyle name="Input 3 2 28 3" xfId="16138" xr:uid="{00000000-0005-0000-0000-0000121C0000}"/>
    <cellStyle name="Input 3 2 28 3 2" xfId="28937" xr:uid="{00000000-0005-0000-0000-0000131C0000}"/>
    <cellStyle name="Input 3 2 28 4" xfId="10440" xr:uid="{00000000-0005-0000-0000-0000141C0000}"/>
    <cellStyle name="Input 3 2 28 5" xfId="24242" xr:uid="{00000000-0005-0000-0000-0000151C0000}"/>
    <cellStyle name="Input 3 2 29" xfId="3764" xr:uid="{00000000-0005-0000-0000-0000161C0000}"/>
    <cellStyle name="Input 3 2 29 2" xfId="6661" xr:uid="{00000000-0005-0000-0000-0000171C0000}"/>
    <cellStyle name="Input 3 2 29 2 2" xfId="16141" xr:uid="{00000000-0005-0000-0000-0000181C0000}"/>
    <cellStyle name="Input 3 2 29 2 2 2" xfId="28940" xr:uid="{00000000-0005-0000-0000-0000191C0000}"/>
    <cellStyle name="Input 3 2 29 2 3" xfId="10443" xr:uid="{00000000-0005-0000-0000-00001A1C0000}"/>
    <cellStyle name="Input 3 2 29 2 4" xfId="24994" xr:uid="{00000000-0005-0000-0000-00001B1C0000}"/>
    <cellStyle name="Input 3 2 29 3" xfId="16140" xr:uid="{00000000-0005-0000-0000-00001C1C0000}"/>
    <cellStyle name="Input 3 2 29 3 2" xfId="28939" xr:uid="{00000000-0005-0000-0000-00001D1C0000}"/>
    <cellStyle name="Input 3 2 29 4" xfId="10442" xr:uid="{00000000-0005-0000-0000-00001E1C0000}"/>
    <cellStyle name="Input 3 2 29 5" xfId="23952" xr:uid="{00000000-0005-0000-0000-00001F1C0000}"/>
    <cellStyle name="Input 3 2 3" xfId="2164" xr:uid="{00000000-0005-0000-0000-0000201C0000}"/>
    <cellStyle name="Input 3 2 3 2" xfId="5062" xr:uid="{00000000-0005-0000-0000-0000211C0000}"/>
    <cellStyle name="Input 3 2 3 2 2" xfId="16143" xr:uid="{00000000-0005-0000-0000-0000221C0000}"/>
    <cellStyle name="Input 3 2 3 2 2 2" xfId="28942" xr:uid="{00000000-0005-0000-0000-0000231C0000}"/>
    <cellStyle name="Input 3 2 3 2 3" xfId="10445" xr:uid="{00000000-0005-0000-0000-0000241C0000}"/>
    <cellStyle name="Input 3 2 3 2 4" xfId="24995" xr:uid="{00000000-0005-0000-0000-0000251C0000}"/>
    <cellStyle name="Input 3 2 3 3" xfId="16142" xr:uid="{00000000-0005-0000-0000-0000261C0000}"/>
    <cellStyle name="Input 3 2 3 3 2" xfId="28941" xr:uid="{00000000-0005-0000-0000-0000271C0000}"/>
    <cellStyle name="Input 3 2 3 4" xfId="10444" xr:uid="{00000000-0005-0000-0000-0000281C0000}"/>
    <cellStyle name="Input 3 2 3 5" xfId="22353" xr:uid="{00000000-0005-0000-0000-0000291C0000}"/>
    <cellStyle name="Input 3 2 30" xfId="3999" xr:uid="{00000000-0005-0000-0000-00002A1C0000}"/>
    <cellStyle name="Input 3 2 30 2" xfId="6896" xr:uid="{00000000-0005-0000-0000-00002B1C0000}"/>
    <cellStyle name="Input 3 2 30 2 2" xfId="16145" xr:uid="{00000000-0005-0000-0000-00002C1C0000}"/>
    <cellStyle name="Input 3 2 30 2 2 2" xfId="28944" xr:uid="{00000000-0005-0000-0000-00002D1C0000}"/>
    <cellStyle name="Input 3 2 30 2 3" xfId="10447" xr:uid="{00000000-0005-0000-0000-00002E1C0000}"/>
    <cellStyle name="Input 3 2 30 2 4" xfId="24996" xr:uid="{00000000-0005-0000-0000-00002F1C0000}"/>
    <cellStyle name="Input 3 2 30 3" xfId="16144" xr:uid="{00000000-0005-0000-0000-0000301C0000}"/>
    <cellStyle name="Input 3 2 30 3 2" xfId="28943" xr:uid="{00000000-0005-0000-0000-0000311C0000}"/>
    <cellStyle name="Input 3 2 30 4" xfId="10446" xr:uid="{00000000-0005-0000-0000-0000321C0000}"/>
    <cellStyle name="Input 3 2 30 5" xfId="24187" xr:uid="{00000000-0005-0000-0000-0000331C0000}"/>
    <cellStyle name="Input 3 2 31" xfId="4236" xr:uid="{00000000-0005-0000-0000-0000341C0000}"/>
    <cellStyle name="Input 3 2 31 2" xfId="16146" xr:uid="{00000000-0005-0000-0000-0000351C0000}"/>
    <cellStyle name="Input 3 2 31 2 2" xfId="28945" xr:uid="{00000000-0005-0000-0000-0000361C0000}"/>
    <cellStyle name="Input 3 2 31 3" xfId="10448" xr:uid="{00000000-0005-0000-0000-0000371C0000}"/>
    <cellStyle name="Input 3 2 31 4" xfId="24997" xr:uid="{00000000-0005-0000-0000-0000381C0000}"/>
    <cellStyle name="Input 3 2 32" xfId="7062" xr:uid="{00000000-0005-0000-0000-0000391C0000}"/>
    <cellStyle name="Input 3 2 32 2" xfId="16099" xr:uid="{00000000-0005-0000-0000-00003A1C0000}"/>
    <cellStyle name="Input 3 2 32 3" xfId="28898" xr:uid="{00000000-0005-0000-0000-00003B1C0000}"/>
    <cellStyle name="Input 3 2 33" xfId="10401" xr:uid="{00000000-0005-0000-0000-00003C1C0000}"/>
    <cellStyle name="Input 3 2 4" xfId="1589" xr:uid="{00000000-0005-0000-0000-00003D1C0000}"/>
    <cellStyle name="Input 3 2 4 2" xfId="4488" xr:uid="{00000000-0005-0000-0000-00003E1C0000}"/>
    <cellStyle name="Input 3 2 4 2 2" xfId="16148" xr:uid="{00000000-0005-0000-0000-00003F1C0000}"/>
    <cellStyle name="Input 3 2 4 2 2 2" xfId="28947" xr:uid="{00000000-0005-0000-0000-0000401C0000}"/>
    <cellStyle name="Input 3 2 4 2 3" xfId="10450" xr:uid="{00000000-0005-0000-0000-0000411C0000}"/>
    <cellStyle name="Input 3 2 4 2 4" xfId="24998" xr:uid="{00000000-0005-0000-0000-0000421C0000}"/>
    <cellStyle name="Input 3 2 4 3" xfId="16147" xr:uid="{00000000-0005-0000-0000-0000431C0000}"/>
    <cellStyle name="Input 3 2 4 3 2" xfId="28946" xr:uid="{00000000-0005-0000-0000-0000441C0000}"/>
    <cellStyle name="Input 3 2 4 4" xfId="10449" xr:uid="{00000000-0005-0000-0000-0000451C0000}"/>
    <cellStyle name="Input 3 2 4 5" xfId="21778" xr:uid="{00000000-0005-0000-0000-0000461C0000}"/>
    <cellStyle name="Input 3 2 5" xfId="2346" xr:uid="{00000000-0005-0000-0000-0000471C0000}"/>
    <cellStyle name="Input 3 2 5 2" xfId="5244" xr:uid="{00000000-0005-0000-0000-0000481C0000}"/>
    <cellStyle name="Input 3 2 5 2 2" xfId="16150" xr:uid="{00000000-0005-0000-0000-0000491C0000}"/>
    <cellStyle name="Input 3 2 5 2 2 2" xfId="28949" xr:uid="{00000000-0005-0000-0000-00004A1C0000}"/>
    <cellStyle name="Input 3 2 5 2 3" xfId="10452" xr:uid="{00000000-0005-0000-0000-00004B1C0000}"/>
    <cellStyle name="Input 3 2 5 2 4" xfId="24999" xr:uid="{00000000-0005-0000-0000-00004C1C0000}"/>
    <cellStyle name="Input 3 2 5 3" xfId="16149" xr:uid="{00000000-0005-0000-0000-00004D1C0000}"/>
    <cellStyle name="Input 3 2 5 3 2" xfId="28948" xr:uid="{00000000-0005-0000-0000-00004E1C0000}"/>
    <cellStyle name="Input 3 2 5 4" xfId="10451" xr:uid="{00000000-0005-0000-0000-00004F1C0000}"/>
    <cellStyle name="Input 3 2 5 5" xfId="22535" xr:uid="{00000000-0005-0000-0000-0000501C0000}"/>
    <cellStyle name="Input 3 2 6" xfId="1439" xr:uid="{00000000-0005-0000-0000-0000511C0000}"/>
    <cellStyle name="Input 3 2 6 2" xfId="4339" xr:uid="{00000000-0005-0000-0000-0000521C0000}"/>
    <cellStyle name="Input 3 2 6 2 2" xfId="16152" xr:uid="{00000000-0005-0000-0000-0000531C0000}"/>
    <cellStyle name="Input 3 2 6 2 2 2" xfId="28951" xr:uid="{00000000-0005-0000-0000-0000541C0000}"/>
    <cellStyle name="Input 3 2 6 2 3" xfId="10454" xr:uid="{00000000-0005-0000-0000-0000551C0000}"/>
    <cellStyle name="Input 3 2 6 2 4" xfId="25000" xr:uid="{00000000-0005-0000-0000-0000561C0000}"/>
    <cellStyle name="Input 3 2 6 3" xfId="16151" xr:uid="{00000000-0005-0000-0000-0000571C0000}"/>
    <cellStyle name="Input 3 2 6 3 2" xfId="28950" xr:uid="{00000000-0005-0000-0000-0000581C0000}"/>
    <cellStyle name="Input 3 2 6 4" xfId="10453" xr:uid="{00000000-0005-0000-0000-0000591C0000}"/>
    <cellStyle name="Input 3 2 6 5" xfId="21629" xr:uid="{00000000-0005-0000-0000-00005A1C0000}"/>
    <cellStyle name="Input 3 2 7" xfId="2489" xr:uid="{00000000-0005-0000-0000-00005B1C0000}"/>
    <cellStyle name="Input 3 2 7 2" xfId="5386" xr:uid="{00000000-0005-0000-0000-00005C1C0000}"/>
    <cellStyle name="Input 3 2 7 2 2" xfId="16154" xr:uid="{00000000-0005-0000-0000-00005D1C0000}"/>
    <cellStyle name="Input 3 2 7 2 2 2" xfId="28953" xr:uid="{00000000-0005-0000-0000-00005E1C0000}"/>
    <cellStyle name="Input 3 2 7 2 3" xfId="10456" xr:uid="{00000000-0005-0000-0000-00005F1C0000}"/>
    <cellStyle name="Input 3 2 7 2 4" xfId="25001" xr:uid="{00000000-0005-0000-0000-0000601C0000}"/>
    <cellStyle name="Input 3 2 7 3" xfId="16153" xr:uid="{00000000-0005-0000-0000-0000611C0000}"/>
    <cellStyle name="Input 3 2 7 3 2" xfId="28952" xr:uid="{00000000-0005-0000-0000-0000621C0000}"/>
    <cellStyle name="Input 3 2 7 4" xfId="10455" xr:uid="{00000000-0005-0000-0000-0000631C0000}"/>
    <cellStyle name="Input 3 2 7 5" xfId="22677" xr:uid="{00000000-0005-0000-0000-0000641C0000}"/>
    <cellStyle name="Input 3 2 8" xfId="1895" xr:uid="{00000000-0005-0000-0000-0000651C0000}"/>
    <cellStyle name="Input 3 2 8 2" xfId="4793" xr:uid="{00000000-0005-0000-0000-0000661C0000}"/>
    <cellStyle name="Input 3 2 8 2 2" xfId="16156" xr:uid="{00000000-0005-0000-0000-0000671C0000}"/>
    <cellStyle name="Input 3 2 8 2 2 2" xfId="28955" xr:uid="{00000000-0005-0000-0000-0000681C0000}"/>
    <cellStyle name="Input 3 2 8 2 3" xfId="10458" xr:uid="{00000000-0005-0000-0000-0000691C0000}"/>
    <cellStyle name="Input 3 2 8 2 4" xfId="25002" xr:uid="{00000000-0005-0000-0000-00006A1C0000}"/>
    <cellStyle name="Input 3 2 8 3" xfId="16155" xr:uid="{00000000-0005-0000-0000-00006B1C0000}"/>
    <cellStyle name="Input 3 2 8 3 2" xfId="28954" xr:uid="{00000000-0005-0000-0000-00006C1C0000}"/>
    <cellStyle name="Input 3 2 8 4" xfId="10457" xr:uid="{00000000-0005-0000-0000-00006D1C0000}"/>
    <cellStyle name="Input 3 2 8 5" xfId="22084" xr:uid="{00000000-0005-0000-0000-00006E1C0000}"/>
    <cellStyle name="Input 3 2 9" xfId="2764" xr:uid="{00000000-0005-0000-0000-00006F1C0000}"/>
    <cellStyle name="Input 3 2 9 2" xfId="5661" xr:uid="{00000000-0005-0000-0000-0000701C0000}"/>
    <cellStyle name="Input 3 2 9 2 2" xfId="16158" xr:uid="{00000000-0005-0000-0000-0000711C0000}"/>
    <cellStyle name="Input 3 2 9 2 2 2" xfId="28957" xr:uid="{00000000-0005-0000-0000-0000721C0000}"/>
    <cellStyle name="Input 3 2 9 2 3" xfId="10460" xr:uid="{00000000-0005-0000-0000-0000731C0000}"/>
    <cellStyle name="Input 3 2 9 2 4" xfId="25003" xr:uid="{00000000-0005-0000-0000-0000741C0000}"/>
    <cellStyle name="Input 3 2 9 3" xfId="16157" xr:uid="{00000000-0005-0000-0000-0000751C0000}"/>
    <cellStyle name="Input 3 2 9 3 2" xfId="28956" xr:uid="{00000000-0005-0000-0000-0000761C0000}"/>
    <cellStyle name="Input 3 2 9 4" xfId="10459" xr:uid="{00000000-0005-0000-0000-0000771C0000}"/>
    <cellStyle name="Input 3 2 9 5" xfId="22952" xr:uid="{00000000-0005-0000-0000-0000781C0000}"/>
    <cellStyle name="Input 3 3" xfId="2266" xr:uid="{00000000-0005-0000-0000-0000791C0000}"/>
    <cellStyle name="Input 3 3 2" xfId="5164" xr:uid="{00000000-0005-0000-0000-00007A1C0000}"/>
    <cellStyle name="Input 3 3 2 2" xfId="16160" xr:uid="{00000000-0005-0000-0000-00007B1C0000}"/>
    <cellStyle name="Input 3 3 2 2 2" xfId="28959" xr:uid="{00000000-0005-0000-0000-00007C1C0000}"/>
    <cellStyle name="Input 3 3 2 3" xfId="10462" xr:uid="{00000000-0005-0000-0000-00007D1C0000}"/>
    <cellStyle name="Input 3 3 2 4" xfId="25004" xr:uid="{00000000-0005-0000-0000-00007E1C0000}"/>
    <cellStyle name="Input 3 3 3" xfId="16159" xr:uid="{00000000-0005-0000-0000-00007F1C0000}"/>
    <cellStyle name="Input 3 3 3 2" xfId="28958" xr:uid="{00000000-0005-0000-0000-0000801C0000}"/>
    <cellStyle name="Input 3 3 4" xfId="10461" xr:uid="{00000000-0005-0000-0000-0000811C0000}"/>
    <cellStyle name="Input 3 3 5" xfId="22455" xr:uid="{00000000-0005-0000-0000-0000821C0000}"/>
    <cellStyle name="Input 3 4" xfId="1433" xr:uid="{00000000-0005-0000-0000-0000831C0000}"/>
    <cellStyle name="Input 3 4 2" xfId="4333" xr:uid="{00000000-0005-0000-0000-0000841C0000}"/>
    <cellStyle name="Input 3 4 2 2" xfId="16162" xr:uid="{00000000-0005-0000-0000-0000851C0000}"/>
    <cellStyle name="Input 3 4 2 2 2" xfId="28961" xr:uid="{00000000-0005-0000-0000-0000861C0000}"/>
    <cellStyle name="Input 3 4 2 3" xfId="10464" xr:uid="{00000000-0005-0000-0000-0000871C0000}"/>
    <cellStyle name="Input 3 4 2 4" xfId="25005" xr:uid="{00000000-0005-0000-0000-0000881C0000}"/>
    <cellStyle name="Input 3 4 3" xfId="16161" xr:uid="{00000000-0005-0000-0000-0000891C0000}"/>
    <cellStyle name="Input 3 4 3 2" xfId="28960" xr:uid="{00000000-0005-0000-0000-00008A1C0000}"/>
    <cellStyle name="Input 3 4 4" xfId="10463" xr:uid="{00000000-0005-0000-0000-00008B1C0000}"/>
    <cellStyle name="Input 3 4 5" xfId="21623" xr:uid="{00000000-0005-0000-0000-00008C1C0000}"/>
    <cellStyle name="Input 3 5" xfId="3042" xr:uid="{00000000-0005-0000-0000-00008D1C0000}"/>
    <cellStyle name="Input 3 5 2" xfId="5939" xr:uid="{00000000-0005-0000-0000-00008E1C0000}"/>
    <cellStyle name="Input 3 5 2 2" xfId="16164" xr:uid="{00000000-0005-0000-0000-00008F1C0000}"/>
    <cellStyle name="Input 3 5 2 2 2" xfId="28963" xr:uid="{00000000-0005-0000-0000-0000901C0000}"/>
    <cellStyle name="Input 3 5 2 3" xfId="10466" xr:uid="{00000000-0005-0000-0000-0000911C0000}"/>
    <cellStyle name="Input 3 5 2 4" xfId="25006" xr:uid="{00000000-0005-0000-0000-0000921C0000}"/>
    <cellStyle name="Input 3 5 3" xfId="16163" xr:uid="{00000000-0005-0000-0000-0000931C0000}"/>
    <cellStyle name="Input 3 5 3 2" xfId="28962" xr:uid="{00000000-0005-0000-0000-0000941C0000}"/>
    <cellStyle name="Input 3 5 4" xfId="10465" xr:uid="{00000000-0005-0000-0000-0000951C0000}"/>
    <cellStyle name="Input 3 5 5" xfId="23230" xr:uid="{00000000-0005-0000-0000-0000961C0000}"/>
    <cellStyle name="Input 3 6" xfId="3138" xr:uid="{00000000-0005-0000-0000-0000971C0000}"/>
    <cellStyle name="Input 3 6 2" xfId="6035" xr:uid="{00000000-0005-0000-0000-0000981C0000}"/>
    <cellStyle name="Input 3 6 2 2" xfId="16166" xr:uid="{00000000-0005-0000-0000-0000991C0000}"/>
    <cellStyle name="Input 3 6 2 2 2" xfId="28965" xr:uid="{00000000-0005-0000-0000-00009A1C0000}"/>
    <cellStyle name="Input 3 6 2 3" xfId="10468" xr:uid="{00000000-0005-0000-0000-00009B1C0000}"/>
    <cellStyle name="Input 3 6 2 4" xfId="25007" xr:uid="{00000000-0005-0000-0000-00009C1C0000}"/>
    <cellStyle name="Input 3 6 3" xfId="16165" xr:uid="{00000000-0005-0000-0000-00009D1C0000}"/>
    <cellStyle name="Input 3 6 3 2" xfId="28964" xr:uid="{00000000-0005-0000-0000-00009E1C0000}"/>
    <cellStyle name="Input 3 6 4" xfId="10467" xr:uid="{00000000-0005-0000-0000-00009F1C0000}"/>
    <cellStyle name="Input 3 6 5" xfId="23326" xr:uid="{00000000-0005-0000-0000-0000A01C0000}"/>
    <cellStyle name="Input 3 7" xfId="3633" xr:uid="{00000000-0005-0000-0000-0000A11C0000}"/>
    <cellStyle name="Input 3 7 2" xfId="6530" xr:uid="{00000000-0005-0000-0000-0000A21C0000}"/>
    <cellStyle name="Input 3 7 2 2" xfId="16168" xr:uid="{00000000-0005-0000-0000-0000A31C0000}"/>
    <cellStyle name="Input 3 7 2 2 2" xfId="28967" xr:uid="{00000000-0005-0000-0000-0000A41C0000}"/>
    <cellStyle name="Input 3 7 2 3" xfId="10470" xr:uid="{00000000-0005-0000-0000-0000A51C0000}"/>
    <cellStyle name="Input 3 7 2 4" xfId="25008" xr:uid="{00000000-0005-0000-0000-0000A61C0000}"/>
    <cellStyle name="Input 3 7 3" xfId="16167" xr:uid="{00000000-0005-0000-0000-0000A71C0000}"/>
    <cellStyle name="Input 3 7 3 2" xfId="28966" xr:uid="{00000000-0005-0000-0000-0000A81C0000}"/>
    <cellStyle name="Input 3 7 4" xfId="10469" xr:uid="{00000000-0005-0000-0000-0000A91C0000}"/>
    <cellStyle name="Input 3 7 5" xfId="23821" xr:uid="{00000000-0005-0000-0000-0000AA1C0000}"/>
    <cellStyle name="Input 3 8" xfId="3813" xr:uid="{00000000-0005-0000-0000-0000AB1C0000}"/>
    <cellStyle name="Input 3 8 2" xfId="6710" xr:uid="{00000000-0005-0000-0000-0000AC1C0000}"/>
    <cellStyle name="Input 3 8 2 2" xfId="16170" xr:uid="{00000000-0005-0000-0000-0000AD1C0000}"/>
    <cellStyle name="Input 3 8 2 2 2" xfId="28969" xr:uid="{00000000-0005-0000-0000-0000AE1C0000}"/>
    <cellStyle name="Input 3 8 2 3" xfId="10472" xr:uid="{00000000-0005-0000-0000-0000AF1C0000}"/>
    <cellStyle name="Input 3 8 2 4" xfId="25009" xr:uid="{00000000-0005-0000-0000-0000B01C0000}"/>
    <cellStyle name="Input 3 8 3" xfId="16169" xr:uid="{00000000-0005-0000-0000-0000B11C0000}"/>
    <cellStyle name="Input 3 8 3 2" xfId="28968" xr:uid="{00000000-0005-0000-0000-0000B21C0000}"/>
    <cellStyle name="Input 3 8 4" xfId="10471" xr:uid="{00000000-0005-0000-0000-0000B31C0000}"/>
    <cellStyle name="Input 3 8 5" xfId="24001" xr:uid="{00000000-0005-0000-0000-0000B41C0000}"/>
    <cellStyle name="Input 3 9" xfId="3466" xr:uid="{00000000-0005-0000-0000-0000B51C0000}"/>
    <cellStyle name="Input 3 9 2" xfId="6363" xr:uid="{00000000-0005-0000-0000-0000B61C0000}"/>
    <cellStyle name="Input 3 9 2 2" xfId="16172" xr:uid="{00000000-0005-0000-0000-0000B71C0000}"/>
    <cellStyle name="Input 3 9 2 2 2" xfId="28971" xr:uid="{00000000-0005-0000-0000-0000B81C0000}"/>
    <cellStyle name="Input 3 9 2 3" xfId="10474" xr:uid="{00000000-0005-0000-0000-0000B91C0000}"/>
    <cellStyle name="Input 3 9 2 4" xfId="25010" xr:uid="{00000000-0005-0000-0000-0000BA1C0000}"/>
    <cellStyle name="Input 3 9 3" xfId="16171" xr:uid="{00000000-0005-0000-0000-0000BB1C0000}"/>
    <cellStyle name="Input 3 9 3 2" xfId="28970" xr:uid="{00000000-0005-0000-0000-0000BC1C0000}"/>
    <cellStyle name="Input 3 9 4" xfId="10473" xr:uid="{00000000-0005-0000-0000-0000BD1C0000}"/>
    <cellStyle name="Input 3 9 5" xfId="23654" xr:uid="{00000000-0005-0000-0000-0000BE1C0000}"/>
    <cellStyle name="Input 4" xfId="355" xr:uid="{00000000-0005-0000-0000-0000BF1C0000}"/>
    <cellStyle name="Input 4 10" xfId="1937" xr:uid="{00000000-0005-0000-0000-0000C01C0000}"/>
    <cellStyle name="Input 4 10 2" xfId="4835" xr:uid="{00000000-0005-0000-0000-0000C11C0000}"/>
    <cellStyle name="Input 4 10 2 2" xfId="16175" xr:uid="{00000000-0005-0000-0000-0000C21C0000}"/>
    <cellStyle name="Input 4 10 2 2 2" xfId="28974" xr:uid="{00000000-0005-0000-0000-0000C31C0000}"/>
    <cellStyle name="Input 4 10 2 3" xfId="10477" xr:uid="{00000000-0005-0000-0000-0000C41C0000}"/>
    <cellStyle name="Input 4 10 2 4" xfId="25011" xr:uid="{00000000-0005-0000-0000-0000C51C0000}"/>
    <cellStyle name="Input 4 10 3" xfId="16174" xr:uid="{00000000-0005-0000-0000-0000C61C0000}"/>
    <cellStyle name="Input 4 10 3 2" xfId="28973" xr:uid="{00000000-0005-0000-0000-0000C71C0000}"/>
    <cellStyle name="Input 4 10 4" xfId="10476" xr:uid="{00000000-0005-0000-0000-0000C81C0000}"/>
    <cellStyle name="Input 4 10 5" xfId="22126" xr:uid="{00000000-0005-0000-0000-0000C91C0000}"/>
    <cellStyle name="Input 4 11" xfId="2770" xr:uid="{00000000-0005-0000-0000-0000CA1C0000}"/>
    <cellStyle name="Input 4 11 2" xfId="5667" xr:uid="{00000000-0005-0000-0000-0000CB1C0000}"/>
    <cellStyle name="Input 4 11 2 2" xfId="16177" xr:uid="{00000000-0005-0000-0000-0000CC1C0000}"/>
    <cellStyle name="Input 4 11 2 2 2" xfId="28976" xr:uid="{00000000-0005-0000-0000-0000CD1C0000}"/>
    <cellStyle name="Input 4 11 2 3" xfId="10479" xr:uid="{00000000-0005-0000-0000-0000CE1C0000}"/>
    <cellStyle name="Input 4 11 2 4" xfId="25012" xr:uid="{00000000-0005-0000-0000-0000CF1C0000}"/>
    <cellStyle name="Input 4 11 3" xfId="16176" xr:uid="{00000000-0005-0000-0000-0000D01C0000}"/>
    <cellStyle name="Input 4 11 3 2" xfId="28975" xr:uid="{00000000-0005-0000-0000-0000D11C0000}"/>
    <cellStyle name="Input 4 11 4" xfId="10478" xr:uid="{00000000-0005-0000-0000-0000D21C0000}"/>
    <cellStyle name="Input 4 11 5" xfId="22958" xr:uid="{00000000-0005-0000-0000-0000D31C0000}"/>
    <cellStyle name="Input 4 12" xfId="1905" xr:uid="{00000000-0005-0000-0000-0000D41C0000}"/>
    <cellStyle name="Input 4 12 2" xfId="4803" xr:uid="{00000000-0005-0000-0000-0000D51C0000}"/>
    <cellStyle name="Input 4 12 2 2" xfId="16179" xr:uid="{00000000-0005-0000-0000-0000D61C0000}"/>
    <cellStyle name="Input 4 12 2 2 2" xfId="28978" xr:uid="{00000000-0005-0000-0000-0000D71C0000}"/>
    <cellStyle name="Input 4 12 2 3" xfId="10481" xr:uid="{00000000-0005-0000-0000-0000D81C0000}"/>
    <cellStyle name="Input 4 12 2 4" xfId="25013" xr:uid="{00000000-0005-0000-0000-0000D91C0000}"/>
    <cellStyle name="Input 4 12 3" xfId="16178" xr:uid="{00000000-0005-0000-0000-0000DA1C0000}"/>
    <cellStyle name="Input 4 12 3 2" xfId="28977" xr:uid="{00000000-0005-0000-0000-0000DB1C0000}"/>
    <cellStyle name="Input 4 12 4" xfId="10480" xr:uid="{00000000-0005-0000-0000-0000DC1C0000}"/>
    <cellStyle name="Input 4 12 5" xfId="22094" xr:uid="{00000000-0005-0000-0000-0000DD1C0000}"/>
    <cellStyle name="Input 4 13" xfId="2778" xr:uid="{00000000-0005-0000-0000-0000DE1C0000}"/>
    <cellStyle name="Input 4 13 2" xfId="5675" xr:uid="{00000000-0005-0000-0000-0000DF1C0000}"/>
    <cellStyle name="Input 4 13 2 2" xfId="16181" xr:uid="{00000000-0005-0000-0000-0000E01C0000}"/>
    <cellStyle name="Input 4 13 2 2 2" xfId="28980" xr:uid="{00000000-0005-0000-0000-0000E11C0000}"/>
    <cellStyle name="Input 4 13 2 3" xfId="10483" xr:uid="{00000000-0005-0000-0000-0000E21C0000}"/>
    <cellStyle name="Input 4 13 2 4" xfId="25014" xr:uid="{00000000-0005-0000-0000-0000E31C0000}"/>
    <cellStyle name="Input 4 13 3" xfId="16180" xr:uid="{00000000-0005-0000-0000-0000E41C0000}"/>
    <cellStyle name="Input 4 13 3 2" xfId="28979" xr:uid="{00000000-0005-0000-0000-0000E51C0000}"/>
    <cellStyle name="Input 4 13 4" xfId="10482" xr:uid="{00000000-0005-0000-0000-0000E61C0000}"/>
    <cellStyle name="Input 4 13 5" xfId="22966" xr:uid="{00000000-0005-0000-0000-0000E71C0000}"/>
    <cellStyle name="Input 4 14" xfId="2567" xr:uid="{00000000-0005-0000-0000-0000E81C0000}"/>
    <cellStyle name="Input 4 14 2" xfId="5464" xr:uid="{00000000-0005-0000-0000-0000E91C0000}"/>
    <cellStyle name="Input 4 14 2 2" xfId="16183" xr:uid="{00000000-0005-0000-0000-0000EA1C0000}"/>
    <cellStyle name="Input 4 14 2 2 2" xfId="28982" xr:uid="{00000000-0005-0000-0000-0000EB1C0000}"/>
    <cellStyle name="Input 4 14 2 3" xfId="10485" xr:uid="{00000000-0005-0000-0000-0000EC1C0000}"/>
    <cellStyle name="Input 4 14 2 4" xfId="25015" xr:uid="{00000000-0005-0000-0000-0000ED1C0000}"/>
    <cellStyle name="Input 4 14 3" xfId="16182" xr:uid="{00000000-0005-0000-0000-0000EE1C0000}"/>
    <cellStyle name="Input 4 14 3 2" xfId="28981" xr:uid="{00000000-0005-0000-0000-0000EF1C0000}"/>
    <cellStyle name="Input 4 14 4" xfId="10484" xr:uid="{00000000-0005-0000-0000-0000F01C0000}"/>
    <cellStyle name="Input 4 14 5" xfId="22755" xr:uid="{00000000-0005-0000-0000-0000F11C0000}"/>
    <cellStyle name="Input 4 15" xfId="2827" xr:uid="{00000000-0005-0000-0000-0000F21C0000}"/>
    <cellStyle name="Input 4 15 2" xfId="5724" xr:uid="{00000000-0005-0000-0000-0000F31C0000}"/>
    <cellStyle name="Input 4 15 2 2" xfId="16185" xr:uid="{00000000-0005-0000-0000-0000F41C0000}"/>
    <cellStyle name="Input 4 15 2 2 2" xfId="28984" xr:uid="{00000000-0005-0000-0000-0000F51C0000}"/>
    <cellStyle name="Input 4 15 2 3" xfId="10487" xr:uid="{00000000-0005-0000-0000-0000F61C0000}"/>
    <cellStyle name="Input 4 15 2 4" xfId="25016" xr:uid="{00000000-0005-0000-0000-0000F71C0000}"/>
    <cellStyle name="Input 4 15 3" xfId="16184" xr:uid="{00000000-0005-0000-0000-0000F81C0000}"/>
    <cellStyle name="Input 4 15 3 2" xfId="28983" xr:uid="{00000000-0005-0000-0000-0000F91C0000}"/>
    <cellStyle name="Input 4 15 4" xfId="10486" xr:uid="{00000000-0005-0000-0000-0000FA1C0000}"/>
    <cellStyle name="Input 4 15 5" xfId="23015" xr:uid="{00000000-0005-0000-0000-0000FB1C0000}"/>
    <cellStyle name="Input 4 16" xfId="1916" xr:uid="{00000000-0005-0000-0000-0000FC1C0000}"/>
    <cellStyle name="Input 4 16 2" xfId="4814" xr:uid="{00000000-0005-0000-0000-0000FD1C0000}"/>
    <cellStyle name="Input 4 16 2 2" xfId="16187" xr:uid="{00000000-0005-0000-0000-0000FE1C0000}"/>
    <cellStyle name="Input 4 16 2 2 2" xfId="28986" xr:uid="{00000000-0005-0000-0000-0000FF1C0000}"/>
    <cellStyle name="Input 4 16 2 3" xfId="10489" xr:uid="{00000000-0005-0000-0000-0000001D0000}"/>
    <cellStyle name="Input 4 16 2 4" xfId="25017" xr:uid="{00000000-0005-0000-0000-0000011D0000}"/>
    <cellStyle name="Input 4 16 3" xfId="16186" xr:uid="{00000000-0005-0000-0000-0000021D0000}"/>
    <cellStyle name="Input 4 16 3 2" xfId="28985" xr:uid="{00000000-0005-0000-0000-0000031D0000}"/>
    <cellStyle name="Input 4 16 4" xfId="10488" xr:uid="{00000000-0005-0000-0000-0000041D0000}"/>
    <cellStyle name="Input 4 16 5" xfId="22105" xr:uid="{00000000-0005-0000-0000-0000051D0000}"/>
    <cellStyle name="Input 4 17" xfId="3459" xr:uid="{00000000-0005-0000-0000-0000061D0000}"/>
    <cellStyle name="Input 4 17 2" xfId="6356" xr:uid="{00000000-0005-0000-0000-0000071D0000}"/>
    <cellStyle name="Input 4 17 2 2" xfId="16189" xr:uid="{00000000-0005-0000-0000-0000081D0000}"/>
    <cellStyle name="Input 4 17 2 2 2" xfId="28988" xr:uid="{00000000-0005-0000-0000-0000091D0000}"/>
    <cellStyle name="Input 4 17 2 3" xfId="10491" xr:uid="{00000000-0005-0000-0000-00000A1D0000}"/>
    <cellStyle name="Input 4 17 2 4" xfId="25018" xr:uid="{00000000-0005-0000-0000-00000B1D0000}"/>
    <cellStyle name="Input 4 17 3" xfId="16188" xr:uid="{00000000-0005-0000-0000-00000C1D0000}"/>
    <cellStyle name="Input 4 17 3 2" xfId="28987" xr:uid="{00000000-0005-0000-0000-00000D1D0000}"/>
    <cellStyle name="Input 4 17 4" xfId="10490" xr:uid="{00000000-0005-0000-0000-00000E1D0000}"/>
    <cellStyle name="Input 4 17 5" xfId="23647" xr:uid="{00000000-0005-0000-0000-00000F1D0000}"/>
    <cellStyle name="Input 4 18" xfId="3539" xr:uid="{00000000-0005-0000-0000-0000101D0000}"/>
    <cellStyle name="Input 4 18 2" xfId="6436" xr:uid="{00000000-0005-0000-0000-0000111D0000}"/>
    <cellStyle name="Input 4 18 2 2" xfId="16191" xr:uid="{00000000-0005-0000-0000-0000121D0000}"/>
    <cellStyle name="Input 4 18 2 2 2" xfId="28990" xr:uid="{00000000-0005-0000-0000-0000131D0000}"/>
    <cellStyle name="Input 4 18 2 3" xfId="10493" xr:uid="{00000000-0005-0000-0000-0000141D0000}"/>
    <cellStyle name="Input 4 18 2 4" xfId="25019" xr:uid="{00000000-0005-0000-0000-0000151D0000}"/>
    <cellStyle name="Input 4 18 3" xfId="16190" xr:uid="{00000000-0005-0000-0000-0000161D0000}"/>
    <cellStyle name="Input 4 18 3 2" xfId="28989" xr:uid="{00000000-0005-0000-0000-0000171D0000}"/>
    <cellStyle name="Input 4 18 4" xfId="10492" xr:uid="{00000000-0005-0000-0000-0000181D0000}"/>
    <cellStyle name="Input 4 18 5" xfId="23727" xr:uid="{00000000-0005-0000-0000-0000191D0000}"/>
    <cellStyle name="Input 4 19" xfId="2815" xr:uid="{00000000-0005-0000-0000-00001A1D0000}"/>
    <cellStyle name="Input 4 19 2" xfId="5712" xr:uid="{00000000-0005-0000-0000-00001B1D0000}"/>
    <cellStyle name="Input 4 19 2 2" xfId="16193" xr:uid="{00000000-0005-0000-0000-00001C1D0000}"/>
    <cellStyle name="Input 4 19 2 2 2" xfId="28992" xr:uid="{00000000-0005-0000-0000-00001D1D0000}"/>
    <cellStyle name="Input 4 19 2 3" xfId="10495" xr:uid="{00000000-0005-0000-0000-00001E1D0000}"/>
    <cellStyle name="Input 4 19 2 4" xfId="25020" xr:uid="{00000000-0005-0000-0000-00001F1D0000}"/>
    <cellStyle name="Input 4 19 3" xfId="16192" xr:uid="{00000000-0005-0000-0000-0000201D0000}"/>
    <cellStyle name="Input 4 19 3 2" xfId="28991" xr:uid="{00000000-0005-0000-0000-0000211D0000}"/>
    <cellStyle name="Input 4 19 4" xfId="10494" xr:uid="{00000000-0005-0000-0000-0000221D0000}"/>
    <cellStyle name="Input 4 19 5" xfId="23003" xr:uid="{00000000-0005-0000-0000-0000231D0000}"/>
    <cellStyle name="Input 4 2" xfId="1602" xr:uid="{00000000-0005-0000-0000-0000241D0000}"/>
    <cellStyle name="Input 4 2 2" xfId="4501" xr:uid="{00000000-0005-0000-0000-0000251D0000}"/>
    <cellStyle name="Input 4 2 2 2" xfId="16195" xr:uid="{00000000-0005-0000-0000-0000261D0000}"/>
    <cellStyle name="Input 4 2 2 2 2" xfId="28994" xr:uid="{00000000-0005-0000-0000-0000271D0000}"/>
    <cellStyle name="Input 4 2 2 3" xfId="10497" xr:uid="{00000000-0005-0000-0000-0000281D0000}"/>
    <cellStyle name="Input 4 2 2 4" xfId="25021" xr:uid="{00000000-0005-0000-0000-0000291D0000}"/>
    <cellStyle name="Input 4 2 3" xfId="16194" xr:uid="{00000000-0005-0000-0000-00002A1D0000}"/>
    <cellStyle name="Input 4 2 3 2" xfId="28993" xr:uid="{00000000-0005-0000-0000-00002B1D0000}"/>
    <cellStyle name="Input 4 2 4" xfId="10496" xr:uid="{00000000-0005-0000-0000-00002C1D0000}"/>
    <cellStyle name="Input 4 2 5" xfId="21791" xr:uid="{00000000-0005-0000-0000-00002D1D0000}"/>
    <cellStyle name="Input 4 20" xfId="3700" xr:uid="{00000000-0005-0000-0000-00002E1D0000}"/>
    <cellStyle name="Input 4 20 2" xfId="6597" xr:uid="{00000000-0005-0000-0000-00002F1D0000}"/>
    <cellStyle name="Input 4 20 2 2" xfId="16197" xr:uid="{00000000-0005-0000-0000-0000301D0000}"/>
    <cellStyle name="Input 4 20 2 2 2" xfId="28996" xr:uid="{00000000-0005-0000-0000-0000311D0000}"/>
    <cellStyle name="Input 4 20 2 3" xfId="10499" xr:uid="{00000000-0005-0000-0000-0000321D0000}"/>
    <cellStyle name="Input 4 20 2 4" xfId="25022" xr:uid="{00000000-0005-0000-0000-0000331D0000}"/>
    <cellStyle name="Input 4 20 3" xfId="16196" xr:uid="{00000000-0005-0000-0000-0000341D0000}"/>
    <cellStyle name="Input 4 20 3 2" xfId="28995" xr:uid="{00000000-0005-0000-0000-0000351D0000}"/>
    <cellStyle name="Input 4 20 4" xfId="10498" xr:uid="{00000000-0005-0000-0000-0000361D0000}"/>
    <cellStyle name="Input 4 20 5" xfId="23888" xr:uid="{00000000-0005-0000-0000-0000371D0000}"/>
    <cellStyle name="Input 4 21" xfId="3457" xr:uid="{00000000-0005-0000-0000-0000381D0000}"/>
    <cellStyle name="Input 4 21 2" xfId="6354" xr:uid="{00000000-0005-0000-0000-0000391D0000}"/>
    <cellStyle name="Input 4 21 2 2" xfId="16199" xr:uid="{00000000-0005-0000-0000-00003A1D0000}"/>
    <cellStyle name="Input 4 21 2 2 2" xfId="28998" xr:uid="{00000000-0005-0000-0000-00003B1D0000}"/>
    <cellStyle name="Input 4 21 2 3" xfId="10501" xr:uid="{00000000-0005-0000-0000-00003C1D0000}"/>
    <cellStyle name="Input 4 21 2 4" xfId="25023" xr:uid="{00000000-0005-0000-0000-00003D1D0000}"/>
    <cellStyle name="Input 4 21 3" xfId="16198" xr:uid="{00000000-0005-0000-0000-00003E1D0000}"/>
    <cellStyle name="Input 4 21 3 2" xfId="28997" xr:uid="{00000000-0005-0000-0000-00003F1D0000}"/>
    <cellStyle name="Input 4 21 4" xfId="10500" xr:uid="{00000000-0005-0000-0000-0000401D0000}"/>
    <cellStyle name="Input 4 21 5" xfId="23645" xr:uid="{00000000-0005-0000-0000-0000411D0000}"/>
    <cellStyle name="Input 4 22" xfId="1919" xr:uid="{00000000-0005-0000-0000-0000421D0000}"/>
    <cellStyle name="Input 4 22 2" xfId="4817" xr:uid="{00000000-0005-0000-0000-0000431D0000}"/>
    <cellStyle name="Input 4 22 2 2" xfId="16201" xr:uid="{00000000-0005-0000-0000-0000441D0000}"/>
    <cellStyle name="Input 4 22 2 2 2" xfId="29000" xr:uid="{00000000-0005-0000-0000-0000451D0000}"/>
    <cellStyle name="Input 4 22 2 3" xfId="10503" xr:uid="{00000000-0005-0000-0000-0000461D0000}"/>
    <cellStyle name="Input 4 22 2 4" xfId="25024" xr:uid="{00000000-0005-0000-0000-0000471D0000}"/>
    <cellStyle name="Input 4 22 3" xfId="16200" xr:uid="{00000000-0005-0000-0000-0000481D0000}"/>
    <cellStyle name="Input 4 22 3 2" xfId="28999" xr:uid="{00000000-0005-0000-0000-0000491D0000}"/>
    <cellStyle name="Input 4 22 4" xfId="10502" xr:uid="{00000000-0005-0000-0000-00004A1D0000}"/>
    <cellStyle name="Input 4 22 5" xfId="22108" xr:uid="{00000000-0005-0000-0000-00004B1D0000}"/>
    <cellStyle name="Input 4 23" xfId="3484" xr:uid="{00000000-0005-0000-0000-00004C1D0000}"/>
    <cellStyle name="Input 4 23 2" xfId="6381" xr:uid="{00000000-0005-0000-0000-00004D1D0000}"/>
    <cellStyle name="Input 4 23 2 2" xfId="16203" xr:uid="{00000000-0005-0000-0000-00004E1D0000}"/>
    <cellStyle name="Input 4 23 2 2 2" xfId="29002" xr:uid="{00000000-0005-0000-0000-00004F1D0000}"/>
    <cellStyle name="Input 4 23 2 3" xfId="10505" xr:uid="{00000000-0005-0000-0000-0000501D0000}"/>
    <cellStyle name="Input 4 23 2 4" xfId="25025" xr:uid="{00000000-0005-0000-0000-0000511D0000}"/>
    <cellStyle name="Input 4 23 3" xfId="16202" xr:uid="{00000000-0005-0000-0000-0000521D0000}"/>
    <cellStyle name="Input 4 23 3 2" xfId="29001" xr:uid="{00000000-0005-0000-0000-0000531D0000}"/>
    <cellStyle name="Input 4 23 4" xfId="10504" xr:uid="{00000000-0005-0000-0000-0000541D0000}"/>
    <cellStyle name="Input 4 23 5" xfId="23672" xr:uid="{00000000-0005-0000-0000-0000551D0000}"/>
    <cellStyle name="Input 4 24" xfId="3784" xr:uid="{00000000-0005-0000-0000-0000561D0000}"/>
    <cellStyle name="Input 4 24 2" xfId="6681" xr:uid="{00000000-0005-0000-0000-0000571D0000}"/>
    <cellStyle name="Input 4 24 2 2" xfId="16205" xr:uid="{00000000-0005-0000-0000-0000581D0000}"/>
    <cellStyle name="Input 4 24 2 2 2" xfId="29004" xr:uid="{00000000-0005-0000-0000-0000591D0000}"/>
    <cellStyle name="Input 4 24 2 3" xfId="10507" xr:uid="{00000000-0005-0000-0000-00005A1D0000}"/>
    <cellStyle name="Input 4 24 2 4" xfId="25026" xr:uid="{00000000-0005-0000-0000-00005B1D0000}"/>
    <cellStyle name="Input 4 24 3" xfId="16204" xr:uid="{00000000-0005-0000-0000-00005C1D0000}"/>
    <cellStyle name="Input 4 24 3 2" xfId="29003" xr:uid="{00000000-0005-0000-0000-00005D1D0000}"/>
    <cellStyle name="Input 4 24 4" xfId="10506" xr:uid="{00000000-0005-0000-0000-00005E1D0000}"/>
    <cellStyle name="Input 4 24 5" xfId="23972" xr:uid="{00000000-0005-0000-0000-00005F1D0000}"/>
    <cellStyle name="Input 4 25" xfId="3410" xr:uid="{00000000-0005-0000-0000-0000601D0000}"/>
    <cellStyle name="Input 4 25 2" xfId="6307" xr:uid="{00000000-0005-0000-0000-0000611D0000}"/>
    <cellStyle name="Input 4 25 2 2" xfId="16207" xr:uid="{00000000-0005-0000-0000-0000621D0000}"/>
    <cellStyle name="Input 4 25 2 2 2" xfId="29006" xr:uid="{00000000-0005-0000-0000-0000631D0000}"/>
    <cellStyle name="Input 4 25 2 3" xfId="10509" xr:uid="{00000000-0005-0000-0000-0000641D0000}"/>
    <cellStyle name="Input 4 25 2 4" xfId="25027" xr:uid="{00000000-0005-0000-0000-0000651D0000}"/>
    <cellStyle name="Input 4 25 3" xfId="16206" xr:uid="{00000000-0005-0000-0000-0000661D0000}"/>
    <cellStyle name="Input 4 25 3 2" xfId="29005" xr:uid="{00000000-0005-0000-0000-0000671D0000}"/>
    <cellStyle name="Input 4 25 4" xfId="10508" xr:uid="{00000000-0005-0000-0000-0000681D0000}"/>
    <cellStyle name="Input 4 25 5" xfId="23598" xr:uid="{00000000-0005-0000-0000-0000691D0000}"/>
    <cellStyle name="Input 4 26" xfId="2556" xr:uid="{00000000-0005-0000-0000-00006A1D0000}"/>
    <cellStyle name="Input 4 26 2" xfId="5453" xr:uid="{00000000-0005-0000-0000-00006B1D0000}"/>
    <cellStyle name="Input 4 26 2 2" xfId="16209" xr:uid="{00000000-0005-0000-0000-00006C1D0000}"/>
    <cellStyle name="Input 4 26 2 2 2" xfId="29008" xr:uid="{00000000-0005-0000-0000-00006D1D0000}"/>
    <cellStyle name="Input 4 26 2 3" xfId="10511" xr:uid="{00000000-0005-0000-0000-00006E1D0000}"/>
    <cellStyle name="Input 4 26 2 4" xfId="25028" xr:uid="{00000000-0005-0000-0000-00006F1D0000}"/>
    <cellStyle name="Input 4 26 3" xfId="16208" xr:uid="{00000000-0005-0000-0000-0000701D0000}"/>
    <cellStyle name="Input 4 26 3 2" xfId="29007" xr:uid="{00000000-0005-0000-0000-0000711D0000}"/>
    <cellStyle name="Input 4 26 4" xfId="10510" xr:uid="{00000000-0005-0000-0000-0000721D0000}"/>
    <cellStyle name="Input 4 26 5" xfId="22744" xr:uid="{00000000-0005-0000-0000-0000731D0000}"/>
    <cellStyle name="Input 4 27" xfId="1502" xr:uid="{00000000-0005-0000-0000-0000741D0000}"/>
    <cellStyle name="Input 4 27 2" xfId="4401" xr:uid="{00000000-0005-0000-0000-0000751D0000}"/>
    <cellStyle name="Input 4 27 2 2" xfId="16211" xr:uid="{00000000-0005-0000-0000-0000761D0000}"/>
    <cellStyle name="Input 4 27 2 2 2" xfId="29010" xr:uid="{00000000-0005-0000-0000-0000771D0000}"/>
    <cellStyle name="Input 4 27 2 3" xfId="10513" xr:uid="{00000000-0005-0000-0000-0000781D0000}"/>
    <cellStyle name="Input 4 27 2 4" xfId="25029" xr:uid="{00000000-0005-0000-0000-0000791D0000}"/>
    <cellStyle name="Input 4 27 3" xfId="16210" xr:uid="{00000000-0005-0000-0000-00007A1D0000}"/>
    <cellStyle name="Input 4 27 3 2" xfId="29009" xr:uid="{00000000-0005-0000-0000-00007B1D0000}"/>
    <cellStyle name="Input 4 27 4" xfId="10512" xr:uid="{00000000-0005-0000-0000-00007C1D0000}"/>
    <cellStyle name="Input 4 27 5" xfId="21691" xr:uid="{00000000-0005-0000-0000-00007D1D0000}"/>
    <cellStyle name="Input 4 28" xfId="4055" xr:uid="{00000000-0005-0000-0000-00007E1D0000}"/>
    <cellStyle name="Input 4 28 2" xfId="6952" xr:uid="{00000000-0005-0000-0000-00007F1D0000}"/>
    <cellStyle name="Input 4 28 2 2" xfId="16213" xr:uid="{00000000-0005-0000-0000-0000801D0000}"/>
    <cellStyle name="Input 4 28 2 2 2" xfId="29012" xr:uid="{00000000-0005-0000-0000-0000811D0000}"/>
    <cellStyle name="Input 4 28 2 3" xfId="10515" xr:uid="{00000000-0005-0000-0000-0000821D0000}"/>
    <cellStyle name="Input 4 28 2 4" xfId="25030" xr:uid="{00000000-0005-0000-0000-0000831D0000}"/>
    <cellStyle name="Input 4 28 3" xfId="16212" xr:uid="{00000000-0005-0000-0000-0000841D0000}"/>
    <cellStyle name="Input 4 28 3 2" xfId="29011" xr:uid="{00000000-0005-0000-0000-0000851D0000}"/>
    <cellStyle name="Input 4 28 4" xfId="10514" xr:uid="{00000000-0005-0000-0000-0000861D0000}"/>
    <cellStyle name="Input 4 28 5" xfId="24243" xr:uid="{00000000-0005-0000-0000-0000871D0000}"/>
    <cellStyle name="Input 4 29" xfId="3917" xr:uid="{00000000-0005-0000-0000-0000881D0000}"/>
    <cellStyle name="Input 4 29 2" xfId="6814" xr:uid="{00000000-0005-0000-0000-0000891D0000}"/>
    <cellStyle name="Input 4 29 2 2" xfId="16215" xr:uid="{00000000-0005-0000-0000-00008A1D0000}"/>
    <cellStyle name="Input 4 29 2 2 2" xfId="29014" xr:uid="{00000000-0005-0000-0000-00008B1D0000}"/>
    <cellStyle name="Input 4 29 2 3" xfId="10517" xr:uid="{00000000-0005-0000-0000-00008C1D0000}"/>
    <cellStyle name="Input 4 29 2 4" xfId="25031" xr:uid="{00000000-0005-0000-0000-00008D1D0000}"/>
    <cellStyle name="Input 4 29 3" xfId="16214" xr:uid="{00000000-0005-0000-0000-00008E1D0000}"/>
    <cellStyle name="Input 4 29 3 2" xfId="29013" xr:uid="{00000000-0005-0000-0000-00008F1D0000}"/>
    <cellStyle name="Input 4 29 4" xfId="10516" xr:uid="{00000000-0005-0000-0000-0000901D0000}"/>
    <cellStyle name="Input 4 29 5" xfId="24105" xr:uid="{00000000-0005-0000-0000-0000911D0000}"/>
    <cellStyle name="Input 4 3" xfId="2163" xr:uid="{00000000-0005-0000-0000-0000921D0000}"/>
    <cellStyle name="Input 4 3 2" xfId="5061" xr:uid="{00000000-0005-0000-0000-0000931D0000}"/>
    <cellStyle name="Input 4 3 2 2" xfId="16217" xr:uid="{00000000-0005-0000-0000-0000941D0000}"/>
    <cellStyle name="Input 4 3 2 2 2" xfId="29016" xr:uid="{00000000-0005-0000-0000-0000951D0000}"/>
    <cellStyle name="Input 4 3 2 3" xfId="10519" xr:uid="{00000000-0005-0000-0000-0000961D0000}"/>
    <cellStyle name="Input 4 3 2 4" xfId="25032" xr:uid="{00000000-0005-0000-0000-0000971D0000}"/>
    <cellStyle name="Input 4 3 3" xfId="16216" xr:uid="{00000000-0005-0000-0000-0000981D0000}"/>
    <cellStyle name="Input 4 3 3 2" xfId="29015" xr:uid="{00000000-0005-0000-0000-0000991D0000}"/>
    <cellStyle name="Input 4 3 4" xfId="10518" xr:uid="{00000000-0005-0000-0000-00009A1D0000}"/>
    <cellStyle name="Input 4 3 5" xfId="22352" xr:uid="{00000000-0005-0000-0000-00009B1D0000}"/>
    <cellStyle name="Input 4 30" xfId="4081" xr:uid="{00000000-0005-0000-0000-00009C1D0000}"/>
    <cellStyle name="Input 4 30 2" xfId="6978" xr:uid="{00000000-0005-0000-0000-00009D1D0000}"/>
    <cellStyle name="Input 4 30 2 2" xfId="16219" xr:uid="{00000000-0005-0000-0000-00009E1D0000}"/>
    <cellStyle name="Input 4 30 2 2 2" xfId="29018" xr:uid="{00000000-0005-0000-0000-00009F1D0000}"/>
    <cellStyle name="Input 4 30 2 3" xfId="10521" xr:uid="{00000000-0005-0000-0000-0000A01D0000}"/>
    <cellStyle name="Input 4 30 2 4" xfId="25033" xr:uid="{00000000-0005-0000-0000-0000A11D0000}"/>
    <cellStyle name="Input 4 30 3" xfId="16218" xr:uid="{00000000-0005-0000-0000-0000A21D0000}"/>
    <cellStyle name="Input 4 30 3 2" xfId="29017" xr:uid="{00000000-0005-0000-0000-0000A31D0000}"/>
    <cellStyle name="Input 4 30 4" xfId="10520" xr:uid="{00000000-0005-0000-0000-0000A41D0000}"/>
    <cellStyle name="Input 4 30 5" xfId="24269" xr:uid="{00000000-0005-0000-0000-0000A51D0000}"/>
    <cellStyle name="Input 4 31" xfId="4237" xr:uid="{00000000-0005-0000-0000-0000A61D0000}"/>
    <cellStyle name="Input 4 31 2" xfId="16220" xr:uid="{00000000-0005-0000-0000-0000A71D0000}"/>
    <cellStyle name="Input 4 31 2 2" xfId="29019" xr:uid="{00000000-0005-0000-0000-0000A81D0000}"/>
    <cellStyle name="Input 4 31 3" xfId="10522" xr:uid="{00000000-0005-0000-0000-0000A91D0000}"/>
    <cellStyle name="Input 4 31 4" xfId="25034" xr:uid="{00000000-0005-0000-0000-0000AA1D0000}"/>
    <cellStyle name="Input 4 32" xfId="7063" xr:uid="{00000000-0005-0000-0000-0000AB1D0000}"/>
    <cellStyle name="Input 4 32 2" xfId="16173" xr:uid="{00000000-0005-0000-0000-0000AC1D0000}"/>
    <cellStyle name="Input 4 32 3" xfId="28972" xr:uid="{00000000-0005-0000-0000-0000AD1D0000}"/>
    <cellStyle name="Input 4 33" xfId="10475" xr:uid="{00000000-0005-0000-0000-0000AE1D0000}"/>
    <cellStyle name="Input 4 4" xfId="1442" xr:uid="{00000000-0005-0000-0000-0000AF1D0000}"/>
    <cellStyle name="Input 4 4 2" xfId="4342" xr:uid="{00000000-0005-0000-0000-0000B01D0000}"/>
    <cellStyle name="Input 4 4 2 2" xfId="16222" xr:uid="{00000000-0005-0000-0000-0000B11D0000}"/>
    <cellStyle name="Input 4 4 2 2 2" xfId="29021" xr:uid="{00000000-0005-0000-0000-0000B21D0000}"/>
    <cellStyle name="Input 4 4 2 3" xfId="10524" xr:uid="{00000000-0005-0000-0000-0000B31D0000}"/>
    <cellStyle name="Input 4 4 2 4" xfId="25035" xr:uid="{00000000-0005-0000-0000-0000B41D0000}"/>
    <cellStyle name="Input 4 4 3" xfId="16221" xr:uid="{00000000-0005-0000-0000-0000B51D0000}"/>
    <cellStyle name="Input 4 4 3 2" xfId="29020" xr:uid="{00000000-0005-0000-0000-0000B61D0000}"/>
    <cellStyle name="Input 4 4 4" xfId="10523" xr:uid="{00000000-0005-0000-0000-0000B71D0000}"/>
    <cellStyle name="Input 4 4 5" xfId="21632" xr:uid="{00000000-0005-0000-0000-0000B81D0000}"/>
    <cellStyle name="Input 4 5" xfId="2171" xr:uid="{00000000-0005-0000-0000-0000B91D0000}"/>
    <cellStyle name="Input 4 5 2" xfId="5069" xr:uid="{00000000-0005-0000-0000-0000BA1D0000}"/>
    <cellStyle name="Input 4 5 2 2" xfId="16224" xr:uid="{00000000-0005-0000-0000-0000BB1D0000}"/>
    <cellStyle name="Input 4 5 2 2 2" xfId="29023" xr:uid="{00000000-0005-0000-0000-0000BC1D0000}"/>
    <cellStyle name="Input 4 5 2 3" xfId="10526" xr:uid="{00000000-0005-0000-0000-0000BD1D0000}"/>
    <cellStyle name="Input 4 5 2 4" xfId="25036" xr:uid="{00000000-0005-0000-0000-0000BE1D0000}"/>
    <cellStyle name="Input 4 5 3" xfId="16223" xr:uid="{00000000-0005-0000-0000-0000BF1D0000}"/>
    <cellStyle name="Input 4 5 3 2" xfId="29022" xr:uid="{00000000-0005-0000-0000-0000C01D0000}"/>
    <cellStyle name="Input 4 5 4" xfId="10525" xr:uid="{00000000-0005-0000-0000-0000C11D0000}"/>
    <cellStyle name="Input 4 5 5" xfId="22360" xr:uid="{00000000-0005-0000-0000-0000C21D0000}"/>
    <cellStyle name="Input 4 6" xfId="2417" xr:uid="{00000000-0005-0000-0000-0000C31D0000}"/>
    <cellStyle name="Input 4 6 2" xfId="5314" xr:uid="{00000000-0005-0000-0000-0000C41D0000}"/>
    <cellStyle name="Input 4 6 2 2" xfId="16226" xr:uid="{00000000-0005-0000-0000-0000C51D0000}"/>
    <cellStyle name="Input 4 6 2 2 2" xfId="29025" xr:uid="{00000000-0005-0000-0000-0000C61D0000}"/>
    <cellStyle name="Input 4 6 2 3" xfId="10528" xr:uid="{00000000-0005-0000-0000-0000C71D0000}"/>
    <cellStyle name="Input 4 6 2 4" xfId="25037" xr:uid="{00000000-0005-0000-0000-0000C81D0000}"/>
    <cellStyle name="Input 4 6 3" xfId="16225" xr:uid="{00000000-0005-0000-0000-0000C91D0000}"/>
    <cellStyle name="Input 4 6 3 2" xfId="29024" xr:uid="{00000000-0005-0000-0000-0000CA1D0000}"/>
    <cellStyle name="Input 4 6 4" xfId="10527" xr:uid="{00000000-0005-0000-0000-0000CB1D0000}"/>
    <cellStyle name="Input 4 6 5" xfId="22605" xr:uid="{00000000-0005-0000-0000-0000CC1D0000}"/>
    <cellStyle name="Input 4 7" xfId="2488" xr:uid="{00000000-0005-0000-0000-0000CD1D0000}"/>
    <cellStyle name="Input 4 7 2" xfId="5385" xr:uid="{00000000-0005-0000-0000-0000CE1D0000}"/>
    <cellStyle name="Input 4 7 2 2" xfId="16228" xr:uid="{00000000-0005-0000-0000-0000CF1D0000}"/>
    <cellStyle name="Input 4 7 2 2 2" xfId="29027" xr:uid="{00000000-0005-0000-0000-0000D01D0000}"/>
    <cellStyle name="Input 4 7 2 3" xfId="10530" xr:uid="{00000000-0005-0000-0000-0000D11D0000}"/>
    <cellStyle name="Input 4 7 2 4" xfId="25038" xr:uid="{00000000-0005-0000-0000-0000D21D0000}"/>
    <cellStyle name="Input 4 7 3" xfId="16227" xr:uid="{00000000-0005-0000-0000-0000D31D0000}"/>
    <cellStyle name="Input 4 7 3 2" xfId="29026" xr:uid="{00000000-0005-0000-0000-0000D41D0000}"/>
    <cellStyle name="Input 4 7 4" xfId="10529" xr:uid="{00000000-0005-0000-0000-0000D51D0000}"/>
    <cellStyle name="Input 4 7 5" xfId="22676" xr:uid="{00000000-0005-0000-0000-0000D61D0000}"/>
    <cellStyle name="Input 4 8" xfId="1896" xr:uid="{00000000-0005-0000-0000-0000D71D0000}"/>
    <cellStyle name="Input 4 8 2" xfId="4794" xr:uid="{00000000-0005-0000-0000-0000D81D0000}"/>
    <cellStyle name="Input 4 8 2 2" xfId="16230" xr:uid="{00000000-0005-0000-0000-0000D91D0000}"/>
    <cellStyle name="Input 4 8 2 2 2" xfId="29029" xr:uid="{00000000-0005-0000-0000-0000DA1D0000}"/>
    <cellStyle name="Input 4 8 2 3" xfId="10532" xr:uid="{00000000-0005-0000-0000-0000DB1D0000}"/>
    <cellStyle name="Input 4 8 2 4" xfId="25039" xr:uid="{00000000-0005-0000-0000-0000DC1D0000}"/>
    <cellStyle name="Input 4 8 3" xfId="16229" xr:uid="{00000000-0005-0000-0000-0000DD1D0000}"/>
    <cellStyle name="Input 4 8 3 2" xfId="29028" xr:uid="{00000000-0005-0000-0000-0000DE1D0000}"/>
    <cellStyle name="Input 4 8 4" xfId="10531" xr:uid="{00000000-0005-0000-0000-0000DF1D0000}"/>
    <cellStyle name="Input 4 8 5" xfId="22085" xr:uid="{00000000-0005-0000-0000-0000E01D0000}"/>
    <cellStyle name="Input 4 9" xfId="2763" xr:uid="{00000000-0005-0000-0000-0000E11D0000}"/>
    <cellStyle name="Input 4 9 2" xfId="5660" xr:uid="{00000000-0005-0000-0000-0000E21D0000}"/>
    <cellStyle name="Input 4 9 2 2" xfId="16232" xr:uid="{00000000-0005-0000-0000-0000E31D0000}"/>
    <cellStyle name="Input 4 9 2 2 2" xfId="29031" xr:uid="{00000000-0005-0000-0000-0000E41D0000}"/>
    <cellStyle name="Input 4 9 2 3" xfId="10534" xr:uid="{00000000-0005-0000-0000-0000E51D0000}"/>
    <cellStyle name="Input 4 9 2 4" xfId="25040" xr:uid="{00000000-0005-0000-0000-0000E61D0000}"/>
    <cellStyle name="Input 4 9 3" xfId="16231" xr:uid="{00000000-0005-0000-0000-0000E71D0000}"/>
    <cellStyle name="Input 4 9 3 2" xfId="29030" xr:uid="{00000000-0005-0000-0000-0000E81D0000}"/>
    <cellStyle name="Input 4 9 4" xfId="10533" xr:uid="{00000000-0005-0000-0000-0000E91D0000}"/>
    <cellStyle name="Input 4 9 5" xfId="22951" xr:uid="{00000000-0005-0000-0000-0000EA1D0000}"/>
    <cellStyle name="Input 5" xfId="2478" xr:uid="{00000000-0005-0000-0000-0000EB1D0000}"/>
    <cellStyle name="Input 5 2" xfId="5375" xr:uid="{00000000-0005-0000-0000-0000EC1D0000}"/>
    <cellStyle name="Input 5 2 2" xfId="16234" xr:uid="{00000000-0005-0000-0000-0000ED1D0000}"/>
    <cellStyle name="Input 5 2 2 2" xfId="29033" xr:uid="{00000000-0005-0000-0000-0000EE1D0000}"/>
    <cellStyle name="Input 5 2 3" xfId="10536" xr:uid="{00000000-0005-0000-0000-0000EF1D0000}"/>
    <cellStyle name="Input 5 2 4" xfId="25041" xr:uid="{00000000-0005-0000-0000-0000F01D0000}"/>
    <cellStyle name="Input 5 3" xfId="16233" xr:uid="{00000000-0005-0000-0000-0000F11D0000}"/>
    <cellStyle name="Input 5 3 2" xfId="29032" xr:uid="{00000000-0005-0000-0000-0000F21D0000}"/>
    <cellStyle name="Input 5 4" xfId="10535" xr:uid="{00000000-0005-0000-0000-0000F31D0000}"/>
    <cellStyle name="Input 5 5" xfId="22666" xr:uid="{00000000-0005-0000-0000-0000F41D0000}"/>
    <cellStyle name="Input 6" xfId="1508" xr:uid="{00000000-0005-0000-0000-0000F51D0000}"/>
    <cellStyle name="Input 6 2" xfId="4407" xr:uid="{00000000-0005-0000-0000-0000F61D0000}"/>
    <cellStyle name="Input 6 2 2" xfId="16236" xr:uid="{00000000-0005-0000-0000-0000F71D0000}"/>
    <cellStyle name="Input 6 2 2 2" xfId="29035" xr:uid="{00000000-0005-0000-0000-0000F81D0000}"/>
    <cellStyle name="Input 6 2 3" xfId="10538" xr:uid="{00000000-0005-0000-0000-0000F91D0000}"/>
    <cellStyle name="Input 6 2 4" xfId="25042" xr:uid="{00000000-0005-0000-0000-0000FA1D0000}"/>
    <cellStyle name="Input 6 3" xfId="16235" xr:uid="{00000000-0005-0000-0000-0000FB1D0000}"/>
    <cellStyle name="Input 6 3 2" xfId="29034" xr:uid="{00000000-0005-0000-0000-0000FC1D0000}"/>
    <cellStyle name="Input 6 4" xfId="10537" xr:uid="{00000000-0005-0000-0000-0000FD1D0000}"/>
    <cellStyle name="Input 6 5" xfId="21697" xr:uid="{00000000-0005-0000-0000-0000FE1D0000}"/>
    <cellStyle name="Input 7" xfId="3529" xr:uid="{00000000-0005-0000-0000-0000FF1D0000}"/>
    <cellStyle name="Input 7 2" xfId="6426" xr:uid="{00000000-0005-0000-0000-0000001E0000}"/>
    <cellStyle name="Input 7 2 2" xfId="16238" xr:uid="{00000000-0005-0000-0000-0000011E0000}"/>
    <cellStyle name="Input 7 2 2 2" xfId="29037" xr:uid="{00000000-0005-0000-0000-0000021E0000}"/>
    <cellStyle name="Input 7 2 3" xfId="10540" xr:uid="{00000000-0005-0000-0000-0000031E0000}"/>
    <cellStyle name="Input 7 2 4" xfId="25043" xr:uid="{00000000-0005-0000-0000-0000041E0000}"/>
    <cellStyle name="Input 7 3" xfId="16237" xr:uid="{00000000-0005-0000-0000-0000051E0000}"/>
    <cellStyle name="Input 7 3 2" xfId="29036" xr:uid="{00000000-0005-0000-0000-0000061E0000}"/>
    <cellStyle name="Input 7 4" xfId="10539" xr:uid="{00000000-0005-0000-0000-0000071E0000}"/>
    <cellStyle name="Input 7 5" xfId="23717" xr:uid="{00000000-0005-0000-0000-0000081E0000}"/>
    <cellStyle name="Input 8" xfId="3608" xr:uid="{00000000-0005-0000-0000-0000091E0000}"/>
    <cellStyle name="Input 8 2" xfId="6505" xr:uid="{00000000-0005-0000-0000-00000A1E0000}"/>
    <cellStyle name="Input 8 2 2" xfId="16240" xr:uid="{00000000-0005-0000-0000-00000B1E0000}"/>
    <cellStyle name="Input 8 2 2 2" xfId="29039" xr:uid="{00000000-0005-0000-0000-00000C1E0000}"/>
    <cellStyle name="Input 8 2 3" xfId="10542" xr:uid="{00000000-0005-0000-0000-00000D1E0000}"/>
    <cellStyle name="Input 8 2 4" xfId="25044" xr:uid="{00000000-0005-0000-0000-00000E1E0000}"/>
    <cellStyle name="Input 8 3" xfId="16239" xr:uid="{00000000-0005-0000-0000-00000F1E0000}"/>
    <cellStyle name="Input 8 3 2" xfId="29038" xr:uid="{00000000-0005-0000-0000-0000101E0000}"/>
    <cellStyle name="Input 8 4" xfId="10541" xr:uid="{00000000-0005-0000-0000-0000111E0000}"/>
    <cellStyle name="Input 8 5" xfId="23796" xr:uid="{00000000-0005-0000-0000-0000121E0000}"/>
    <cellStyle name="Input 9" xfId="3650" xr:uid="{00000000-0005-0000-0000-0000131E0000}"/>
    <cellStyle name="Input 9 2" xfId="6547" xr:uid="{00000000-0005-0000-0000-0000141E0000}"/>
    <cellStyle name="Input 9 2 2" xfId="16242" xr:uid="{00000000-0005-0000-0000-0000151E0000}"/>
    <cellStyle name="Input 9 2 2 2" xfId="29041" xr:uid="{00000000-0005-0000-0000-0000161E0000}"/>
    <cellStyle name="Input 9 2 3" xfId="10544" xr:uid="{00000000-0005-0000-0000-0000171E0000}"/>
    <cellStyle name="Input 9 2 4" xfId="25045" xr:uid="{00000000-0005-0000-0000-0000181E0000}"/>
    <cellStyle name="Input 9 3" xfId="16241" xr:uid="{00000000-0005-0000-0000-0000191E0000}"/>
    <cellStyle name="Input 9 3 2" xfId="29040" xr:uid="{00000000-0005-0000-0000-00001A1E0000}"/>
    <cellStyle name="Input 9 4" xfId="10543" xr:uid="{00000000-0005-0000-0000-00001B1E0000}"/>
    <cellStyle name="Input 9 5" xfId="23838" xr:uid="{00000000-0005-0000-0000-00001C1E0000}"/>
    <cellStyle name="Input_MBA and other" xfId="356" xr:uid="{00000000-0005-0000-0000-00001D1E0000}"/>
    <cellStyle name="Komma 2" xfId="79" xr:uid="{00000000-0005-0000-0000-00001E1E0000}"/>
    <cellStyle name="Komma 2 2" xfId="80" xr:uid="{00000000-0005-0000-0000-00001F1E0000}"/>
    <cellStyle name="Komma 2 2 2" xfId="357" xr:uid="{00000000-0005-0000-0000-0000201E0000}"/>
    <cellStyle name="Komma 2 2 3" xfId="8813" xr:uid="{00000000-0005-0000-0000-0000211E0000}"/>
    <cellStyle name="Komma 2 3" xfId="81" xr:uid="{00000000-0005-0000-0000-0000221E0000}"/>
    <cellStyle name="Komma 2 3 2" xfId="33429" xr:uid="{00000000-0005-0000-0000-0000231E0000}"/>
    <cellStyle name="Komma 2 4" xfId="358" xr:uid="{00000000-0005-0000-0000-0000241E0000}"/>
    <cellStyle name="Komma 2 5" xfId="359" xr:uid="{00000000-0005-0000-0000-0000251E0000}"/>
    <cellStyle name="Komma 2 6" xfId="8814" xr:uid="{00000000-0005-0000-0000-0000261E0000}"/>
    <cellStyle name="Komma 2 6 2" xfId="33430" xr:uid="{00000000-0005-0000-0000-0000271E0000}"/>
    <cellStyle name="Komma 2 7" xfId="38679" xr:uid="{00000000-0005-0000-0000-0000281E0000}"/>
    <cellStyle name="Komma 3" xfId="82" xr:uid="{00000000-0005-0000-0000-0000291E0000}"/>
    <cellStyle name="Komma 3 2" xfId="83" xr:uid="{00000000-0005-0000-0000-00002A1E0000}"/>
    <cellStyle name="Komma 3 2 2" xfId="360" xr:uid="{00000000-0005-0000-0000-00002B1E0000}"/>
    <cellStyle name="Komma 3 2 3" xfId="8815" xr:uid="{00000000-0005-0000-0000-00002C1E0000}"/>
    <cellStyle name="Komma 3 3" xfId="361" xr:uid="{00000000-0005-0000-0000-00002D1E0000}"/>
    <cellStyle name="Komma 3 3 2" xfId="33431" xr:uid="{00000000-0005-0000-0000-00002E1E0000}"/>
    <cellStyle name="Komma 3 4" xfId="362" xr:uid="{00000000-0005-0000-0000-00002F1E0000}"/>
    <cellStyle name="Komma 3 5" xfId="363" xr:uid="{00000000-0005-0000-0000-0000301E0000}"/>
    <cellStyle name="Komma 3 6" xfId="8816" xr:uid="{00000000-0005-0000-0000-0000311E0000}"/>
    <cellStyle name="Komma 4" xfId="84" xr:uid="{00000000-0005-0000-0000-0000321E0000}"/>
    <cellStyle name="Komma 4 2" xfId="85" xr:uid="{00000000-0005-0000-0000-0000331E0000}"/>
    <cellStyle name="Komma 4 3" xfId="364" xr:uid="{00000000-0005-0000-0000-0000341E0000}"/>
    <cellStyle name="Komma 4 4" xfId="365" xr:uid="{00000000-0005-0000-0000-0000351E0000}"/>
    <cellStyle name="Komma 5" xfId="366" xr:uid="{00000000-0005-0000-0000-0000361E0000}"/>
    <cellStyle name="Komma 5 2" xfId="367" xr:uid="{00000000-0005-0000-0000-0000371E0000}"/>
    <cellStyle name="Komma 5 3" xfId="368" xr:uid="{00000000-0005-0000-0000-0000381E0000}"/>
    <cellStyle name="Komma 5 4" xfId="369" xr:uid="{00000000-0005-0000-0000-0000391E0000}"/>
    <cellStyle name="Komma 6" xfId="370" xr:uid="{00000000-0005-0000-0000-00003A1E0000}"/>
    <cellStyle name="Komma 6 2" xfId="371" xr:uid="{00000000-0005-0000-0000-00003B1E0000}"/>
    <cellStyle name="Komma 6 3" xfId="33432" xr:uid="{00000000-0005-0000-0000-00003C1E0000}"/>
    <cellStyle name="Komma 7" xfId="372" xr:uid="{00000000-0005-0000-0000-00003D1E0000}"/>
    <cellStyle name="Komma 7 2" xfId="33433" xr:uid="{00000000-0005-0000-0000-00003E1E0000}"/>
    <cellStyle name="Komma 7 2 2" xfId="33434" xr:uid="{00000000-0005-0000-0000-00003F1E0000}"/>
    <cellStyle name="Komma 8" xfId="8817" xr:uid="{00000000-0005-0000-0000-0000401E0000}"/>
    <cellStyle name="Komma 8 2" xfId="33435" xr:uid="{00000000-0005-0000-0000-0000411E0000}"/>
    <cellStyle name="Komma 8 2 2" xfId="33436" xr:uid="{00000000-0005-0000-0000-0000421E0000}"/>
    <cellStyle name="Komma 8 2 3" xfId="33437" xr:uid="{00000000-0005-0000-0000-0000431E0000}"/>
    <cellStyle name="Komma 8 3" xfId="33438" xr:uid="{00000000-0005-0000-0000-0000441E0000}"/>
    <cellStyle name="Komma 8 4" xfId="33439" xr:uid="{00000000-0005-0000-0000-0000451E0000}"/>
    <cellStyle name="Komma 8 5" xfId="33440" xr:uid="{00000000-0005-0000-0000-0000461E0000}"/>
    <cellStyle name="Komma 9" xfId="33441" xr:uid="{00000000-0005-0000-0000-0000471E0000}"/>
    <cellStyle name="Link Currency (0)" xfId="373" xr:uid="{00000000-0005-0000-0000-0000481E0000}"/>
    <cellStyle name="Link Currency (0) 2" xfId="374" xr:uid="{00000000-0005-0000-0000-0000491E0000}"/>
    <cellStyle name="Link Currency (0) 3" xfId="375" xr:uid="{00000000-0005-0000-0000-00004A1E0000}"/>
    <cellStyle name="Link Currency (0) 4" xfId="376" xr:uid="{00000000-0005-0000-0000-00004B1E0000}"/>
    <cellStyle name="Link Currency (2)" xfId="377" xr:uid="{00000000-0005-0000-0000-00004C1E0000}"/>
    <cellStyle name="Link Currency (2) 2" xfId="378" xr:uid="{00000000-0005-0000-0000-00004D1E0000}"/>
    <cellStyle name="Link Currency (2) 3" xfId="379" xr:uid="{00000000-0005-0000-0000-00004E1E0000}"/>
    <cellStyle name="Link Currency (2) 4" xfId="380" xr:uid="{00000000-0005-0000-0000-00004F1E0000}"/>
    <cellStyle name="Link Units (0)" xfId="381" xr:uid="{00000000-0005-0000-0000-0000501E0000}"/>
    <cellStyle name="Link Units (0) 2" xfId="382" xr:uid="{00000000-0005-0000-0000-0000511E0000}"/>
    <cellStyle name="Link Units (0) 3" xfId="383" xr:uid="{00000000-0005-0000-0000-0000521E0000}"/>
    <cellStyle name="Link Units (0) 4" xfId="384" xr:uid="{00000000-0005-0000-0000-0000531E0000}"/>
    <cellStyle name="Link Units (1)" xfId="385" xr:uid="{00000000-0005-0000-0000-0000541E0000}"/>
    <cellStyle name="Link Units (1) 2" xfId="386" xr:uid="{00000000-0005-0000-0000-0000551E0000}"/>
    <cellStyle name="Link Units (1) 3" xfId="387" xr:uid="{00000000-0005-0000-0000-0000561E0000}"/>
    <cellStyle name="Link Units (1) 4" xfId="388" xr:uid="{00000000-0005-0000-0000-0000571E0000}"/>
    <cellStyle name="Link Units (2)" xfId="389" xr:uid="{00000000-0005-0000-0000-0000581E0000}"/>
    <cellStyle name="Link Units (2) 2" xfId="390" xr:uid="{00000000-0005-0000-0000-0000591E0000}"/>
    <cellStyle name="Link Units (2) 3" xfId="391" xr:uid="{00000000-0005-0000-0000-00005A1E0000}"/>
    <cellStyle name="Link Units (2) 4" xfId="392" xr:uid="{00000000-0005-0000-0000-00005B1E0000}"/>
    <cellStyle name="Linked Cell" xfId="86" xr:uid="{00000000-0005-0000-0000-00005C1E0000}"/>
    <cellStyle name="Linked Cell 2" xfId="87" xr:uid="{00000000-0005-0000-0000-00005D1E0000}"/>
    <cellStyle name="Linked Cell 2 2" xfId="393" xr:uid="{00000000-0005-0000-0000-00005E1E0000}"/>
    <cellStyle name="Linked Cell 2 2 2" xfId="394" xr:uid="{00000000-0005-0000-0000-00005F1E0000}"/>
    <cellStyle name="Linked Cell 2 2 2 2" xfId="8818" xr:uid="{00000000-0005-0000-0000-0000601E0000}"/>
    <cellStyle name="Linked Cell 2 2 3" xfId="395" xr:uid="{00000000-0005-0000-0000-0000611E0000}"/>
    <cellStyle name="Linked Cell 2 2 4" xfId="1360" xr:uid="{00000000-0005-0000-0000-0000621E0000}"/>
    <cellStyle name="Linked Cell 2 3" xfId="396" xr:uid="{00000000-0005-0000-0000-0000631E0000}"/>
    <cellStyle name="Linked Cell 2 3 2" xfId="397" xr:uid="{00000000-0005-0000-0000-0000641E0000}"/>
    <cellStyle name="Linked Cell 2 3 2 2" xfId="8819" xr:uid="{00000000-0005-0000-0000-0000651E0000}"/>
    <cellStyle name="Linked Cell 2 3 3" xfId="398" xr:uid="{00000000-0005-0000-0000-0000661E0000}"/>
    <cellStyle name="Linked Cell 2 3 4" xfId="1361" xr:uid="{00000000-0005-0000-0000-0000671E0000}"/>
    <cellStyle name="Linked Cell 2 4" xfId="399" xr:uid="{00000000-0005-0000-0000-0000681E0000}"/>
    <cellStyle name="Linked Cell 2 4 2" xfId="400" xr:uid="{00000000-0005-0000-0000-0000691E0000}"/>
    <cellStyle name="Linked Cell 2 4 2 2" xfId="8820" xr:uid="{00000000-0005-0000-0000-00006A1E0000}"/>
    <cellStyle name="Linked Cell 2 4 3" xfId="401" xr:uid="{00000000-0005-0000-0000-00006B1E0000}"/>
    <cellStyle name="Linked Cell 2 5" xfId="402" xr:uid="{00000000-0005-0000-0000-00006C1E0000}"/>
    <cellStyle name="Linked Cell 2 5 2" xfId="403" xr:uid="{00000000-0005-0000-0000-00006D1E0000}"/>
    <cellStyle name="Linked Cell 2 5 2 2" xfId="8821" xr:uid="{00000000-0005-0000-0000-00006E1E0000}"/>
    <cellStyle name="Linked Cell 2 5 3" xfId="404" xr:uid="{00000000-0005-0000-0000-00006F1E0000}"/>
    <cellStyle name="Linked Cell 3" xfId="405" xr:uid="{00000000-0005-0000-0000-0000701E0000}"/>
    <cellStyle name="Linked Cell 3 2" xfId="406" xr:uid="{00000000-0005-0000-0000-0000711E0000}"/>
    <cellStyle name="Linked Cell 3 2 2" xfId="8822" xr:uid="{00000000-0005-0000-0000-0000721E0000}"/>
    <cellStyle name="Linked Cell 3 3" xfId="407" xr:uid="{00000000-0005-0000-0000-0000731E0000}"/>
    <cellStyle name="Linked Cell 3 4" xfId="1362" xr:uid="{00000000-0005-0000-0000-0000741E0000}"/>
    <cellStyle name="Linked Cell 4" xfId="408" xr:uid="{00000000-0005-0000-0000-0000751E0000}"/>
    <cellStyle name="Linked Cell 4 2" xfId="409" xr:uid="{00000000-0005-0000-0000-0000761E0000}"/>
    <cellStyle name="Linked Cell 4 2 2" xfId="8823" xr:uid="{00000000-0005-0000-0000-0000771E0000}"/>
    <cellStyle name="Linked Cell 4 3" xfId="410" xr:uid="{00000000-0005-0000-0000-0000781E0000}"/>
    <cellStyle name="Linked Cell 4 4" xfId="1363" xr:uid="{00000000-0005-0000-0000-0000791E0000}"/>
    <cellStyle name="Linked Cell 5" xfId="411" xr:uid="{00000000-0005-0000-0000-00007A1E0000}"/>
    <cellStyle name="Linked Cell 5 2" xfId="412" xr:uid="{00000000-0005-0000-0000-00007B1E0000}"/>
    <cellStyle name="Linked Cell 5 2 2" xfId="8824" xr:uid="{00000000-0005-0000-0000-00007C1E0000}"/>
    <cellStyle name="Linked Cell 5 3" xfId="413" xr:uid="{00000000-0005-0000-0000-00007D1E0000}"/>
    <cellStyle name="Linked Cell 6" xfId="414" xr:uid="{00000000-0005-0000-0000-00007E1E0000}"/>
    <cellStyle name="Linked Cell 6 2" xfId="415" xr:uid="{00000000-0005-0000-0000-00007F1E0000}"/>
    <cellStyle name="Linked Cell 6 2 2" xfId="8825" xr:uid="{00000000-0005-0000-0000-0000801E0000}"/>
    <cellStyle name="Linked Cell 6 3" xfId="416" xr:uid="{00000000-0005-0000-0000-0000811E0000}"/>
    <cellStyle name="Linked Cell 7" xfId="4186" xr:uid="{00000000-0005-0000-0000-0000821E0000}"/>
    <cellStyle name="Linked Cell_MBA and other" xfId="417" xr:uid="{00000000-0005-0000-0000-0000831E0000}"/>
    <cellStyle name="Neutral 2" xfId="135" xr:uid="{00000000-0005-0000-0000-0000841E0000}"/>
    <cellStyle name="Neutral 3" xfId="418" xr:uid="{00000000-0005-0000-0000-0000851E0000}"/>
    <cellStyle name="Neutral 4" xfId="1364" xr:uid="{00000000-0005-0000-0000-0000861E0000}"/>
    <cellStyle name="Neutral 4 2" xfId="33442" xr:uid="{00000000-0005-0000-0000-0000871E0000}"/>
    <cellStyle name="Neutral 5" xfId="8826" xr:uid="{00000000-0005-0000-0000-0000881E0000}"/>
    <cellStyle name="Neutral 5 2" xfId="33443" xr:uid="{00000000-0005-0000-0000-0000891E0000}"/>
    <cellStyle name="Normal" xfId="0" builtinId="0"/>
    <cellStyle name="Normal - Style1" xfId="33444" xr:uid="{00000000-0005-0000-0000-00008B1E0000}"/>
    <cellStyle name="Normal 10" xfId="38682" xr:uid="{00000000-0005-0000-0000-00008C1E0000}"/>
    <cellStyle name="Normal 10 2" xfId="38830" xr:uid="{00000000-0005-0000-0000-00008D1E0000}"/>
    <cellStyle name="Normal 13" xfId="419" xr:uid="{00000000-0005-0000-0000-00008E1E0000}"/>
    <cellStyle name="Normal 2" xfId="88" xr:uid="{00000000-0005-0000-0000-00008F1E0000}"/>
    <cellStyle name="Normal 2 2" xfId="89" xr:uid="{00000000-0005-0000-0000-0000901E0000}"/>
    <cellStyle name="Normal 2 2 2" xfId="33445" xr:uid="{00000000-0005-0000-0000-0000911E0000}"/>
    <cellStyle name="Normal 2 3" xfId="90" xr:uid="{00000000-0005-0000-0000-0000921E0000}"/>
    <cellStyle name="Normal 2 3 2" xfId="8827" xr:uid="{00000000-0005-0000-0000-0000931E0000}"/>
    <cellStyle name="Normal 2 4" xfId="420" xr:uid="{00000000-0005-0000-0000-0000941E0000}"/>
    <cellStyle name="Normal 2 5" xfId="33446" xr:uid="{00000000-0005-0000-0000-0000951E0000}"/>
    <cellStyle name="Normal 2 6" xfId="33447" xr:uid="{00000000-0005-0000-0000-0000961E0000}"/>
    <cellStyle name="Normal 3" xfId="421" xr:uid="{00000000-0005-0000-0000-0000971E0000}"/>
    <cellStyle name="Normal 3 2" xfId="8828" xr:uid="{00000000-0005-0000-0000-0000981E0000}"/>
    <cellStyle name="Normal 3 2 2" xfId="33448" xr:uid="{00000000-0005-0000-0000-0000991E0000}"/>
    <cellStyle name="Normal 3 2 3" xfId="33449" xr:uid="{00000000-0005-0000-0000-00009A1E0000}"/>
    <cellStyle name="Normal 3 3" xfId="8829" xr:uid="{00000000-0005-0000-0000-00009B1E0000}"/>
    <cellStyle name="Normal 4" xfId="4148" xr:uid="{00000000-0005-0000-0000-00009C1E0000}"/>
    <cellStyle name="Normal 4 2" xfId="8830" xr:uid="{00000000-0005-0000-0000-00009D1E0000}"/>
    <cellStyle name="Normal 4 2 2" xfId="20548" xr:uid="{00000000-0005-0000-0000-00009E1E0000}"/>
    <cellStyle name="Normal 4 2 2 2" xfId="33450" xr:uid="{00000000-0005-0000-0000-00009F1E0000}"/>
    <cellStyle name="Normal 4 2 2 3" xfId="33451" xr:uid="{00000000-0005-0000-0000-0000A01E0000}"/>
    <cellStyle name="Normal 4 2 2 4" xfId="33452" xr:uid="{00000000-0005-0000-0000-0000A11E0000}"/>
    <cellStyle name="Normal 4 2 3" xfId="33453" xr:uid="{00000000-0005-0000-0000-0000A21E0000}"/>
    <cellStyle name="Normal 4 2 4" xfId="33454" xr:uid="{00000000-0005-0000-0000-0000A31E0000}"/>
    <cellStyle name="Normal 4 2 5" xfId="33455" xr:uid="{00000000-0005-0000-0000-0000A41E0000}"/>
    <cellStyle name="Normal 4 3" xfId="8831" xr:uid="{00000000-0005-0000-0000-0000A51E0000}"/>
    <cellStyle name="Normal 4 3 2" xfId="33456" xr:uid="{00000000-0005-0000-0000-0000A61E0000}"/>
    <cellStyle name="Normal 4 3 3" xfId="33457" xr:uid="{00000000-0005-0000-0000-0000A71E0000}"/>
    <cellStyle name="Normal 4 3 4" xfId="33458" xr:uid="{00000000-0005-0000-0000-0000A81E0000}"/>
    <cellStyle name="Normal 4 4" xfId="20549" xr:uid="{00000000-0005-0000-0000-0000A91E0000}"/>
    <cellStyle name="Normal 4 4 2" xfId="33459" xr:uid="{00000000-0005-0000-0000-0000AA1E0000}"/>
    <cellStyle name="Normal 4 4 3" xfId="33460" xr:uid="{00000000-0005-0000-0000-0000AB1E0000}"/>
    <cellStyle name="Normal 4 4 4" xfId="33461" xr:uid="{00000000-0005-0000-0000-0000AC1E0000}"/>
    <cellStyle name="Normal 4 5" xfId="33462" xr:uid="{00000000-0005-0000-0000-0000AD1E0000}"/>
    <cellStyle name="Normal 4 5 2" xfId="33463" xr:uid="{00000000-0005-0000-0000-0000AE1E0000}"/>
    <cellStyle name="Normal 4 6" xfId="33464" xr:uid="{00000000-0005-0000-0000-0000AF1E0000}"/>
    <cellStyle name="Normal 4 7" xfId="33465" xr:uid="{00000000-0005-0000-0000-0000B01E0000}"/>
    <cellStyle name="Normal 5" xfId="33466" xr:uid="{00000000-0005-0000-0000-0000B11E0000}"/>
    <cellStyle name="Normal 5 2" xfId="33467" xr:uid="{00000000-0005-0000-0000-0000B21E0000}"/>
    <cellStyle name="Normal 6" xfId="422" xr:uid="{00000000-0005-0000-0000-0000B31E0000}"/>
    <cellStyle name="Normal 7" xfId="33468" xr:uid="{00000000-0005-0000-0000-0000B41E0000}"/>
    <cellStyle name="Normal 8" xfId="33469" xr:uid="{00000000-0005-0000-0000-0000B51E0000}"/>
    <cellStyle name="Normal 9" xfId="33470" xr:uid="{00000000-0005-0000-0000-0000B61E0000}"/>
    <cellStyle name="Note" xfId="91" xr:uid="{00000000-0005-0000-0000-0000B71E0000}"/>
    <cellStyle name="Note 10" xfId="4187" xr:uid="{00000000-0005-0000-0000-0000B81E0000}"/>
    <cellStyle name="Note 10 2" xfId="16243" xr:uid="{00000000-0005-0000-0000-0000B91E0000}"/>
    <cellStyle name="Note 10 2 2" xfId="29042" xr:uid="{00000000-0005-0000-0000-0000BA1E0000}"/>
    <cellStyle name="Note 10 3" xfId="10545" xr:uid="{00000000-0005-0000-0000-0000BB1E0000}"/>
    <cellStyle name="Note 10 4" xfId="25046" xr:uid="{00000000-0005-0000-0000-0000BC1E0000}"/>
    <cellStyle name="Note 11" xfId="21577" xr:uid="{00000000-0005-0000-0000-0000BD1E0000}"/>
    <cellStyle name="Note 2" xfId="92" xr:uid="{00000000-0005-0000-0000-0000BE1E0000}"/>
    <cellStyle name="Note 2 10" xfId="16244" xr:uid="{00000000-0005-0000-0000-0000BF1E0000}"/>
    <cellStyle name="Note 2 10 2" xfId="29043" xr:uid="{00000000-0005-0000-0000-0000C01E0000}"/>
    <cellStyle name="Note 2 11" xfId="10546" xr:uid="{00000000-0005-0000-0000-0000C11E0000}"/>
    <cellStyle name="Note 2 12" xfId="21578" xr:uid="{00000000-0005-0000-0000-0000C21E0000}"/>
    <cellStyle name="Note 2 2" xfId="93" xr:uid="{00000000-0005-0000-0000-0000C31E0000}"/>
    <cellStyle name="Note 2 2 2" xfId="146" xr:uid="{00000000-0005-0000-0000-0000C41E0000}"/>
    <cellStyle name="Note 2 2 2 2" xfId="423" xr:uid="{00000000-0005-0000-0000-0000C51E0000}"/>
    <cellStyle name="Note 2 2 2 2 10" xfId="2717" xr:uid="{00000000-0005-0000-0000-0000C61E0000}"/>
    <cellStyle name="Note 2 2 2 2 10 2" xfId="5614" xr:uid="{00000000-0005-0000-0000-0000C71E0000}"/>
    <cellStyle name="Note 2 2 2 2 10 2 2" xfId="16249" xr:uid="{00000000-0005-0000-0000-0000C81E0000}"/>
    <cellStyle name="Note 2 2 2 2 10 2 2 2" xfId="29048" xr:uid="{00000000-0005-0000-0000-0000C91E0000}"/>
    <cellStyle name="Note 2 2 2 2 10 2 3" xfId="10551" xr:uid="{00000000-0005-0000-0000-0000CA1E0000}"/>
    <cellStyle name="Note 2 2 2 2 10 2 4" xfId="25047" xr:uid="{00000000-0005-0000-0000-0000CB1E0000}"/>
    <cellStyle name="Note 2 2 2 2 10 3" xfId="8060" xr:uid="{00000000-0005-0000-0000-0000CC1E0000}"/>
    <cellStyle name="Note 2 2 2 2 10 3 2" xfId="16248" xr:uid="{00000000-0005-0000-0000-0000CD1E0000}"/>
    <cellStyle name="Note 2 2 2 2 10 3 3" xfId="29047" xr:uid="{00000000-0005-0000-0000-0000CE1E0000}"/>
    <cellStyle name="Note 2 2 2 2 10 4" xfId="10550" xr:uid="{00000000-0005-0000-0000-0000CF1E0000}"/>
    <cellStyle name="Note 2 2 2 2 10 5" xfId="22905" xr:uid="{00000000-0005-0000-0000-0000D01E0000}"/>
    <cellStyle name="Note 2 2 2 2 11" xfId="1613" xr:uid="{00000000-0005-0000-0000-0000D11E0000}"/>
    <cellStyle name="Note 2 2 2 2 11 2" xfId="4512" xr:uid="{00000000-0005-0000-0000-0000D21E0000}"/>
    <cellStyle name="Note 2 2 2 2 11 2 2" xfId="16251" xr:uid="{00000000-0005-0000-0000-0000D31E0000}"/>
    <cellStyle name="Note 2 2 2 2 11 2 2 2" xfId="29050" xr:uid="{00000000-0005-0000-0000-0000D41E0000}"/>
    <cellStyle name="Note 2 2 2 2 11 2 3" xfId="10553" xr:uid="{00000000-0005-0000-0000-0000D51E0000}"/>
    <cellStyle name="Note 2 2 2 2 11 2 4" xfId="25048" xr:uid="{00000000-0005-0000-0000-0000D61E0000}"/>
    <cellStyle name="Note 2 2 2 2 11 3" xfId="7245" xr:uid="{00000000-0005-0000-0000-0000D71E0000}"/>
    <cellStyle name="Note 2 2 2 2 11 3 2" xfId="16250" xr:uid="{00000000-0005-0000-0000-0000D81E0000}"/>
    <cellStyle name="Note 2 2 2 2 11 3 3" xfId="29049" xr:uid="{00000000-0005-0000-0000-0000D91E0000}"/>
    <cellStyle name="Note 2 2 2 2 11 4" xfId="10552" xr:uid="{00000000-0005-0000-0000-0000DA1E0000}"/>
    <cellStyle name="Note 2 2 2 2 11 5" xfId="21802" xr:uid="{00000000-0005-0000-0000-0000DB1E0000}"/>
    <cellStyle name="Note 2 2 2 2 12" xfId="2739" xr:uid="{00000000-0005-0000-0000-0000DC1E0000}"/>
    <cellStyle name="Note 2 2 2 2 12 2" xfId="5636" xr:uid="{00000000-0005-0000-0000-0000DD1E0000}"/>
    <cellStyle name="Note 2 2 2 2 12 2 2" xfId="16253" xr:uid="{00000000-0005-0000-0000-0000DE1E0000}"/>
    <cellStyle name="Note 2 2 2 2 12 2 2 2" xfId="29052" xr:uid="{00000000-0005-0000-0000-0000DF1E0000}"/>
    <cellStyle name="Note 2 2 2 2 12 2 3" xfId="10555" xr:uid="{00000000-0005-0000-0000-0000E01E0000}"/>
    <cellStyle name="Note 2 2 2 2 12 2 4" xfId="25049" xr:uid="{00000000-0005-0000-0000-0000E11E0000}"/>
    <cellStyle name="Note 2 2 2 2 12 3" xfId="8082" xr:uid="{00000000-0005-0000-0000-0000E21E0000}"/>
    <cellStyle name="Note 2 2 2 2 12 3 2" xfId="16252" xr:uid="{00000000-0005-0000-0000-0000E31E0000}"/>
    <cellStyle name="Note 2 2 2 2 12 3 3" xfId="29051" xr:uid="{00000000-0005-0000-0000-0000E41E0000}"/>
    <cellStyle name="Note 2 2 2 2 12 4" xfId="10554" xr:uid="{00000000-0005-0000-0000-0000E51E0000}"/>
    <cellStyle name="Note 2 2 2 2 12 5" xfId="22927" xr:uid="{00000000-0005-0000-0000-0000E61E0000}"/>
    <cellStyle name="Note 2 2 2 2 13" xfId="2444" xr:uid="{00000000-0005-0000-0000-0000E71E0000}"/>
    <cellStyle name="Note 2 2 2 2 13 2" xfId="5341" xr:uid="{00000000-0005-0000-0000-0000E81E0000}"/>
    <cellStyle name="Note 2 2 2 2 13 2 2" xfId="16255" xr:uid="{00000000-0005-0000-0000-0000E91E0000}"/>
    <cellStyle name="Note 2 2 2 2 13 2 2 2" xfId="29054" xr:uid="{00000000-0005-0000-0000-0000EA1E0000}"/>
    <cellStyle name="Note 2 2 2 2 13 2 3" xfId="10557" xr:uid="{00000000-0005-0000-0000-0000EB1E0000}"/>
    <cellStyle name="Note 2 2 2 2 13 2 4" xfId="25050" xr:uid="{00000000-0005-0000-0000-0000EC1E0000}"/>
    <cellStyle name="Note 2 2 2 2 13 3" xfId="7843" xr:uid="{00000000-0005-0000-0000-0000ED1E0000}"/>
    <cellStyle name="Note 2 2 2 2 13 3 2" xfId="16254" xr:uid="{00000000-0005-0000-0000-0000EE1E0000}"/>
    <cellStyle name="Note 2 2 2 2 13 3 3" xfId="29053" xr:uid="{00000000-0005-0000-0000-0000EF1E0000}"/>
    <cellStyle name="Note 2 2 2 2 13 4" xfId="10556" xr:uid="{00000000-0005-0000-0000-0000F01E0000}"/>
    <cellStyle name="Note 2 2 2 2 13 5" xfId="22632" xr:uid="{00000000-0005-0000-0000-0000F11E0000}"/>
    <cellStyle name="Note 2 2 2 2 14" xfId="3102" xr:uid="{00000000-0005-0000-0000-0000F21E0000}"/>
    <cellStyle name="Note 2 2 2 2 14 2" xfId="5999" xr:uid="{00000000-0005-0000-0000-0000F31E0000}"/>
    <cellStyle name="Note 2 2 2 2 14 2 2" xfId="16257" xr:uid="{00000000-0005-0000-0000-0000F41E0000}"/>
    <cellStyle name="Note 2 2 2 2 14 2 2 2" xfId="29056" xr:uid="{00000000-0005-0000-0000-0000F51E0000}"/>
    <cellStyle name="Note 2 2 2 2 14 2 3" xfId="10559" xr:uid="{00000000-0005-0000-0000-0000F61E0000}"/>
    <cellStyle name="Note 2 2 2 2 14 2 4" xfId="25051" xr:uid="{00000000-0005-0000-0000-0000F71E0000}"/>
    <cellStyle name="Note 2 2 2 2 14 3" xfId="8295" xr:uid="{00000000-0005-0000-0000-0000F81E0000}"/>
    <cellStyle name="Note 2 2 2 2 14 3 2" xfId="16256" xr:uid="{00000000-0005-0000-0000-0000F91E0000}"/>
    <cellStyle name="Note 2 2 2 2 14 3 3" xfId="29055" xr:uid="{00000000-0005-0000-0000-0000FA1E0000}"/>
    <cellStyle name="Note 2 2 2 2 14 4" xfId="10558" xr:uid="{00000000-0005-0000-0000-0000FB1E0000}"/>
    <cellStyle name="Note 2 2 2 2 14 5" xfId="23290" xr:uid="{00000000-0005-0000-0000-0000FC1E0000}"/>
    <cellStyle name="Note 2 2 2 2 15" xfId="1786" xr:uid="{00000000-0005-0000-0000-0000FD1E0000}"/>
    <cellStyle name="Note 2 2 2 2 15 2" xfId="4685" xr:uid="{00000000-0005-0000-0000-0000FE1E0000}"/>
    <cellStyle name="Note 2 2 2 2 15 2 2" xfId="16259" xr:uid="{00000000-0005-0000-0000-0000FF1E0000}"/>
    <cellStyle name="Note 2 2 2 2 15 2 2 2" xfId="29058" xr:uid="{00000000-0005-0000-0000-0000001F0000}"/>
    <cellStyle name="Note 2 2 2 2 15 2 3" xfId="10561" xr:uid="{00000000-0005-0000-0000-0000011F0000}"/>
    <cellStyle name="Note 2 2 2 2 15 2 4" xfId="25052" xr:uid="{00000000-0005-0000-0000-0000021F0000}"/>
    <cellStyle name="Note 2 2 2 2 15 3" xfId="7405" xr:uid="{00000000-0005-0000-0000-0000031F0000}"/>
    <cellStyle name="Note 2 2 2 2 15 3 2" xfId="16258" xr:uid="{00000000-0005-0000-0000-0000041F0000}"/>
    <cellStyle name="Note 2 2 2 2 15 3 3" xfId="29057" xr:uid="{00000000-0005-0000-0000-0000051F0000}"/>
    <cellStyle name="Note 2 2 2 2 15 4" xfId="10560" xr:uid="{00000000-0005-0000-0000-0000061F0000}"/>
    <cellStyle name="Note 2 2 2 2 15 5" xfId="21975" xr:uid="{00000000-0005-0000-0000-0000071F0000}"/>
    <cellStyle name="Note 2 2 2 2 16" xfId="1933" xr:uid="{00000000-0005-0000-0000-0000081F0000}"/>
    <cellStyle name="Note 2 2 2 2 16 2" xfId="4831" xr:uid="{00000000-0005-0000-0000-0000091F0000}"/>
    <cellStyle name="Note 2 2 2 2 16 2 2" xfId="16261" xr:uid="{00000000-0005-0000-0000-00000A1F0000}"/>
    <cellStyle name="Note 2 2 2 2 16 2 2 2" xfId="29060" xr:uid="{00000000-0005-0000-0000-00000B1F0000}"/>
    <cellStyle name="Note 2 2 2 2 16 2 3" xfId="10563" xr:uid="{00000000-0005-0000-0000-00000C1F0000}"/>
    <cellStyle name="Note 2 2 2 2 16 2 4" xfId="25053" xr:uid="{00000000-0005-0000-0000-00000D1F0000}"/>
    <cellStyle name="Note 2 2 2 2 16 3" xfId="7466" xr:uid="{00000000-0005-0000-0000-00000E1F0000}"/>
    <cellStyle name="Note 2 2 2 2 16 3 2" xfId="16260" xr:uid="{00000000-0005-0000-0000-00000F1F0000}"/>
    <cellStyle name="Note 2 2 2 2 16 3 3" xfId="29059" xr:uid="{00000000-0005-0000-0000-0000101F0000}"/>
    <cellStyle name="Note 2 2 2 2 16 4" xfId="10562" xr:uid="{00000000-0005-0000-0000-0000111F0000}"/>
    <cellStyle name="Note 2 2 2 2 16 5" xfId="22122" xr:uid="{00000000-0005-0000-0000-0000121F0000}"/>
    <cellStyle name="Note 2 2 2 2 17" xfId="3408" xr:uid="{00000000-0005-0000-0000-0000131F0000}"/>
    <cellStyle name="Note 2 2 2 2 17 2" xfId="6305" xr:uid="{00000000-0005-0000-0000-0000141F0000}"/>
    <cellStyle name="Note 2 2 2 2 17 2 2" xfId="16263" xr:uid="{00000000-0005-0000-0000-0000151F0000}"/>
    <cellStyle name="Note 2 2 2 2 17 2 2 2" xfId="29062" xr:uid="{00000000-0005-0000-0000-0000161F0000}"/>
    <cellStyle name="Note 2 2 2 2 17 2 3" xfId="10565" xr:uid="{00000000-0005-0000-0000-0000171F0000}"/>
    <cellStyle name="Note 2 2 2 2 17 2 4" xfId="25054" xr:uid="{00000000-0005-0000-0000-0000181F0000}"/>
    <cellStyle name="Note 2 2 2 2 17 3" xfId="8475" xr:uid="{00000000-0005-0000-0000-0000191F0000}"/>
    <cellStyle name="Note 2 2 2 2 17 3 2" xfId="16262" xr:uid="{00000000-0005-0000-0000-00001A1F0000}"/>
    <cellStyle name="Note 2 2 2 2 17 3 3" xfId="29061" xr:uid="{00000000-0005-0000-0000-00001B1F0000}"/>
    <cellStyle name="Note 2 2 2 2 17 4" xfId="10564" xr:uid="{00000000-0005-0000-0000-00001C1F0000}"/>
    <cellStyle name="Note 2 2 2 2 17 5" xfId="23596" xr:uid="{00000000-0005-0000-0000-00001D1F0000}"/>
    <cellStyle name="Note 2 2 2 2 18" xfId="1480" xr:uid="{00000000-0005-0000-0000-00001E1F0000}"/>
    <cellStyle name="Note 2 2 2 2 18 2" xfId="4380" xr:uid="{00000000-0005-0000-0000-00001F1F0000}"/>
    <cellStyle name="Note 2 2 2 2 18 2 2" xfId="16265" xr:uid="{00000000-0005-0000-0000-0000201F0000}"/>
    <cellStyle name="Note 2 2 2 2 18 2 2 2" xfId="29064" xr:uid="{00000000-0005-0000-0000-0000211F0000}"/>
    <cellStyle name="Note 2 2 2 2 18 2 3" xfId="10567" xr:uid="{00000000-0005-0000-0000-0000221F0000}"/>
    <cellStyle name="Note 2 2 2 2 18 2 4" xfId="25055" xr:uid="{00000000-0005-0000-0000-0000231F0000}"/>
    <cellStyle name="Note 2 2 2 2 18 3" xfId="7185" xr:uid="{00000000-0005-0000-0000-0000241F0000}"/>
    <cellStyle name="Note 2 2 2 2 18 3 2" xfId="16264" xr:uid="{00000000-0005-0000-0000-0000251F0000}"/>
    <cellStyle name="Note 2 2 2 2 18 3 3" xfId="29063" xr:uid="{00000000-0005-0000-0000-0000261F0000}"/>
    <cellStyle name="Note 2 2 2 2 18 4" xfId="10566" xr:uid="{00000000-0005-0000-0000-0000271F0000}"/>
    <cellStyle name="Note 2 2 2 2 18 5" xfId="21670" xr:uid="{00000000-0005-0000-0000-0000281F0000}"/>
    <cellStyle name="Note 2 2 2 2 19" xfId="3311" xr:uid="{00000000-0005-0000-0000-0000291F0000}"/>
    <cellStyle name="Note 2 2 2 2 19 2" xfId="6208" xr:uid="{00000000-0005-0000-0000-00002A1F0000}"/>
    <cellStyle name="Note 2 2 2 2 19 2 2" xfId="16267" xr:uid="{00000000-0005-0000-0000-00002B1F0000}"/>
    <cellStyle name="Note 2 2 2 2 19 2 2 2" xfId="29066" xr:uid="{00000000-0005-0000-0000-00002C1F0000}"/>
    <cellStyle name="Note 2 2 2 2 19 2 3" xfId="10569" xr:uid="{00000000-0005-0000-0000-00002D1F0000}"/>
    <cellStyle name="Note 2 2 2 2 19 2 4" xfId="25056" xr:uid="{00000000-0005-0000-0000-00002E1F0000}"/>
    <cellStyle name="Note 2 2 2 2 19 3" xfId="8427" xr:uid="{00000000-0005-0000-0000-00002F1F0000}"/>
    <cellStyle name="Note 2 2 2 2 19 3 2" xfId="16266" xr:uid="{00000000-0005-0000-0000-0000301F0000}"/>
    <cellStyle name="Note 2 2 2 2 19 3 3" xfId="29065" xr:uid="{00000000-0005-0000-0000-0000311F0000}"/>
    <cellStyle name="Note 2 2 2 2 19 4" xfId="10568" xr:uid="{00000000-0005-0000-0000-0000321F0000}"/>
    <cellStyle name="Note 2 2 2 2 19 5" xfId="23499" xr:uid="{00000000-0005-0000-0000-0000331F0000}"/>
    <cellStyle name="Note 2 2 2 2 2" xfId="1665" xr:uid="{00000000-0005-0000-0000-0000341F0000}"/>
    <cellStyle name="Note 2 2 2 2 2 2" xfId="4564" xr:uid="{00000000-0005-0000-0000-0000351F0000}"/>
    <cellStyle name="Note 2 2 2 2 2 2 2" xfId="16269" xr:uid="{00000000-0005-0000-0000-0000361F0000}"/>
    <cellStyle name="Note 2 2 2 2 2 2 2 2" xfId="29068" xr:uid="{00000000-0005-0000-0000-0000371F0000}"/>
    <cellStyle name="Note 2 2 2 2 2 2 3" xfId="10571" xr:uid="{00000000-0005-0000-0000-0000381F0000}"/>
    <cellStyle name="Note 2 2 2 2 2 2 4" xfId="25057" xr:uid="{00000000-0005-0000-0000-0000391F0000}"/>
    <cellStyle name="Note 2 2 2 2 2 3" xfId="7297" xr:uid="{00000000-0005-0000-0000-00003A1F0000}"/>
    <cellStyle name="Note 2 2 2 2 2 3 2" xfId="16268" xr:uid="{00000000-0005-0000-0000-00003B1F0000}"/>
    <cellStyle name="Note 2 2 2 2 2 3 3" xfId="29067" xr:uid="{00000000-0005-0000-0000-00003C1F0000}"/>
    <cellStyle name="Note 2 2 2 2 2 4" xfId="10570" xr:uid="{00000000-0005-0000-0000-00003D1F0000}"/>
    <cellStyle name="Note 2 2 2 2 2 5" xfId="21854" xr:uid="{00000000-0005-0000-0000-00003E1F0000}"/>
    <cellStyle name="Note 2 2 2 2 20" xfId="2603" xr:uid="{00000000-0005-0000-0000-00003F1F0000}"/>
    <cellStyle name="Note 2 2 2 2 20 2" xfId="5500" xr:uid="{00000000-0005-0000-0000-0000401F0000}"/>
    <cellStyle name="Note 2 2 2 2 20 2 2" xfId="16271" xr:uid="{00000000-0005-0000-0000-0000411F0000}"/>
    <cellStyle name="Note 2 2 2 2 20 2 2 2" xfId="29070" xr:uid="{00000000-0005-0000-0000-0000421F0000}"/>
    <cellStyle name="Note 2 2 2 2 20 2 3" xfId="10573" xr:uid="{00000000-0005-0000-0000-0000431F0000}"/>
    <cellStyle name="Note 2 2 2 2 20 2 4" xfId="25058" xr:uid="{00000000-0005-0000-0000-0000441F0000}"/>
    <cellStyle name="Note 2 2 2 2 20 3" xfId="7961" xr:uid="{00000000-0005-0000-0000-0000451F0000}"/>
    <cellStyle name="Note 2 2 2 2 20 3 2" xfId="16270" xr:uid="{00000000-0005-0000-0000-0000461F0000}"/>
    <cellStyle name="Note 2 2 2 2 20 3 3" xfId="29069" xr:uid="{00000000-0005-0000-0000-0000471F0000}"/>
    <cellStyle name="Note 2 2 2 2 20 4" xfId="10572" xr:uid="{00000000-0005-0000-0000-0000481F0000}"/>
    <cellStyle name="Note 2 2 2 2 20 5" xfId="22791" xr:uid="{00000000-0005-0000-0000-0000491F0000}"/>
    <cellStyle name="Note 2 2 2 2 21" xfId="3657" xr:uid="{00000000-0005-0000-0000-00004A1F0000}"/>
    <cellStyle name="Note 2 2 2 2 21 2" xfId="6554" xr:uid="{00000000-0005-0000-0000-00004B1F0000}"/>
    <cellStyle name="Note 2 2 2 2 21 2 2" xfId="16273" xr:uid="{00000000-0005-0000-0000-00004C1F0000}"/>
    <cellStyle name="Note 2 2 2 2 21 2 2 2" xfId="29072" xr:uid="{00000000-0005-0000-0000-00004D1F0000}"/>
    <cellStyle name="Note 2 2 2 2 21 2 3" xfId="10575" xr:uid="{00000000-0005-0000-0000-00004E1F0000}"/>
    <cellStyle name="Note 2 2 2 2 21 2 4" xfId="25059" xr:uid="{00000000-0005-0000-0000-00004F1F0000}"/>
    <cellStyle name="Note 2 2 2 2 21 3" xfId="8612" xr:uid="{00000000-0005-0000-0000-0000501F0000}"/>
    <cellStyle name="Note 2 2 2 2 21 3 2" xfId="16272" xr:uid="{00000000-0005-0000-0000-0000511F0000}"/>
    <cellStyle name="Note 2 2 2 2 21 3 3" xfId="29071" xr:uid="{00000000-0005-0000-0000-0000521F0000}"/>
    <cellStyle name="Note 2 2 2 2 21 4" xfId="10574" xr:uid="{00000000-0005-0000-0000-0000531F0000}"/>
    <cellStyle name="Note 2 2 2 2 21 5" xfId="23845" xr:uid="{00000000-0005-0000-0000-0000541F0000}"/>
    <cellStyle name="Note 2 2 2 2 22" xfId="3781" xr:uid="{00000000-0005-0000-0000-0000551F0000}"/>
    <cellStyle name="Note 2 2 2 2 22 2" xfId="6678" xr:uid="{00000000-0005-0000-0000-0000561F0000}"/>
    <cellStyle name="Note 2 2 2 2 22 2 2" xfId="16275" xr:uid="{00000000-0005-0000-0000-0000571F0000}"/>
    <cellStyle name="Note 2 2 2 2 22 2 2 2" xfId="29074" xr:uid="{00000000-0005-0000-0000-0000581F0000}"/>
    <cellStyle name="Note 2 2 2 2 22 2 3" xfId="10577" xr:uid="{00000000-0005-0000-0000-0000591F0000}"/>
    <cellStyle name="Note 2 2 2 2 22 2 4" xfId="25060" xr:uid="{00000000-0005-0000-0000-00005A1F0000}"/>
    <cellStyle name="Note 2 2 2 2 22 3" xfId="8683" xr:uid="{00000000-0005-0000-0000-00005B1F0000}"/>
    <cellStyle name="Note 2 2 2 2 22 3 2" xfId="16274" xr:uid="{00000000-0005-0000-0000-00005C1F0000}"/>
    <cellStyle name="Note 2 2 2 2 22 3 3" xfId="29073" xr:uid="{00000000-0005-0000-0000-00005D1F0000}"/>
    <cellStyle name="Note 2 2 2 2 22 4" xfId="10576" xr:uid="{00000000-0005-0000-0000-00005E1F0000}"/>
    <cellStyle name="Note 2 2 2 2 22 5" xfId="23969" xr:uid="{00000000-0005-0000-0000-00005F1F0000}"/>
    <cellStyle name="Note 2 2 2 2 23" xfId="3226" xr:uid="{00000000-0005-0000-0000-0000601F0000}"/>
    <cellStyle name="Note 2 2 2 2 23 2" xfId="6123" xr:uid="{00000000-0005-0000-0000-0000611F0000}"/>
    <cellStyle name="Note 2 2 2 2 23 2 2" xfId="16277" xr:uid="{00000000-0005-0000-0000-0000621F0000}"/>
    <cellStyle name="Note 2 2 2 2 23 2 2 2" xfId="29076" xr:uid="{00000000-0005-0000-0000-0000631F0000}"/>
    <cellStyle name="Note 2 2 2 2 23 2 3" xfId="10579" xr:uid="{00000000-0005-0000-0000-0000641F0000}"/>
    <cellStyle name="Note 2 2 2 2 23 2 4" xfId="25061" xr:uid="{00000000-0005-0000-0000-0000651F0000}"/>
    <cellStyle name="Note 2 2 2 2 23 3" xfId="8358" xr:uid="{00000000-0005-0000-0000-0000661F0000}"/>
    <cellStyle name="Note 2 2 2 2 23 3 2" xfId="16276" xr:uid="{00000000-0005-0000-0000-0000671F0000}"/>
    <cellStyle name="Note 2 2 2 2 23 3 3" xfId="29075" xr:uid="{00000000-0005-0000-0000-0000681F0000}"/>
    <cellStyle name="Note 2 2 2 2 23 4" xfId="10578" xr:uid="{00000000-0005-0000-0000-0000691F0000}"/>
    <cellStyle name="Note 2 2 2 2 23 5" xfId="23414" xr:uid="{00000000-0005-0000-0000-00006A1F0000}"/>
    <cellStyle name="Note 2 2 2 2 24" xfId="3143" xr:uid="{00000000-0005-0000-0000-00006B1F0000}"/>
    <cellStyle name="Note 2 2 2 2 24 2" xfId="6040" xr:uid="{00000000-0005-0000-0000-00006C1F0000}"/>
    <cellStyle name="Note 2 2 2 2 24 2 2" xfId="16279" xr:uid="{00000000-0005-0000-0000-00006D1F0000}"/>
    <cellStyle name="Note 2 2 2 2 24 2 2 2" xfId="29078" xr:uid="{00000000-0005-0000-0000-00006E1F0000}"/>
    <cellStyle name="Note 2 2 2 2 24 2 3" xfId="10581" xr:uid="{00000000-0005-0000-0000-00006F1F0000}"/>
    <cellStyle name="Note 2 2 2 2 24 2 4" xfId="25062" xr:uid="{00000000-0005-0000-0000-0000701F0000}"/>
    <cellStyle name="Note 2 2 2 2 24 3" xfId="8309" xr:uid="{00000000-0005-0000-0000-0000711F0000}"/>
    <cellStyle name="Note 2 2 2 2 24 3 2" xfId="16278" xr:uid="{00000000-0005-0000-0000-0000721F0000}"/>
    <cellStyle name="Note 2 2 2 2 24 3 3" xfId="29077" xr:uid="{00000000-0005-0000-0000-0000731F0000}"/>
    <cellStyle name="Note 2 2 2 2 24 4" xfId="10580" xr:uid="{00000000-0005-0000-0000-0000741F0000}"/>
    <cellStyle name="Note 2 2 2 2 24 5" xfId="23331" xr:uid="{00000000-0005-0000-0000-0000751F0000}"/>
    <cellStyle name="Note 2 2 2 2 25" xfId="3355" xr:uid="{00000000-0005-0000-0000-0000761F0000}"/>
    <cellStyle name="Note 2 2 2 2 25 2" xfId="6252" xr:uid="{00000000-0005-0000-0000-0000771F0000}"/>
    <cellStyle name="Note 2 2 2 2 25 2 2" xfId="16281" xr:uid="{00000000-0005-0000-0000-0000781F0000}"/>
    <cellStyle name="Note 2 2 2 2 25 2 2 2" xfId="29080" xr:uid="{00000000-0005-0000-0000-0000791F0000}"/>
    <cellStyle name="Note 2 2 2 2 25 2 3" xfId="10583" xr:uid="{00000000-0005-0000-0000-00007A1F0000}"/>
    <cellStyle name="Note 2 2 2 2 25 2 4" xfId="25063" xr:uid="{00000000-0005-0000-0000-00007B1F0000}"/>
    <cellStyle name="Note 2 2 2 2 25 3" xfId="8444" xr:uid="{00000000-0005-0000-0000-00007C1F0000}"/>
    <cellStyle name="Note 2 2 2 2 25 3 2" xfId="16280" xr:uid="{00000000-0005-0000-0000-00007D1F0000}"/>
    <cellStyle name="Note 2 2 2 2 25 3 3" xfId="29079" xr:uid="{00000000-0005-0000-0000-00007E1F0000}"/>
    <cellStyle name="Note 2 2 2 2 25 4" xfId="10582" xr:uid="{00000000-0005-0000-0000-00007F1F0000}"/>
    <cellStyle name="Note 2 2 2 2 25 5" xfId="23543" xr:uid="{00000000-0005-0000-0000-0000801F0000}"/>
    <cellStyle name="Note 2 2 2 2 26" xfId="3759" xr:uid="{00000000-0005-0000-0000-0000811F0000}"/>
    <cellStyle name="Note 2 2 2 2 26 2" xfId="6656" xr:uid="{00000000-0005-0000-0000-0000821F0000}"/>
    <cellStyle name="Note 2 2 2 2 26 2 2" xfId="16283" xr:uid="{00000000-0005-0000-0000-0000831F0000}"/>
    <cellStyle name="Note 2 2 2 2 26 2 2 2" xfId="29082" xr:uid="{00000000-0005-0000-0000-0000841F0000}"/>
    <cellStyle name="Note 2 2 2 2 26 2 3" xfId="10585" xr:uid="{00000000-0005-0000-0000-0000851F0000}"/>
    <cellStyle name="Note 2 2 2 2 26 2 4" xfId="25064" xr:uid="{00000000-0005-0000-0000-0000861F0000}"/>
    <cellStyle name="Note 2 2 2 2 26 3" xfId="16282" xr:uid="{00000000-0005-0000-0000-0000871F0000}"/>
    <cellStyle name="Note 2 2 2 2 26 3 2" xfId="29081" xr:uid="{00000000-0005-0000-0000-0000881F0000}"/>
    <cellStyle name="Note 2 2 2 2 26 4" xfId="10584" xr:uid="{00000000-0005-0000-0000-0000891F0000}"/>
    <cellStyle name="Note 2 2 2 2 26 5" xfId="23947" xr:uid="{00000000-0005-0000-0000-00008A1F0000}"/>
    <cellStyle name="Note 2 2 2 2 27" xfId="4238" xr:uid="{00000000-0005-0000-0000-00008B1F0000}"/>
    <cellStyle name="Note 2 2 2 2 27 2" xfId="16284" xr:uid="{00000000-0005-0000-0000-00008C1F0000}"/>
    <cellStyle name="Note 2 2 2 2 27 2 2" xfId="29083" xr:uid="{00000000-0005-0000-0000-00008D1F0000}"/>
    <cellStyle name="Note 2 2 2 2 27 3" xfId="10586" xr:uid="{00000000-0005-0000-0000-00008E1F0000}"/>
    <cellStyle name="Note 2 2 2 2 27 4" xfId="25065" xr:uid="{00000000-0005-0000-0000-00008F1F0000}"/>
    <cellStyle name="Note 2 2 2 2 28" xfId="7064" xr:uid="{00000000-0005-0000-0000-0000901F0000}"/>
    <cellStyle name="Note 2 2 2 2 28 2" xfId="16247" xr:uid="{00000000-0005-0000-0000-0000911F0000}"/>
    <cellStyle name="Note 2 2 2 2 28 3" xfId="29046" xr:uid="{00000000-0005-0000-0000-0000921F0000}"/>
    <cellStyle name="Note 2 2 2 2 29" xfId="10549" xr:uid="{00000000-0005-0000-0000-0000931F0000}"/>
    <cellStyle name="Note 2 2 2 2 3" xfId="2096" xr:uid="{00000000-0005-0000-0000-0000941F0000}"/>
    <cellStyle name="Note 2 2 2 2 3 2" xfId="4994" xr:uid="{00000000-0005-0000-0000-0000951F0000}"/>
    <cellStyle name="Note 2 2 2 2 3 2 2" xfId="16286" xr:uid="{00000000-0005-0000-0000-0000961F0000}"/>
    <cellStyle name="Note 2 2 2 2 3 2 2 2" xfId="29085" xr:uid="{00000000-0005-0000-0000-0000971F0000}"/>
    <cellStyle name="Note 2 2 2 2 3 2 3" xfId="10588" xr:uid="{00000000-0005-0000-0000-0000981F0000}"/>
    <cellStyle name="Note 2 2 2 2 3 2 4" xfId="25066" xr:uid="{00000000-0005-0000-0000-0000991F0000}"/>
    <cellStyle name="Note 2 2 2 2 3 3" xfId="7607" xr:uid="{00000000-0005-0000-0000-00009A1F0000}"/>
    <cellStyle name="Note 2 2 2 2 3 3 2" xfId="16285" xr:uid="{00000000-0005-0000-0000-00009B1F0000}"/>
    <cellStyle name="Note 2 2 2 2 3 3 3" xfId="29084" xr:uid="{00000000-0005-0000-0000-00009C1F0000}"/>
    <cellStyle name="Note 2 2 2 2 3 4" xfId="10587" xr:uid="{00000000-0005-0000-0000-00009D1F0000}"/>
    <cellStyle name="Note 2 2 2 2 3 5" xfId="22285" xr:uid="{00000000-0005-0000-0000-00009E1F0000}"/>
    <cellStyle name="Note 2 2 2 2 4" xfId="1639" xr:uid="{00000000-0005-0000-0000-00009F1F0000}"/>
    <cellStyle name="Note 2 2 2 2 4 2" xfId="4538" xr:uid="{00000000-0005-0000-0000-0000A01F0000}"/>
    <cellStyle name="Note 2 2 2 2 4 2 2" xfId="16288" xr:uid="{00000000-0005-0000-0000-0000A11F0000}"/>
    <cellStyle name="Note 2 2 2 2 4 2 2 2" xfId="29087" xr:uid="{00000000-0005-0000-0000-0000A21F0000}"/>
    <cellStyle name="Note 2 2 2 2 4 2 3" xfId="10590" xr:uid="{00000000-0005-0000-0000-0000A31F0000}"/>
    <cellStyle name="Note 2 2 2 2 4 2 4" xfId="25067" xr:uid="{00000000-0005-0000-0000-0000A41F0000}"/>
    <cellStyle name="Note 2 2 2 2 4 3" xfId="7271" xr:uid="{00000000-0005-0000-0000-0000A51F0000}"/>
    <cellStyle name="Note 2 2 2 2 4 3 2" xfId="16287" xr:uid="{00000000-0005-0000-0000-0000A61F0000}"/>
    <cellStyle name="Note 2 2 2 2 4 3 3" xfId="29086" xr:uid="{00000000-0005-0000-0000-0000A71F0000}"/>
    <cellStyle name="Note 2 2 2 2 4 4" xfId="10589" xr:uid="{00000000-0005-0000-0000-0000A81F0000}"/>
    <cellStyle name="Note 2 2 2 2 4 5" xfId="21828" xr:uid="{00000000-0005-0000-0000-0000A91F0000}"/>
    <cellStyle name="Note 2 2 2 2 5" xfId="2120" xr:uid="{00000000-0005-0000-0000-0000AA1F0000}"/>
    <cellStyle name="Note 2 2 2 2 5 2" xfId="5018" xr:uid="{00000000-0005-0000-0000-0000AB1F0000}"/>
    <cellStyle name="Note 2 2 2 2 5 2 2" xfId="16290" xr:uid="{00000000-0005-0000-0000-0000AC1F0000}"/>
    <cellStyle name="Note 2 2 2 2 5 2 2 2" xfId="29089" xr:uid="{00000000-0005-0000-0000-0000AD1F0000}"/>
    <cellStyle name="Note 2 2 2 2 5 2 3" xfId="10592" xr:uid="{00000000-0005-0000-0000-0000AE1F0000}"/>
    <cellStyle name="Note 2 2 2 2 5 2 4" xfId="25068" xr:uid="{00000000-0005-0000-0000-0000AF1F0000}"/>
    <cellStyle name="Note 2 2 2 2 5 3" xfId="7631" xr:uid="{00000000-0005-0000-0000-0000B01F0000}"/>
    <cellStyle name="Note 2 2 2 2 5 3 2" xfId="16289" xr:uid="{00000000-0005-0000-0000-0000B11F0000}"/>
    <cellStyle name="Note 2 2 2 2 5 3 3" xfId="29088" xr:uid="{00000000-0005-0000-0000-0000B21F0000}"/>
    <cellStyle name="Note 2 2 2 2 5 4" xfId="10591" xr:uid="{00000000-0005-0000-0000-0000B31F0000}"/>
    <cellStyle name="Note 2 2 2 2 5 5" xfId="22309" xr:uid="{00000000-0005-0000-0000-0000B41F0000}"/>
    <cellStyle name="Note 2 2 2 2 6" xfId="1621" xr:uid="{00000000-0005-0000-0000-0000B51F0000}"/>
    <cellStyle name="Note 2 2 2 2 6 2" xfId="4520" xr:uid="{00000000-0005-0000-0000-0000B61F0000}"/>
    <cellStyle name="Note 2 2 2 2 6 2 2" xfId="16292" xr:uid="{00000000-0005-0000-0000-0000B71F0000}"/>
    <cellStyle name="Note 2 2 2 2 6 2 2 2" xfId="29091" xr:uid="{00000000-0005-0000-0000-0000B81F0000}"/>
    <cellStyle name="Note 2 2 2 2 6 2 3" xfId="10594" xr:uid="{00000000-0005-0000-0000-0000B91F0000}"/>
    <cellStyle name="Note 2 2 2 2 6 2 4" xfId="25069" xr:uid="{00000000-0005-0000-0000-0000BA1F0000}"/>
    <cellStyle name="Note 2 2 2 2 6 3" xfId="7253" xr:uid="{00000000-0005-0000-0000-0000BB1F0000}"/>
    <cellStyle name="Note 2 2 2 2 6 3 2" xfId="16291" xr:uid="{00000000-0005-0000-0000-0000BC1F0000}"/>
    <cellStyle name="Note 2 2 2 2 6 3 3" xfId="29090" xr:uid="{00000000-0005-0000-0000-0000BD1F0000}"/>
    <cellStyle name="Note 2 2 2 2 6 4" xfId="10593" xr:uid="{00000000-0005-0000-0000-0000BE1F0000}"/>
    <cellStyle name="Note 2 2 2 2 6 5" xfId="21810" xr:uid="{00000000-0005-0000-0000-0000BF1F0000}"/>
    <cellStyle name="Note 2 2 2 2 7" xfId="2146" xr:uid="{00000000-0005-0000-0000-0000C01F0000}"/>
    <cellStyle name="Note 2 2 2 2 7 2" xfId="5044" xr:uid="{00000000-0005-0000-0000-0000C11F0000}"/>
    <cellStyle name="Note 2 2 2 2 7 2 2" xfId="16294" xr:uid="{00000000-0005-0000-0000-0000C21F0000}"/>
    <cellStyle name="Note 2 2 2 2 7 2 2 2" xfId="29093" xr:uid="{00000000-0005-0000-0000-0000C31F0000}"/>
    <cellStyle name="Note 2 2 2 2 7 2 3" xfId="10596" xr:uid="{00000000-0005-0000-0000-0000C41F0000}"/>
    <cellStyle name="Note 2 2 2 2 7 2 4" xfId="25070" xr:uid="{00000000-0005-0000-0000-0000C51F0000}"/>
    <cellStyle name="Note 2 2 2 2 7 3" xfId="7657" xr:uid="{00000000-0005-0000-0000-0000C61F0000}"/>
    <cellStyle name="Note 2 2 2 2 7 3 2" xfId="16293" xr:uid="{00000000-0005-0000-0000-0000C71F0000}"/>
    <cellStyle name="Note 2 2 2 2 7 3 3" xfId="29092" xr:uid="{00000000-0005-0000-0000-0000C81F0000}"/>
    <cellStyle name="Note 2 2 2 2 7 4" xfId="10595" xr:uid="{00000000-0005-0000-0000-0000C91F0000}"/>
    <cellStyle name="Note 2 2 2 2 7 5" xfId="22335" xr:uid="{00000000-0005-0000-0000-0000CA1F0000}"/>
    <cellStyle name="Note 2 2 2 2 8" xfId="2696" xr:uid="{00000000-0005-0000-0000-0000CB1F0000}"/>
    <cellStyle name="Note 2 2 2 2 8 2" xfId="5593" xr:uid="{00000000-0005-0000-0000-0000CC1F0000}"/>
    <cellStyle name="Note 2 2 2 2 8 2 2" xfId="16296" xr:uid="{00000000-0005-0000-0000-0000CD1F0000}"/>
    <cellStyle name="Note 2 2 2 2 8 2 2 2" xfId="29095" xr:uid="{00000000-0005-0000-0000-0000CE1F0000}"/>
    <cellStyle name="Note 2 2 2 2 8 2 3" xfId="10598" xr:uid="{00000000-0005-0000-0000-0000CF1F0000}"/>
    <cellStyle name="Note 2 2 2 2 8 2 4" xfId="25071" xr:uid="{00000000-0005-0000-0000-0000D01F0000}"/>
    <cellStyle name="Note 2 2 2 2 8 3" xfId="8039" xr:uid="{00000000-0005-0000-0000-0000D11F0000}"/>
    <cellStyle name="Note 2 2 2 2 8 3 2" xfId="16295" xr:uid="{00000000-0005-0000-0000-0000D21F0000}"/>
    <cellStyle name="Note 2 2 2 2 8 3 3" xfId="29094" xr:uid="{00000000-0005-0000-0000-0000D31F0000}"/>
    <cellStyle name="Note 2 2 2 2 8 4" xfId="10597" xr:uid="{00000000-0005-0000-0000-0000D41F0000}"/>
    <cellStyle name="Note 2 2 2 2 8 5" xfId="22884" xr:uid="{00000000-0005-0000-0000-0000D51F0000}"/>
    <cellStyle name="Note 2 2 2 2 9" xfId="1949" xr:uid="{00000000-0005-0000-0000-0000D61F0000}"/>
    <cellStyle name="Note 2 2 2 2 9 2" xfId="4847" xr:uid="{00000000-0005-0000-0000-0000D71F0000}"/>
    <cellStyle name="Note 2 2 2 2 9 2 2" xfId="16298" xr:uid="{00000000-0005-0000-0000-0000D81F0000}"/>
    <cellStyle name="Note 2 2 2 2 9 2 2 2" xfId="29097" xr:uid="{00000000-0005-0000-0000-0000D91F0000}"/>
    <cellStyle name="Note 2 2 2 2 9 2 3" xfId="10600" xr:uid="{00000000-0005-0000-0000-0000DA1F0000}"/>
    <cellStyle name="Note 2 2 2 2 9 2 4" xfId="25072" xr:uid="{00000000-0005-0000-0000-0000DB1F0000}"/>
    <cellStyle name="Note 2 2 2 2 9 3" xfId="7478" xr:uid="{00000000-0005-0000-0000-0000DC1F0000}"/>
    <cellStyle name="Note 2 2 2 2 9 3 2" xfId="16297" xr:uid="{00000000-0005-0000-0000-0000DD1F0000}"/>
    <cellStyle name="Note 2 2 2 2 9 3 3" xfId="29096" xr:uid="{00000000-0005-0000-0000-0000DE1F0000}"/>
    <cellStyle name="Note 2 2 2 2 9 4" xfId="10599" xr:uid="{00000000-0005-0000-0000-0000DF1F0000}"/>
    <cellStyle name="Note 2 2 2 2 9 5" xfId="22138" xr:uid="{00000000-0005-0000-0000-0000E01F0000}"/>
    <cellStyle name="Note 2 2 2 3" xfId="1447" xr:uid="{00000000-0005-0000-0000-0000E11F0000}"/>
    <cellStyle name="Note 2 2 2 3 2" xfId="4347" xr:uid="{00000000-0005-0000-0000-0000E21F0000}"/>
    <cellStyle name="Note 2 2 2 3 2 2" xfId="16300" xr:uid="{00000000-0005-0000-0000-0000E31F0000}"/>
    <cellStyle name="Note 2 2 2 3 2 2 2" xfId="29099" xr:uid="{00000000-0005-0000-0000-0000E41F0000}"/>
    <cellStyle name="Note 2 2 2 3 2 3" xfId="10602" xr:uid="{00000000-0005-0000-0000-0000E51F0000}"/>
    <cellStyle name="Note 2 2 2 3 2 4" xfId="25073" xr:uid="{00000000-0005-0000-0000-0000E61F0000}"/>
    <cellStyle name="Note 2 2 2 3 3" xfId="7160" xr:uid="{00000000-0005-0000-0000-0000E71F0000}"/>
    <cellStyle name="Note 2 2 2 3 3 2" xfId="16299" xr:uid="{00000000-0005-0000-0000-0000E81F0000}"/>
    <cellStyle name="Note 2 2 2 3 3 3" xfId="29098" xr:uid="{00000000-0005-0000-0000-0000E91F0000}"/>
    <cellStyle name="Note 2 2 2 3 4" xfId="10601" xr:uid="{00000000-0005-0000-0000-0000EA1F0000}"/>
    <cellStyle name="Note 2 2 2 3 5" xfId="21637" xr:uid="{00000000-0005-0000-0000-0000EB1F0000}"/>
    <cellStyle name="Note 2 2 2 4" xfId="1431" xr:uid="{00000000-0005-0000-0000-0000EC1F0000}"/>
    <cellStyle name="Note 2 2 2 4 2" xfId="4331" xr:uid="{00000000-0005-0000-0000-0000ED1F0000}"/>
    <cellStyle name="Note 2 2 2 4 2 2" xfId="16302" xr:uid="{00000000-0005-0000-0000-0000EE1F0000}"/>
    <cellStyle name="Note 2 2 2 4 2 2 2" xfId="29101" xr:uid="{00000000-0005-0000-0000-0000EF1F0000}"/>
    <cellStyle name="Note 2 2 2 4 2 3" xfId="10604" xr:uid="{00000000-0005-0000-0000-0000F01F0000}"/>
    <cellStyle name="Note 2 2 2 4 2 4" xfId="25074" xr:uid="{00000000-0005-0000-0000-0000F11F0000}"/>
    <cellStyle name="Note 2 2 2 4 3" xfId="7147" xr:uid="{00000000-0005-0000-0000-0000F21F0000}"/>
    <cellStyle name="Note 2 2 2 4 3 2" xfId="16301" xr:uid="{00000000-0005-0000-0000-0000F31F0000}"/>
    <cellStyle name="Note 2 2 2 4 3 3" xfId="29100" xr:uid="{00000000-0005-0000-0000-0000F41F0000}"/>
    <cellStyle name="Note 2 2 2 4 4" xfId="10603" xr:uid="{00000000-0005-0000-0000-0000F51F0000}"/>
    <cellStyle name="Note 2 2 2 4 5" xfId="21621" xr:uid="{00000000-0005-0000-0000-0000F61F0000}"/>
    <cellStyle name="Note 2 2 2 5" xfId="4216" xr:uid="{00000000-0005-0000-0000-0000F71F0000}"/>
    <cellStyle name="Note 2 2 2 5 2" xfId="16303" xr:uid="{00000000-0005-0000-0000-0000F81F0000}"/>
    <cellStyle name="Note 2 2 2 5 2 2" xfId="29102" xr:uid="{00000000-0005-0000-0000-0000F91F0000}"/>
    <cellStyle name="Note 2 2 2 5 3" xfId="10605" xr:uid="{00000000-0005-0000-0000-0000FA1F0000}"/>
    <cellStyle name="Note 2 2 2 5 4" xfId="25075" xr:uid="{00000000-0005-0000-0000-0000FB1F0000}"/>
    <cellStyle name="Note 2 2 2 6" xfId="16246" xr:uid="{00000000-0005-0000-0000-0000FC1F0000}"/>
    <cellStyle name="Note 2 2 2 6 2" xfId="29045" xr:uid="{00000000-0005-0000-0000-0000FD1F0000}"/>
    <cellStyle name="Note 2 2 2 7" xfId="10548" xr:uid="{00000000-0005-0000-0000-0000FE1F0000}"/>
    <cellStyle name="Note 2 2 2 8" xfId="21603" xr:uid="{00000000-0005-0000-0000-0000FF1F0000}"/>
    <cellStyle name="Note 2 2 3" xfId="424" xr:uid="{00000000-0005-0000-0000-000000200000}"/>
    <cellStyle name="Note 2 2 3 10" xfId="2716" xr:uid="{00000000-0005-0000-0000-000001200000}"/>
    <cellStyle name="Note 2 2 3 10 2" xfId="5613" xr:uid="{00000000-0005-0000-0000-000002200000}"/>
    <cellStyle name="Note 2 2 3 10 2 2" xfId="16306" xr:uid="{00000000-0005-0000-0000-000003200000}"/>
    <cellStyle name="Note 2 2 3 10 2 2 2" xfId="29105" xr:uid="{00000000-0005-0000-0000-000004200000}"/>
    <cellStyle name="Note 2 2 3 10 2 3" xfId="10608" xr:uid="{00000000-0005-0000-0000-000005200000}"/>
    <cellStyle name="Note 2 2 3 10 2 4" xfId="25076" xr:uid="{00000000-0005-0000-0000-000006200000}"/>
    <cellStyle name="Note 2 2 3 10 3" xfId="8059" xr:uid="{00000000-0005-0000-0000-000007200000}"/>
    <cellStyle name="Note 2 2 3 10 3 2" xfId="16305" xr:uid="{00000000-0005-0000-0000-000008200000}"/>
    <cellStyle name="Note 2 2 3 10 3 3" xfId="29104" xr:uid="{00000000-0005-0000-0000-000009200000}"/>
    <cellStyle name="Note 2 2 3 10 4" xfId="10607" xr:uid="{00000000-0005-0000-0000-00000A200000}"/>
    <cellStyle name="Note 2 2 3 10 5" xfId="22904" xr:uid="{00000000-0005-0000-0000-00000B200000}"/>
    <cellStyle name="Note 2 2 3 11" xfId="1614" xr:uid="{00000000-0005-0000-0000-00000C200000}"/>
    <cellStyle name="Note 2 2 3 11 2" xfId="4513" xr:uid="{00000000-0005-0000-0000-00000D200000}"/>
    <cellStyle name="Note 2 2 3 11 2 2" xfId="16308" xr:uid="{00000000-0005-0000-0000-00000E200000}"/>
    <cellStyle name="Note 2 2 3 11 2 2 2" xfId="29107" xr:uid="{00000000-0005-0000-0000-00000F200000}"/>
    <cellStyle name="Note 2 2 3 11 2 3" xfId="10610" xr:uid="{00000000-0005-0000-0000-000010200000}"/>
    <cellStyle name="Note 2 2 3 11 2 4" xfId="25077" xr:uid="{00000000-0005-0000-0000-000011200000}"/>
    <cellStyle name="Note 2 2 3 11 3" xfId="7246" xr:uid="{00000000-0005-0000-0000-000012200000}"/>
    <cellStyle name="Note 2 2 3 11 3 2" xfId="16307" xr:uid="{00000000-0005-0000-0000-000013200000}"/>
    <cellStyle name="Note 2 2 3 11 3 3" xfId="29106" xr:uid="{00000000-0005-0000-0000-000014200000}"/>
    <cellStyle name="Note 2 2 3 11 4" xfId="10609" xr:uid="{00000000-0005-0000-0000-000015200000}"/>
    <cellStyle name="Note 2 2 3 11 5" xfId="21803" xr:uid="{00000000-0005-0000-0000-000016200000}"/>
    <cellStyle name="Note 2 2 3 12" xfId="2738" xr:uid="{00000000-0005-0000-0000-000017200000}"/>
    <cellStyle name="Note 2 2 3 12 2" xfId="5635" xr:uid="{00000000-0005-0000-0000-000018200000}"/>
    <cellStyle name="Note 2 2 3 12 2 2" xfId="16310" xr:uid="{00000000-0005-0000-0000-000019200000}"/>
    <cellStyle name="Note 2 2 3 12 2 2 2" xfId="29109" xr:uid="{00000000-0005-0000-0000-00001A200000}"/>
    <cellStyle name="Note 2 2 3 12 2 3" xfId="10612" xr:uid="{00000000-0005-0000-0000-00001B200000}"/>
    <cellStyle name="Note 2 2 3 12 2 4" xfId="25078" xr:uid="{00000000-0005-0000-0000-00001C200000}"/>
    <cellStyle name="Note 2 2 3 12 3" xfId="8081" xr:uid="{00000000-0005-0000-0000-00001D200000}"/>
    <cellStyle name="Note 2 2 3 12 3 2" xfId="16309" xr:uid="{00000000-0005-0000-0000-00001E200000}"/>
    <cellStyle name="Note 2 2 3 12 3 3" xfId="29108" xr:uid="{00000000-0005-0000-0000-00001F200000}"/>
    <cellStyle name="Note 2 2 3 12 4" xfId="10611" xr:uid="{00000000-0005-0000-0000-000020200000}"/>
    <cellStyle name="Note 2 2 3 12 5" xfId="22926" xr:uid="{00000000-0005-0000-0000-000021200000}"/>
    <cellStyle name="Note 2 2 3 13" xfId="3160" xr:uid="{00000000-0005-0000-0000-000022200000}"/>
    <cellStyle name="Note 2 2 3 13 2" xfId="6057" xr:uid="{00000000-0005-0000-0000-000023200000}"/>
    <cellStyle name="Note 2 2 3 13 2 2" xfId="16312" xr:uid="{00000000-0005-0000-0000-000024200000}"/>
    <cellStyle name="Note 2 2 3 13 2 2 2" xfId="29111" xr:uid="{00000000-0005-0000-0000-000025200000}"/>
    <cellStyle name="Note 2 2 3 13 2 3" xfId="10614" xr:uid="{00000000-0005-0000-0000-000026200000}"/>
    <cellStyle name="Note 2 2 3 13 2 4" xfId="25079" xr:uid="{00000000-0005-0000-0000-000027200000}"/>
    <cellStyle name="Note 2 2 3 13 3" xfId="8318" xr:uid="{00000000-0005-0000-0000-000028200000}"/>
    <cellStyle name="Note 2 2 3 13 3 2" xfId="16311" xr:uid="{00000000-0005-0000-0000-000029200000}"/>
    <cellStyle name="Note 2 2 3 13 3 3" xfId="29110" xr:uid="{00000000-0005-0000-0000-00002A200000}"/>
    <cellStyle name="Note 2 2 3 13 4" xfId="10613" xr:uid="{00000000-0005-0000-0000-00002B200000}"/>
    <cellStyle name="Note 2 2 3 13 5" xfId="23348" xr:uid="{00000000-0005-0000-0000-00002C200000}"/>
    <cellStyle name="Note 2 2 3 14" xfId="3101" xr:uid="{00000000-0005-0000-0000-00002D200000}"/>
    <cellStyle name="Note 2 2 3 14 2" xfId="5998" xr:uid="{00000000-0005-0000-0000-00002E200000}"/>
    <cellStyle name="Note 2 2 3 14 2 2" xfId="16314" xr:uid="{00000000-0005-0000-0000-00002F200000}"/>
    <cellStyle name="Note 2 2 3 14 2 2 2" xfId="29113" xr:uid="{00000000-0005-0000-0000-000030200000}"/>
    <cellStyle name="Note 2 2 3 14 2 3" xfId="10616" xr:uid="{00000000-0005-0000-0000-000031200000}"/>
    <cellStyle name="Note 2 2 3 14 2 4" xfId="25080" xr:uid="{00000000-0005-0000-0000-000032200000}"/>
    <cellStyle name="Note 2 2 3 14 3" xfId="8294" xr:uid="{00000000-0005-0000-0000-000033200000}"/>
    <cellStyle name="Note 2 2 3 14 3 2" xfId="16313" xr:uid="{00000000-0005-0000-0000-000034200000}"/>
    <cellStyle name="Note 2 2 3 14 3 3" xfId="29112" xr:uid="{00000000-0005-0000-0000-000035200000}"/>
    <cellStyle name="Note 2 2 3 14 4" xfId="10615" xr:uid="{00000000-0005-0000-0000-000036200000}"/>
    <cellStyle name="Note 2 2 3 14 5" xfId="23289" xr:uid="{00000000-0005-0000-0000-000037200000}"/>
    <cellStyle name="Note 2 2 3 15" xfId="3205" xr:uid="{00000000-0005-0000-0000-000038200000}"/>
    <cellStyle name="Note 2 2 3 15 2" xfId="6102" xr:uid="{00000000-0005-0000-0000-000039200000}"/>
    <cellStyle name="Note 2 2 3 15 2 2" xfId="16316" xr:uid="{00000000-0005-0000-0000-00003A200000}"/>
    <cellStyle name="Note 2 2 3 15 2 2 2" xfId="29115" xr:uid="{00000000-0005-0000-0000-00003B200000}"/>
    <cellStyle name="Note 2 2 3 15 2 3" xfId="10618" xr:uid="{00000000-0005-0000-0000-00003C200000}"/>
    <cellStyle name="Note 2 2 3 15 2 4" xfId="25081" xr:uid="{00000000-0005-0000-0000-00003D200000}"/>
    <cellStyle name="Note 2 2 3 15 3" xfId="8351" xr:uid="{00000000-0005-0000-0000-00003E200000}"/>
    <cellStyle name="Note 2 2 3 15 3 2" xfId="16315" xr:uid="{00000000-0005-0000-0000-00003F200000}"/>
    <cellStyle name="Note 2 2 3 15 3 3" xfId="29114" xr:uid="{00000000-0005-0000-0000-000040200000}"/>
    <cellStyle name="Note 2 2 3 15 4" xfId="10617" xr:uid="{00000000-0005-0000-0000-000041200000}"/>
    <cellStyle name="Note 2 2 3 15 5" xfId="23393" xr:uid="{00000000-0005-0000-0000-000042200000}"/>
    <cellStyle name="Note 2 2 3 16" xfId="2420" xr:uid="{00000000-0005-0000-0000-000043200000}"/>
    <cellStyle name="Note 2 2 3 16 2" xfId="5317" xr:uid="{00000000-0005-0000-0000-000044200000}"/>
    <cellStyle name="Note 2 2 3 16 2 2" xfId="16318" xr:uid="{00000000-0005-0000-0000-000045200000}"/>
    <cellStyle name="Note 2 2 3 16 2 2 2" xfId="29117" xr:uid="{00000000-0005-0000-0000-000046200000}"/>
    <cellStyle name="Note 2 2 3 16 2 3" xfId="10620" xr:uid="{00000000-0005-0000-0000-000047200000}"/>
    <cellStyle name="Note 2 2 3 16 2 4" xfId="25082" xr:uid="{00000000-0005-0000-0000-000048200000}"/>
    <cellStyle name="Note 2 2 3 16 3" xfId="7831" xr:uid="{00000000-0005-0000-0000-000049200000}"/>
    <cellStyle name="Note 2 2 3 16 3 2" xfId="16317" xr:uid="{00000000-0005-0000-0000-00004A200000}"/>
    <cellStyle name="Note 2 2 3 16 3 3" xfId="29116" xr:uid="{00000000-0005-0000-0000-00004B200000}"/>
    <cellStyle name="Note 2 2 3 16 4" xfId="10619" xr:uid="{00000000-0005-0000-0000-00004C200000}"/>
    <cellStyle name="Note 2 2 3 16 5" xfId="22608" xr:uid="{00000000-0005-0000-0000-00004D200000}"/>
    <cellStyle name="Note 2 2 3 17" xfId="2777" xr:uid="{00000000-0005-0000-0000-00004E200000}"/>
    <cellStyle name="Note 2 2 3 17 2" xfId="5674" xr:uid="{00000000-0005-0000-0000-00004F200000}"/>
    <cellStyle name="Note 2 2 3 17 2 2" xfId="16320" xr:uid="{00000000-0005-0000-0000-000050200000}"/>
    <cellStyle name="Note 2 2 3 17 2 2 2" xfId="29119" xr:uid="{00000000-0005-0000-0000-000051200000}"/>
    <cellStyle name="Note 2 2 3 17 2 3" xfId="10622" xr:uid="{00000000-0005-0000-0000-000052200000}"/>
    <cellStyle name="Note 2 2 3 17 2 4" xfId="25083" xr:uid="{00000000-0005-0000-0000-000053200000}"/>
    <cellStyle name="Note 2 2 3 17 3" xfId="8108" xr:uid="{00000000-0005-0000-0000-000054200000}"/>
    <cellStyle name="Note 2 2 3 17 3 2" xfId="16319" xr:uid="{00000000-0005-0000-0000-000055200000}"/>
    <cellStyle name="Note 2 2 3 17 3 3" xfId="29118" xr:uid="{00000000-0005-0000-0000-000056200000}"/>
    <cellStyle name="Note 2 2 3 17 4" xfId="10621" xr:uid="{00000000-0005-0000-0000-000057200000}"/>
    <cellStyle name="Note 2 2 3 17 5" xfId="22965" xr:uid="{00000000-0005-0000-0000-000058200000}"/>
    <cellStyle name="Note 2 2 3 18" xfId="1611" xr:uid="{00000000-0005-0000-0000-000059200000}"/>
    <cellStyle name="Note 2 2 3 18 2" xfId="4510" xr:uid="{00000000-0005-0000-0000-00005A200000}"/>
    <cellStyle name="Note 2 2 3 18 2 2" xfId="16322" xr:uid="{00000000-0005-0000-0000-00005B200000}"/>
    <cellStyle name="Note 2 2 3 18 2 2 2" xfId="29121" xr:uid="{00000000-0005-0000-0000-00005C200000}"/>
    <cellStyle name="Note 2 2 3 18 2 3" xfId="10624" xr:uid="{00000000-0005-0000-0000-00005D200000}"/>
    <cellStyle name="Note 2 2 3 18 2 4" xfId="25084" xr:uid="{00000000-0005-0000-0000-00005E200000}"/>
    <cellStyle name="Note 2 2 3 18 3" xfId="7243" xr:uid="{00000000-0005-0000-0000-00005F200000}"/>
    <cellStyle name="Note 2 2 3 18 3 2" xfId="16321" xr:uid="{00000000-0005-0000-0000-000060200000}"/>
    <cellStyle name="Note 2 2 3 18 3 3" xfId="29120" xr:uid="{00000000-0005-0000-0000-000061200000}"/>
    <cellStyle name="Note 2 2 3 18 4" xfId="10623" xr:uid="{00000000-0005-0000-0000-000062200000}"/>
    <cellStyle name="Note 2 2 3 18 5" xfId="21800" xr:uid="{00000000-0005-0000-0000-000063200000}"/>
    <cellStyle name="Note 2 2 3 19" xfId="3310" xr:uid="{00000000-0005-0000-0000-000064200000}"/>
    <cellStyle name="Note 2 2 3 19 2" xfId="6207" xr:uid="{00000000-0005-0000-0000-000065200000}"/>
    <cellStyle name="Note 2 2 3 19 2 2" xfId="16324" xr:uid="{00000000-0005-0000-0000-000066200000}"/>
    <cellStyle name="Note 2 2 3 19 2 2 2" xfId="29123" xr:uid="{00000000-0005-0000-0000-000067200000}"/>
    <cellStyle name="Note 2 2 3 19 2 3" xfId="10626" xr:uid="{00000000-0005-0000-0000-000068200000}"/>
    <cellStyle name="Note 2 2 3 19 2 4" xfId="25085" xr:uid="{00000000-0005-0000-0000-000069200000}"/>
    <cellStyle name="Note 2 2 3 19 3" xfId="8426" xr:uid="{00000000-0005-0000-0000-00006A200000}"/>
    <cellStyle name="Note 2 2 3 19 3 2" xfId="16323" xr:uid="{00000000-0005-0000-0000-00006B200000}"/>
    <cellStyle name="Note 2 2 3 19 3 3" xfId="29122" xr:uid="{00000000-0005-0000-0000-00006C200000}"/>
    <cellStyle name="Note 2 2 3 19 4" xfId="10625" xr:uid="{00000000-0005-0000-0000-00006D200000}"/>
    <cellStyle name="Note 2 2 3 19 5" xfId="23498" xr:uid="{00000000-0005-0000-0000-00006E200000}"/>
    <cellStyle name="Note 2 2 3 2" xfId="1666" xr:uid="{00000000-0005-0000-0000-00006F200000}"/>
    <cellStyle name="Note 2 2 3 2 2" xfId="4565" xr:uid="{00000000-0005-0000-0000-000070200000}"/>
    <cellStyle name="Note 2 2 3 2 2 2" xfId="16326" xr:uid="{00000000-0005-0000-0000-000071200000}"/>
    <cellStyle name="Note 2 2 3 2 2 2 2" xfId="29125" xr:uid="{00000000-0005-0000-0000-000072200000}"/>
    <cellStyle name="Note 2 2 3 2 2 3" xfId="10628" xr:uid="{00000000-0005-0000-0000-000073200000}"/>
    <cellStyle name="Note 2 2 3 2 2 4" xfId="25086" xr:uid="{00000000-0005-0000-0000-000074200000}"/>
    <cellStyle name="Note 2 2 3 2 3" xfId="7298" xr:uid="{00000000-0005-0000-0000-000075200000}"/>
    <cellStyle name="Note 2 2 3 2 3 2" xfId="16325" xr:uid="{00000000-0005-0000-0000-000076200000}"/>
    <cellStyle name="Note 2 2 3 2 3 3" xfId="29124" xr:uid="{00000000-0005-0000-0000-000077200000}"/>
    <cellStyle name="Note 2 2 3 2 4" xfId="10627" xr:uid="{00000000-0005-0000-0000-000078200000}"/>
    <cellStyle name="Note 2 2 3 2 5" xfId="21855" xr:uid="{00000000-0005-0000-0000-000079200000}"/>
    <cellStyle name="Note 2 2 3 20" xfId="1849" xr:uid="{00000000-0005-0000-0000-00007A200000}"/>
    <cellStyle name="Note 2 2 3 20 2" xfId="4748" xr:uid="{00000000-0005-0000-0000-00007B200000}"/>
    <cellStyle name="Note 2 2 3 20 2 2" xfId="16328" xr:uid="{00000000-0005-0000-0000-00007C200000}"/>
    <cellStyle name="Note 2 2 3 20 2 2 2" xfId="29127" xr:uid="{00000000-0005-0000-0000-00007D200000}"/>
    <cellStyle name="Note 2 2 3 20 2 3" xfId="10630" xr:uid="{00000000-0005-0000-0000-00007E200000}"/>
    <cellStyle name="Note 2 2 3 20 2 4" xfId="25087" xr:uid="{00000000-0005-0000-0000-00007F200000}"/>
    <cellStyle name="Note 2 2 3 20 3" xfId="7449" xr:uid="{00000000-0005-0000-0000-000080200000}"/>
    <cellStyle name="Note 2 2 3 20 3 2" xfId="16327" xr:uid="{00000000-0005-0000-0000-000081200000}"/>
    <cellStyle name="Note 2 2 3 20 3 3" xfId="29126" xr:uid="{00000000-0005-0000-0000-000082200000}"/>
    <cellStyle name="Note 2 2 3 20 4" xfId="10629" xr:uid="{00000000-0005-0000-0000-000083200000}"/>
    <cellStyle name="Note 2 2 3 20 5" xfId="22038" xr:uid="{00000000-0005-0000-0000-000084200000}"/>
    <cellStyle name="Note 2 2 3 21" xfId="2826" xr:uid="{00000000-0005-0000-0000-000085200000}"/>
    <cellStyle name="Note 2 2 3 21 2" xfId="5723" xr:uid="{00000000-0005-0000-0000-000086200000}"/>
    <cellStyle name="Note 2 2 3 21 2 2" xfId="16330" xr:uid="{00000000-0005-0000-0000-000087200000}"/>
    <cellStyle name="Note 2 2 3 21 2 2 2" xfId="29129" xr:uid="{00000000-0005-0000-0000-000088200000}"/>
    <cellStyle name="Note 2 2 3 21 2 3" xfId="10632" xr:uid="{00000000-0005-0000-0000-000089200000}"/>
    <cellStyle name="Note 2 2 3 21 2 4" xfId="25088" xr:uid="{00000000-0005-0000-0000-00008A200000}"/>
    <cellStyle name="Note 2 2 3 21 3" xfId="8135" xr:uid="{00000000-0005-0000-0000-00008B200000}"/>
    <cellStyle name="Note 2 2 3 21 3 2" xfId="16329" xr:uid="{00000000-0005-0000-0000-00008C200000}"/>
    <cellStyle name="Note 2 2 3 21 3 3" xfId="29128" xr:uid="{00000000-0005-0000-0000-00008D200000}"/>
    <cellStyle name="Note 2 2 3 21 4" xfId="10631" xr:uid="{00000000-0005-0000-0000-00008E200000}"/>
    <cellStyle name="Note 2 2 3 21 5" xfId="23014" xr:uid="{00000000-0005-0000-0000-00008F200000}"/>
    <cellStyle name="Note 2 2 3 22" xfId="3780" xr:uid="{00000000-0005-0000-0000-000090200000}"/>
    <cellStyle name="Note 2 2 3 22 2" xfId="6677" xr:uid="{00000000-0005-0000-0000-000091200000}"/>
    <cellStyle name="Note 2 2 3 22 2 2" xfId="16332" xr:uid="{00000000-0005-0000-0000-000092200000}"/>
    <cellStyle name="Note 2 2 3 22 2 2 2" xfId="29131" xr:uid="{00000000-0005-0000-0000-000093200000}"/>
    <cellStyle name="Note 2 2 3 22 2 3" xfId="10634" xr:uid="{00000000-0005-0000-0000-000094200000}"/>
    <cellStyle name="Note 2 2 3 22 2 4" xfId="25089" xr:uid="{00000000-0005-0000-0000-000095200000}"/>
    <cellStyle name="Note 2 2 3 22 3" xfId="8682" xr:uid="{00000000-0005-0000-0000-000096200000}"/>
    <cellStyle name="Note 2 2 3 22 3 2" xfId="16331" xr:uid="{00000000-0005-0000-0000-000097200000}"/>
    <cellStyle name="Note 2 2 3 22 3 3" xfId="29130" xr:uid="{00000000-0005-0000-0000-000098200000}"/>
    <cellStyle name="Note 2 2 3 22 4" xfId="10633" xr:uid="{00000000-0005-0000-0000-000099200000}"/>
    <cellStyle name="Note 2 2 3 22 5" xfId="23968" xr:uid="{00000000-0005-0000-0000-00009A200000}"/>
    <cellStyle name="Note 2 2 3 23" xfId="1784" xr:uid="{00000000-0005-0000-0000-00009B200000}"/>
    <cellStyle name="Note 2 2 3 23 2" xfId="4683" xr:uid="{00000000-0005-0000-0000-00009C200000}"/>
    <cellStyle name="Note 2 2 3 23 2 2" xfId="16334" xr:uid="{00000000-0005-0000-0000-00009D200000}"/>
    <cellStyle name="Note 2 2 3 23 2 2 2" xfId="29133" xr:uid="{00000000-0005-0000-0000-00009E200000}"/>
    <cellStyle name="Note 2 2 3 23 2 3" xfId="10636" xr:uid="{00000000-0005-0000-0000-00009F200000}"/>
    <cellStyle name="Note 2 2 3 23 2 4" xfId="25090" xr:uid="{00000000-0005-0000-0000-0000A0200000}"/>
    <cellStyle name="Note 2 2 3 23 3" xfId="7404" xr:uid="{00000000-0005-0000-0000-0000A1200000}"/>
    <cellStyle name="Note 2 2 3 23 3 2" xfId="16333" xr:uid="{00000000-0005-0000-0000-0000A2200000}"/>
    <cellStyle name="Note 2 2 3 23 3 3" xfId="29132" xr:uid="{00000000-0005-0000-0000-0000A3200000}"/>
    <cellStyle name="Note 2 2 3 23 4" xfId="10635" xr:uid="{00000000-0005-0000-0000-0000A4200000}"/>
    <cellStyle name="Note 2 2 3 23 5" xfId="21973" xr:uid="{00000000-0005-0000-0000-0000A5200000}"/>
    <cellStyle name="Note 2 2 3 24" xfId="2959" xr:uid="{00000000-0005-0000-0000-0000A6200000}"/>
    <cellStyle name="Note 2 2 3 24 2" xfId="5856" xr:uid="{00000000-0005-0000-0000-0000A7200000}"/>
    <cellStyle name="Note 2 2 3 24 2 2" xfId="16336" xr:uid="{00000000-0005-0000-0000-0000A8200000}"/>
    <cellStyle name="Note 2 2 3 24 2 2 2" xfId="29135" xr:uid="{00000000-0005-0000-0000-0000A9200000}"/>
    <cellStyle name="Note 2 2 3 24 2 3" xfId="10638" xr:uid="{00000000-0005-0000-0000-0000AA200000}"/>
    <cellStyle name="Note 2 2 3 24 2 4" xfId="25091" xr:uid="{00000000-0005-0000-0000-0000AB200000}"/>
    <cellStyle name="Note 2 2 3 24 3" xfId="8198" xr:uid="{00000000-0005-0000-0000-0000AC200000}"/>
    <cellStyle name="Note 2 2 3 24 3 2" xfId="16335" xr:uid="{00000000-0005-0000-0000-0000AD200000}"/>
    <cellStyle name="Note 2 2 3 24 3 3" xfId="29134" xr:uid="{00000000-0005-0000-0000-0000AE200000}"/>
    <cellStyle name="Note 2 2 3 24 4" xfId="10637" xr:uid="{00000000-0005-0000-0000-0000AF200000}"/>
    <cellStyle name="Note 2 2 3 24 5" xfId="23147" xr:uid="{00000000-0005-0000-0000-0000B0200000}"/>
    <cellStyle name="Note 2 2 3 25" xfId="1604" xr:uid="{00000000-0005-0000-0000-0000B1200000}"/>
    <cellStyle name="Note 2 2 3 25 2" xfId="4503" xr:uid="{00000000-0005-0000-0000-0000B2200000}"/>
    <cellStyle name="Note 2 2 3 25 2 2" xfId="16338" xr:uid="{00000000-0005-0000-0000-0000B3200000}"/>
    <cellStyle name="Note 2 2 3 25 2 2 2" xfId="29137" xr:uid="{00000000-0005-0000-0000-0000B4200000}"/>
    <cellStyle name="Note 2 2 3 25 2 3" xfId="10640" xr:uid="{00000000-0005-0000-0000-0000B5200000}"/>
    <cellStyle name="Note 2 2 3 25 2 4" xfId="25092" xr:uid="{00000000-0005-0000-0000-0000B6200000}"/>
    <cellStyle name="Note 2 2 3 25 3" xfId="7241" xr:uid="{00000000-0005-0000-0000-0000B7200000}"/>
    <cellStyle name="Note 2 2 3 25 3 2" xfId="16337" xr:uid="{00000000-0005-0000-0000-0000B8200000}"/>
    <cellStyle name="Note 2 2 3 25 3 3" xfId="29136" xr:uid="{00000000-0005-0000-0000-0000B9200000}"/>
    <cellStyle name="Note 2 2 3 25 4" xfId="10639" xr:uid="{00000000-0005-0000-0000-0000BA200000}"/>
    <cellStyle name="Note 2 2 3 25 5" xfId="21793" xr:uid="{00000000-0005-0000-0000-0000BB200000}"/>
    <cellStyle name="Note 2 2 3 26" xfId="3128" xr:uid="{00000000-0005-0000-0000-0000BC200000}"/>
    <cellStyle name="Note 2 2 3 26 2" xfId="6025" xr:uid="{00000000-0005-0000-0000-0000BD200000}"/>
    <cellStyle name="Note 2 2 3 26 2 2" xfId="16340" xr:uid="{00000000-0005-0000-0000-0000BE200000}"/>
    <cellStyle name="Note 2 2 3 26 2 2 2" xfId="29139" xr:uid="{00000000-0005-0000-0000-0000BF200000}"/>
    <cellStyle name="Note 2 2 3 26 2 3" xfId="10642" xr:uid="{00000000-0005-0000-0000-0000C0200000}"/>
    <cellStyle name="Note 2 2 3 26 2 4" xfId="25093" xr:uid="{00000000-0005-0000-0000-0000C1200000}"/>
    <cellStyle name="Note 2 2 3 26 3" xfId="16339" xr:uid="{00000000-0005-0000-0000-0000C2200000}"/>
    <cellStyle name="Note 2 2 3 26 3 2" xfId="29138" xr:uid="{00000000-0005-0000-0000-0000C3200000}"/>
    <cellStyle name="Note 2 2 3 26 4" xfId="10641" xr:uid="{00000000-0005-0000-0000-0000C4200000}"/>
    <cellStyle name="Note 2 2 3 26 5" xfId="23316" xr:uid="{00000000-0005-0000-0000-0000C5200000}"/>
    <cellStyle name="Note 2 2 3 27" xfId="4239" xr:uid="{00000000-0005-0000-0000-0000C6200000}"/>
    <cellStyle name="Note 2 2 3 27 2" xfId="16341" xr:uid="{00000000-0005-0000-0000-0000C7200000}"/>
    <cellStyle name="Note 2 2 3 27 2 2" xfId="29140" xr:uid="{00000000-0005-0000-0000-0000C8200000}"/>
    <cellStyle name="Note 2 2 3 27 3" xfId="10643" xr:uid="{00000000-0005-0000-0000-0000C9200000}"/>
    <cellStyle name="Note 2 2 3 27 4" xfId="25094" xr:uid="{00000000-0005-0000-0000-0000CA200000}"/>
    <cellStyle name="Note 2 2 3 28" xfId="7065" xr:uid="{00000000-0005-0000-0000-0000CB200000}"/>
    <cellStyle name="Note 2 2 3 28 2" xfId="16304" xr:uid="{00000000-0005-0000-0000-0000CC200000}"/>
    <cellStyle name="Note 2 2 3 28 3" xfId="29103" xr:uid="{00000000-0005-0000-0000-0000CD200000}"/>
    <cellStyle name="Note 2 2 3 29" xfId="10606" xr:uid="{00000000-0005-0000-0000-0000CE200000}"/>
    <cellStyle name="Note 2 2 3 3" xfId="2095" xr:uid="{00000000-0005-0000-0000-0000CF200000}"/>
    <cellStyle name="Note 2 2 3 3 2" xfId="4993" xr:uid="{00000000-0005-0000-0000-0000D0200000}"/>
    <cellStyle name="Note 2 2 3 3 2 2" xfId="16343" xr:uid="{00000000-0005-0000-0000-0000D1200000}"/>
    <cellStyle name="Note 2 2 3 3 2 2 2" xfId="29142" xr:uid="{00000000-0005-0000-0000-0000D2200000}"/>
    <cellStyle name="Note 2 2 3 3 2 3" xfId="10645" xr:uid="{00000000-0005-0000-0000-0000D3200000}"/>
    <cellStyle name="Note 2 2 3 3 2 4" xfId="25095" xr:uid="{00000000-0005-0000-0000-0000D4200000}"/>
    <cellStyle name="Note 2 2 3 3 3" xfId="7606" xr:uid="{00000000-0005-0000-0000-0000D5200000}"/>
    <cellStyle name="Note 2 2 3 3 3 2" xfId="16342" xr:uid="{00000000-0005-0000-0000-0000D6200000}"/>
    <cellStyle name="Note 2 2 3 3 3 3" xfId="29141" xr:uid="{00000000-0005-0000-0000-0000D7200000}"/>
    <cellStyle name="Note 2 2 3 3 4" xfId="10644" xr:uid="{00000000-0005-0000-0000-0000D8200000}"/>
    <cellStyle name="Note 2 2 3 3 5" xfId="22284" xr:uid="{00000000-0005-0000-0000-0000D9200000}"/>
    <cellStyle name="Note 2 2 3 4" xfId="1640" xr:uid="{00000000-0005-0000-0000-0000DA200000}"/>
    <cellStyle name="Note 2 2 3 4 2" xfId="4539" xr:uid="{00000000-0005-0000-0000-0000DB200000}"/>
    <cellStyle name="Note 2 2 3 4 2 2" xfId="16345" xr:uid="{00000000-0005-0000-0000-0000DC200000}"/>
    <cellStyle name="Note 2 2 3 4 2 2 2" xfId="29144" xr:uid="{00000000-0005-0000-0000-0000DD200000}"/>
    <cellStyle name="Note 2 2 3 4 2 3" xfId="10647" xr:uid="{00000000-0005-0000-0000-0000DE200000}"/>
    <cellStyle name="Note 2 2 3 4 2 4" xfId="25096" xr:uid="{00000000-0005-0000-0000-0000DF200000}"/>
    <cellStyle name="Note 2 2 3 4 3" xfId="7272" xr:uid="{00000000-0005-0000-0000-0000E0200000}"/>
    <cellStyle name="Note 2 2 3 4 3 2" xfId="16344" xr:uid="{00000000-0005-0000-0000-0000E1200000}"/>
    <cellStyle name="Note 2 2 3 4 3 3" xfId="29143" xr:uid="{00000000-0005-0000-0000-0000E2200000}"/>
    <cellStyle name="Note 2 2 3 4 4" xfId="10646" xr:uid="{00000000-0005-0000-0000-0000E3200000}"/>
    <cellStyle name="Note 2 2 3 4 5" xfId="21829" xr:uid="{00000000-0005-0000-0000-0000E4200000}"/>
    <cellStyle name="Note 2 2 3 5" xfId="2119" xr:uid="{00000000-0005-0000-0000-0000E5200000}"/>
    <cellStyle name="Note 2 2 3 5 2" xfId="5017" xr:uid="{00000000-0005-0000-0000-0000E6200000}"/>
    <cellStyle name="Note 2 2 3 5 2 2" xfId="16347" xr:uid="{00000000-0005-0000-0000-0000E7200000}"/>
    <cellStyle name="Note 2 2 3 5 2 2 2" xfId="29146" xr:uid="{00000000-0005-0000-0000-0000E8200000}"/>
    <cellStyle name="Note 2 2 3 5 2 3" xfId="10649" xr:uid="{00000000-0005-0000-0000-0000E9200000}"/>
    <cellStyle name="Note 2 2 3 5 2 4" xfId="25097" xr:uid="{00000000-0005-0000-0000-0000EA200000}"/>
    <cellStyle name="Note 2 2 3 5 3" xfId="7630" xr:uid="{00000000-0005-0000-0000-0000EB200000}"/>
    <cellStyle name="Note 2 2 3 5 3 2" xfId="16346" xr:uid="{00000000-0005-0000-0000-0000EC200000}"/>
    <cellStyle name="Note 2 2 3 5 3 3" xfId="29145" xr:uid="{00000000-0005-0000-0000-0000ED200000}"/>
    <cellStyle name="Note 2 2 3 5 4" xfId="10648" xr:uid="{00000000-0005-0000-0000-0000EE200000}"/>
    <cellStyle name="Note 2 2 3 5 5" xfId="22308" xr:uid="{00000000-0005-0000-0000-0000EF200000}"/>
    <cellStyle name="Note 2 2 3 6" xfId="1622" xr:uid="{00000000-0005-0000-0000-0000F0200000}"/>
    <cellStyle name="Note 2 2 3 6 2" xfId="4521" xr:uid="{00000000-0005-0000-0000-0000F1200000}"/>
    <cellStyle name="Note 2 2 3 6 2 2" xfId="16349" xr:uid="{00000000-0005-0000-0000-0000F2200000}"/>
    <cellStyle name="Note 2 2 3 6 2 2 2" xfId="29148" xr:uid="{00000000-0005-0000-0000-0000F3200000}"/>
    <cellStyle name="Note 2 2 3 6 2 3" xfId="10651" xr:uid="{00000000-0005-0000-0000-0000F4200000}"/>
    <cellStyle name="Note 2 2 3 6 2 4" xfId="25098" xr:uid="{00000000-0005-0000-0000-0000F5200000}"/>
    <cellStyle name="Note 2 2 3 6 3" xfId="7254" xr:uid="{00000000-0005-0000-0000-0000F6200000}"/>
    <cellStyle name="Note 2 2 3 6 3 2" xfId="16348" xr:uid="{00000000-0005-0000-0000-0000F7200000}"/>
    <cellStyle name="Note 2 2 3 6 3 3" xfId="29147" xr:uid="{00000000-0005-0000-0000-0000F8200000}"/>
    <cellStyle name="Note 2 2 3 6 4" xfId="10650" xr:uid="{00000000-0005-0000-0000-0000F9200000}"/>
    <cellStyle name="Note 2 2 3 6 5" xfId="21811" xr:uid="{00000000-0005-0000-0000-0000FA200000}"/>
    <cellStyle name="Note 2 2 3 7" xfId="2145" xr:uid="{00000000-0005-0000-0000-0000FB200000}"/>
    <cellStyle name="Note 2 2 3 7 2" xfId="5043" xr:uid="{00000000-0005-0000-0000-0000FC200000}"/>
    <cellStyle name="Note 2 2 3 7 2 2" xfId="16351" xr:uid="{00000000-0005-0000-0000-0000FD200000}"/>
    <cellStyle name="Note 2 2 3 7 2 2 2" xfId="29150" xr:uid="{00000000-0005-0000-0000-0000FE200000}"/>
    <cellStyle name="Note 2 2 3 7 2 3" xfId="10653" xr:uid="{00000000-0005-0000-0000-0000FF200000}"/>
    <cellStyle name="Note 2 2 3 7 2 4" xfId="25099" xr:uid="{00000000-0005-0000-0000-000000210000}"/>
    <cellStyle name="Note 2 2 3 7 3" xfId="7656" xr:uid="{00000000-0005-0000-0000-000001210000}"/>
    <cellStyle name="Note 2 2 3 7 3 2" xfId="16350" xr:uid="{00000000-0005-0000-0000-000002210000}"/>
    <cellStyle name="Note 2 2 3 7 3 3" xfId="29149" xr:uid="{00000000-0005-0000-0000-000003210000}"/>
    <cellStyle name="Note 2 2 3 7 4" xfId="10652" xr:uid="{00000000-0005-0000-0000-000004210000}"/>
    <cellStyle name="Note 2 2 3 7 5" xfId="22334" xr:uid="{00000000-0005-0000-0000-000005210000}"/>
    <cellStyle name="Note 2 2 3 8" xfId="2695" xr:uid="{00000000-0005-0000-0000-000006210000}"/>
    <cellStyle name="Note 2 2 3 8 2" xfId="5592" xr:uid="{00000000-0005-0000-0000-000007210000}"/>
    <cellStyle name="Note 2 2 3 8 2 2" xfId="16353" xr:uid="{00000000-0005-0000-0000-000008210000}"/>
    <cellStyle name="Note 2 2 3 8 2 2 2" xfId="29152" xr:uid="{00000000-0005-0000-0000-000009210000}"/>
    <cellStyle name="Note 2 2 3 8 2 3" xfId="10655" xr:uid="{00000000-0005-0000-0000-00000A210000}"/>
    <cellStyle name="Note 2 2 3 8 2 4" xfId="25100" xr:uid="{00000000-0005-0000-0000-00000B210000}"/>
    <cellStyle name="Note 2 2 3 8 3" xfId="8038" xr:uid="{00000000-0005-0000-0000-00000C210000}"/>
    <cellStyle name="Note 2 2 3 8 3 2" xfId="16352" xr:uid="{00000000-0005-0000-0000-00000D210000}"/>
    <cellStyle name="Note 2 2 3 8 3 3" xfId="29151" xr:uid="{00000000-0005-0000-0000-00000E210000}"/>
    <cellStyle name="Note 2 2 3 8 4" xfId="10654" xr:uid="{00000000-0005-0000-0000-00000F210000}"/>
    <cellStyle name="Note 2 2 3 8 5" xfId="22883" xr:uid="{00000000-0005-0000-0000-000010210000}"/>
    <cellStyle name="Note 2 2 3 9" xfId="2274" xr:uid="{00000000-0005-0000-0000-000011210000}"/>
    <cellStyle name="Note 2 2 3 9 2" xfId="5172" xr:uid="{00000000-0005-0000-0000-000012210000}"/>
    <cellStyle name="Note 2 2 3 9 2 2" xfId="16355" xr:uid="{00000000-0005-0000-0000-000013210000}"/>
    <cellStyle name="Note 2 2 3 9 2 2 2" xfId="29154" xr:uid="{00000000-0005-0000-0000-000014210000}"/>
    <cellStyle name="Note 2 2 3 9 2 3" xfId="10657" xr:uid="{00000000-0005-0000-0000-000015210000}"/>
    <cellStyle name="Note 2 2 3 9 2 4" xfId="25101" xr:uid="{00000000-0005-0000-0000-000016210000}"/>
    <cellStyle name="Note 2 2 3 9 3" xfId="7724" xr:uid="{00000000-0005-0000-0000-000017210000}"/>
    <cellStyle name="Note 2 2 3 9 3 2" xfId="16354" xr:uid="{00000000-0005-0000-0000-000018210000}"/>
    <cellStyle name="Note 2 2 3 9 3 3" xfId="29153" xr:uid="{00000000-0005-0000-0000-000019210000}"/>
    <cellStyle name="Note 2 2 3 9 4" xfId="10656" xr:uid="{00000000-0005-0000-0000-00001A210000}"/>
    <cellStyle name="Note 2 2 3 9 5" xfId="22463" xr:uid="{00000000-0005-0000-0000-00001B210000}"/>
    <cellStyle name="Note 2 2 4" xfId="2415" xr:uid="{00000000-0005-0000-0000-00001C210000}"/>
    <cellStyle name="Note 2 2 4 2" xfId="5312" xr:uid="{00000000-0005-0000-0000-00001D210000}"/>
    <cellStyle name="Note 2 2 4 2 2" xfId="16357" xr:uid="{00000000-0005-0000-0000-00001E210000}"/>
    <cellStyle name="Note 2 2 4 2 2 2" xfId="29156" xr:uid="{00000000-0005-0000-0000-00001F210000}"/>
    <cellStyle name="Note 2 2 4 2 3" xfId="10659" xr:uid="{00000000-0005-0000-0000-000020210000}"/>
    <cellStyle name="Note 2 2 4 2 4" xfId="25102" xr:uid="{00000000-0005-0000-0000-000021210000}"/>
    <cellStyle name="Note 2 2 4 3" xfId="7829" xr:uid="{00000000-0005-0000-0000-000022210000}"/>
    <cellStyle name="Note 2 2 4 3 2" xfId="16356" xr:uid="{00000000-0005-0000-0000-000023210000}"/>
    <cellStyle name="Note 2 2 4 3 3" xfId="29155" xr:uid="{00000000-0005-0000-0000-000024210000}"/>
    <cellStyle name="Note 2 2 4 4" xfId="10658" xr:uid="{00000000-0005-0000-0000-000025210000}"/>
    <cellStyle name="Note 2 2 4 5" xfId="22603" xr:uid="{00000000-0005-0000-0000-000026210000}"/>
    <cellStyle name="Note 2 2 5" xfId="3647" xr:uid="{00000000-0005-0000-0000-000027210000}"/>
    <cellStyle name="Note 2 2 5 2" xfId="6544" xr:uid="{00000000-0005-0000-0000-000028210000}"/>
    <cellStyle name="Note 2 2 5 2 2" xfId="16359" xr:uid="{00000000-0005-0000-0000-000029210000}"/>
    <cellStyle name="Note 2 2 5 2 2 2" xfId="29158" xr:uid="{00000000-0005-0000-0000-00002A210000}"/>
    <cellStyle name="Note 2 2 5 2 3" xfId="10661" xr:uid="{00000000-0005-0000-0000-00002B210000}"/>
    <cellStyle name="Note 2 2 5 2 4" xfId="25103" xr:uid="{00000000-0005-0000-0000-00002C210000}"/>
    <cellStyle name="Note 2 2 5 3" xfId="8604" xr:uid="{00000000-0005-0000-0000-00002D210000}"/>
    <cellStyle name="Note 2 2 5 3 2" xfId="16358" xr:uid="{00000000-0005-0000-0000-00002E210000}"/>
    <cellStyle name="Note 2 2 5 3 3" xfId="29157" xr:uid="{00000000-0005-0000-0000-00002F210000}"/>
    <cellStyle name="Note 2 2 5 4" xfId="10660" xr:uid="{00000000-0005-0000-0000-000030210000}"/>
    <cellStyle name="Note 2 2 5 5" xfId="23835" xr:uid="{00000000-0005-0000-0000-000031210000}"/>
    <cellStyle name="Note 2 2 6" xfId="4189" xr:uid="{00000000-0005-0000-0000-000032210000}"/>
    <cellStyle name="Note 2 2 6 2" xfId="16360" xr:uid="{00000000-0005-0000-0000-000033210000}"/>
    <cellStyle name="Note 2 2 6 2 2" xfId="29159" xr:uid="{00000000-0005-0000-0000-000034210000}"/>
    <cellStyle name="Note 2 2 6 3" xfId="10662" xr:uid="{00000000-0005-0000-0000-000035210000}"/>
    <cellStyle name="Note 2 2 6 4" xfId="25104" xr:uid="{00000000-0005-0000-0000-000036210000}"/>
    <cellStyle name="Note 2 2 7" xfId="16245" xr:uid="{00000000-0005-0000-0000-000037210000}"/>
    <cellStyle name="Note 2 2 7 2" xfId="29044" xr:uid="{00000000-0005-0000-0000-000038210000}"/>
    <cellStyle name="Note 2 2 8" xfId="10547" xr:uid="{00000000-0005-0000-0000-000039210000}"/>
    <cellStyle name="Note 2 2 9" xfId="21579" xr:uid="{00000000-0005-0000-0000-00003A210000}"/>
    <cellStyle name="Note 2 3" xfId="94" xr:uid="{00000000-0005-0000-0000-00003B210000}"/>
    <cellStyle name="Note 2 3 2" xfId="143" xr:uid="{00000000-0005-0000-0000-00003C210000}"/>
    <cellStyle name="Note 2 3 2 2" xfId="425" xr:uid="{00000000-0005-0000-0000-00003D210000}"/>
    <cellStyle name="Note 2 3 2 2 10" xfId="2715" xr:uid="{00000000-0005-0000-0000-00003E210000}"/>
    <cellStyle name="Note 2 3 2 2 10 2" xfId="5612" xr:uid="{00000000-0005-0000-0000-00003F210000}"/>
    <cellStyle name="Note 2 3 2 2 10 2 2" xfId="16365" xr:uid="{00000000-0005-0000-0000-000040210000}"/>
    <cellStyle name="Note 2 3 2 2 10 2 2 2" xfId="29164" xr:uid="{00000000-0005-0000-0000-000041210000}"/>
    <cellStyle name="Note 2 3 2 2 10 2 3" xfId="10667" xr:uid="{00000000-0005-0000-0000-000042210000}"/>
    <cellStyle name="Note 2 3 2 2 10 2 4" xfId="25105" xr:uid="{00000000-0005-0000-0000-000043210000}"/>
    <cellStyle name="Note 2 3 2 2 10 3" xfId="8058" xr:uid="{00000000-0005-0000-0000-000044210000}"/>
    <cellStyle name="Note 2 3 2 2 10 3 2" xfId="16364" xr:uid="{00000000-0005-0000-0000-000045210000}"/>
    <cellStyle name="Note 2 3 2 2 10 3 3" xfId="29163" xr:uid="{00000000-0005-0000-0000-000046210000}"/>
    <cellStyle name="Note 2 3 2 2 10 4" xfId="10666" xr:uid="{00000000-0005-0000-0000-000047210000}"/>
    <cellStyle name="Note 2 3 2 2 10 5" xfId="22903" xr:uid="{00000000-0005-0000-0000-000048210000}"/>
    <cellStyle name="Note 2 3 2 2 11" xfId="2570" xr:uid="{00000000-0005-0000-0000-000049210000}"/>
    <cellStyle name="Note 2 3 2 2 11 2" xfId="5467" xr:uid="{00000000-0005-0000-0000-00004A210000}"/>
    <cellStyle name="Note 2 3 2 2 11 2 2" xfId="16367" xr:uid="{00000000-0005-0000-0000-00004B210000}"/>
    <cellStyle name="Note 2 3 2 2 11 2 2 2" xfId="29166" xr:uid="{00000000-0005-0000-0000-00004C210000}"/>
    <cellStyle name="Note 2 3 2 2 11 2 3" xfId="10669" xr:uid="{00000000-0005-0000-0000-00004D210000}"/>
    <cellStyle name="Note 2 3 2 2 11 2 4" xfId="25106" xr:uid="{00000000-0005-0000-0000-00004E210000}"/>
    <cellStyle name="Note 2 3 2 2 11 3" xfId="7930" xr:uid="{00000000-0005-0000-0000-00004F210000}"/>
    <cellStyle name="Note 2 3 2 2 11 3 2" xfId="16366" xr:uid="{00000000-0005-0000-0000-000050210000}"/>
    <cellStyle name="Note 2 3 2 2 11 3 3" xfId="29165" xr:uid="{00000000-0005-0000-0000-000051210000}"/>
    <cellStyle name="Note 2 3 2 2 11 4" xfId="10668" xr:uid="{00000000-0005-0000-0000-000052210000}"/>
    <cellStyle name="Note 2 3 2 2 11 5" xfId="22758" xr:uid="{00000000-0005-0000-0000-000053210000}"/>
    <cellStyle name="Note 2 3 2 2 12" xfId="2737" xr:uid="{00000000-0005-0000-0000-000054210000}"/>
    <cellStyle name="Note 2 3 2 2 12 2" xfId="5634" xr:uid="{00000000-0005-0000-0000-000055210000}"/>
    <cellStyle name="Note 2 3 2 2 12 2 2" xfId="16369" xr:uid="{00000000-0005-0000-0000-000056210000}"/>
    <cellStyle name="Note 2 3 2 2 12 2 2 2" xfId="29168" xr:uid="{00000000-0005-0000-0000-000057210000}"/>
    <cellStyle name="Note 2 3 2 2 12 2 3" xfId="10671" xr:uid="{00000000-0005-0000-0000-000058210000}"/>
    <cellStyle name="Note 2 3 2 2 12 2 4" xfId="25107" xr:uid="{00000000-0005-0000-0000-000059210000}"/>
    <cellStyle name="Note 2 3 2 2 12 3" xfId="8080" xr:uid="{00000000-0005-0000-0000-00005A210000}"/>
    <cellStyle name="Note 2 3 2 2 12 3 2" xfId="16368" xr:uid="{00000000-0005-0000-0000-00005B210000}"/>
    <cellStyle name="Note 2 3 2 2 12 3 3" xfId="29167" xr:uid="{00000000-0005-0000-0000-00005C210000}"/>
    <cellStyle name="Note 2 3 2 2 12 4" xfId="10670" xr:uid="{00000000-0005-0000-0000-00005D210000}"/>
    <cellStyle name="Note 2 3 2 2 12 5" xfId="22925" xr:uid="{00000000-0005-0000-0000-00005E210000}"/>
    <cellStyle name="Note 2 3 2 2 13" xfId="3194" xr:uid="{00000000-0005-0000-0000-00005F210000}"/>
    <cellStyle name="Note 2 3 2 2 13 2" xfId="6091" xr:uid="{00000000-0005-0000-0000-000060210000}"/>
    <cellStyle name="Note 2 3 2 2 13 2 2" xfId="16371" xr:uid="{00000000-0005-0000-0000-000061210000}"/>
    <cellStyle name="Note 2 3 2 2 13 2 2 2" xfId="29170" xr:uid="{00000000-0005-0000-0000-000062210000}"/>
    <cellStyle name="Note 2 3 2 2 13 2 3" xfId="10673" xr:uid="{00000000-0005-0000-0000-000063210000}"/>
    <cellStyle name="Note 2 3 2 2 13 2 4" xfId="25108" xr:uid="{00000000-0005-0000-0000-000064210000}"/>
    <cellStyle name="Note 2 3 2 2 13 3" xfId="8340" xr:uid="{00000000-0005-0000-0000-000065210000}"/>
    <cellStyle name="Note 2 3 2 2 13 3 2" xfId="16370" xr:uid="{00000000-0005-0000-0000-000066210000}"/>
    <cellStyle name="Note 2 3 2 2 13 3 3" xfId="29169" xr:uid="{00000000-0005-0000-0000-000067210000}"/>
    <cellStyle name="Note 2 3 2 2 13 4" xfId="10672" xr:uid="{00000000-0005-0000-0000-000068210000}"/>
    <cellStyle name="Note 2 3 2 2 13 5" xfId="23382" xr:uid="{00000000-0005-0000-0000-000069210000}"/>
    <cellStyle name="Note 2 3 2 2 14" xfId="3100" xr:uid="{00000000-0005-0000-0000-00006A210000}"/>
    <cellStyle name="Note 2 3 2 2 14 2" xfId="5997" xr:uid="{00000000-0005-0000-0000-00006B210000}"/>
    <cellStyle name="Note 2 3 2 2 14 2 2" xfId="16373" xr:uid="{00000000-0005-0000-0000-00006C210000}"/>
    <cellStyle name="Note 2 3 2 2 14 2 2 2" xfId="29172" xr:uid="{00000000-0005-0000-0000-00006D210000}"/>
    <cellStyle name="Note 2 3 2 2 14 2 3" xfId="10675" xr:uid="{00000000-0005-0000-0000-00006E210000}"/>
    <cellStyle name="Note 2 3 2 2 14 2 4" xfId="25109" xr:uid="{00000000-0005-0000-0000-00006F210000}"/>
    <cellStyle name="Note 2 3 2 2 14 3" xfId="8293" xr:uid="{00000000-0005-0000-0000-000070210000}"/>
    <cellStyle name="Note 2 3 2 2 14 3 2" xfId="16372" xr:uid="{00000000-0005-0000-0000-000071210000}"/>
    <cellStyle name="Note 2 3 2 2 14 3 3" xfId="29171" xr:uid="{00000000-0005-0000-0000-000072210000}"/>
    <cellStyle name="Note 2 3 2 2 14 4" xfId="10674" xr:uid="{00000000-0005-0000-0000-000073210000}"/>
    <cellStyle name="Note 2 3 2 2 14 5" xfId="23288" xr:uid="{00000000-0005-0000-0000-000074210000}"/>
    <cellStyle name="Note 2 3 2 2 15" xfId="3204" xr:uid="{00000000-0005-0000-0000-000075210000}"/>
    <cellStyle name="Note 2 3 2 2 15 2" xfId="6101" xr:uid="{00000000-0005-0000-0000-000076210000}"/>
    <cellStyle name="Note 2 3 2 2 15 2 2" xfId="16375" xr:uid="{00000000-0005-0000-0000-000077210000}"/>
    <cellStyle name="Note 2 3 2 2 15 2 2 2" xfId="29174" xr:uid="{00000000-0005-0000-0000-000078210000}"/>
    <cellStyle name="Note 2 3 2 2 15 2 3" xfId="10677" xr:uid="{00000000-0005-0000-0000-000079210000}"/>
    <cellStyle name="Note 2 3 2 2 15 2 4" xfId="25110" xr:uid="{00000000-0005-0000-0000-00007A210000}"/>
    <cellStyle name="Note 2 3 2 2 15 3" xfId="8350" xr:uid="{00000000-0005-0000-0000-00007B210000}"/>
    <cellStyle name="Note 2 3 2 2 15 3 2" xfId="16374" xr:uid="{00000000-0005-0000-0000-00007C210000}"/>
    <cellStyle name="Note 2 3 2 2 15 3 3" xfId="29173" xr:uid="{00000000-0005-0000-0000-00007D210000}"/>
    <cellStyle name="Note 2 3 2 2 15 4" xfId="10676" xr:uid="{00000000-0005-0000-0000-00007E210000}"/>
    <cellStyle name="Note 2 3 2 2 15 5" xfId="23392" xr:uid="{00000000-0005-0000-0000-00007F210000}"/>
    <cellStyle name="Note 2 3 2 2 16" xfId="1438" xr:uid="{00000000-0005-0000-0000-000080210000}"/>
    <cellStyle name="Note 2 3 2 2 16 2" xfId="4338" xr:uid="{00000000-0005-0000-0000-000081210000}"/>
    <cellStyle name="Note 2 3 2 2 16 2 2" xfId="16377" xr:uid="{00000000-0005-0000-0000-000082210000}"/>
    <cellStyle name="Note 2 3 2 2 16 2 2 2" xfId="29176" xr:uid="{00000000-0005-0000-0000-000083210000}"/>
    <cellStyle name="Note 2 3 2 2 16 2 3" xfId="10679" xr:uid="{00000000-0005-0000-0000-000084210000}"/>
    <cellStyle name="Note 2 3 2 2 16 2 4" xfId="25111" xr:uid="{00000000-0005-0000-0000-000085210000}"/>
    <cellStyle name="Note 2 3 2 2 16 3" xfId="7153" xr:uid="{00000000-0005-0000-0000-000086210000}"/>
    <cellStyle name="Note 2 3 2 2 16 3 2" xfId="16376" xr:uid="{00000000-0005-0000-0000-000087210000}"/>
    <cellStyle name="Note 2 3 2 2 16 3 3" xfId="29175" xr:uid="{00000000-0005-0000-0000-000088210000}"/>
    <cellStyle name="Note 2 3 2 2 16 4" xfId="10678" xr:uid="{00000000-0005-0000-0000-000089210000}"/>
    <cellStyle name="Note 2 3 2 2 16 5" xfId="21628" xr:uid="{00000000-0005-0000-0000-00008A210000}"/>
    <cellStyle name="Note 2 3 2 2 17" xfId="3589" xr:uid="{00000000-0005-0000-0000-00008B210000}"/>
    <cellStyle name="Note 2 3 2 2 17 2" xfId="6486" xr:uid="{00000000-0005-0000-0000-00008C210000}"/>
    <cellStyle name="Note 2 3 2 2 17 2 2" xfId="16379" xr:uid="{00000000-0005-0000-0000-00008D210000}"/>
    <cellStyle name="Note 2 3 2 2 17 2 2 2" xfId="29178" xr:uid="{00000000-0005-0000-0000-00008E210000}"/>
    <cellStyle name="Note 2 3 2 2 17 2 3" xfId="10681" xr:uid="{00000000-0005-0000-0000-00008F210000}"/>
    <cellStyle name="Note 2 3 2 2 17 2 4" xfId="25112" xr:uid="{00000000-0005-0000-0000-000090210000}"/>
    <cellStyle name="Note 2 3 2 2 17 3" xfId="8578" xr:uid="{00000000-0005-0000-0000-000091210000}"/>
    <cellStyle name="Note 2 3 2 2 17 3 2" xfId="16378" xr:uid="{00000000-0005-0000-0000-000092210000}"/>
    <cellStyle name="Note 2 3 2 2 17 3 3" xfId="29177" xr:uid="{00000000-0005-0000-0000-000093210000}"/>
    <cellStyle name="Note 2 3 2 2 17 4" xfId="10680" xr:uid="{00000000-0005-0000-0000-000094210000}"/>
    <cellStyle name="Note 2 3 2 2 17 5" xfId="23777" xr:uid="{00000000-0005-0000-0000-000095210000}"/>
    <cellStyle name="Note 2 3 2 2 18" xfId="3065" xr:uid="{00000000-0005-0000-0000-000096210000}"/>
    <cellStyle name="Note 2 3 2 2 18 2" xfId="5962" xr:uid="{00000000-0005-0000-0000-000097210000}"/>
    <cellStyle name="Note 2 3 2 2 18 2 2" xfId="16381" xr:uid="{00000000-0005-0000-0000-000098210000}"/>
    <cellStyle name="Note 2 3 2 2 18 2 2 2" xfId="29180" xr:uid="{00000000-0005-0000-0000-000099210000}"/>
    <cellStyle name="Note 2 3 2 2 18 2 3" xfId="10683" xr:uid="{00000000-0005-0000-0000-00009A210000}"/>
    <cellStyle name="Note 2 3 2 2 18 2 4" xfId="25113" xr:uid="{00000000-0005-0000-0000-00009B210000}"/>
    <cellStyle name="Note 2 3 2 2 18 3" xfId="8264" xr:uid="{00000000-0005-0000-0000-00009C210000}"/>
    <cellStyle name="Note 2 3 2 2 18 3 2" xfId="16380" xr:uid="{00000000-0005-0000-0000-00009D210000}"/>
    <cellStyle name="Note 2 3 2 2 18 3 3" xfId="29179" xr:uid="{00000000-0005-0000-0000-00009E210000}"/>
    <cellStyle name="Note 2 3 2 2 18 4" xfId="10682" xr:uid="{00000000-0005-0000-0000-00009F210000}"/>
    <cellStyle name="Note 2 3 2 2 18 5" xfId="23253" xr:uid="{00000000-0005-0000-0000-0000A0210000}"/>
    <cellStyle name="Note 2 3 2 2 19" xfId="2792" xr:uid="{00000000-0005-0000-0000-0000A1210000}"/>
    <cellStyle name="Note 2 3 2 2 19 2" xfId="5689" xr:uid="{00000000-0005-0000-0000-0000A2210000}"/>
    <cellStyle name="Note 2 3 2 2 19 2 2" xfId="16383" xr:uid="{00000000-0005-0000-0000-0000A3210000}"/>
    <cellStyle name="Note 2 3 2 2 19 2 2 2" xfId="29182" xr:uid="{00000000-0005-0000-0000-0000A4210000}"/>
    <cellStyle name="Note 2 3 2 2 19 2 3" xfId="10685" xr:uid="{00000000-0005-0000-0000-0000A5210000}"/>
    <cellStyle name="Note 2 3 2 2 19 2 4" xfId="25114" xr:uid="{00000000-0005-0000-0000-0000A6210000}"/>
    <cellStyle name="Note 2 3 2 2 19 3" xfId="8115" xr:uid="{00000000-0005-0000-0000-0000A7210000}"/>
    <cellStyle name="Note 2 3 2 2 19 3 2" xfId="16382" xr:uid="{00000000-0005-0000-0000-0000A8210000}"/>
    <cellStyle name="Note 2 3 2 2 19 3 3" xfId="29181" xr:uid="{00000000-0005-0000-0000-0000A9210000}"/>
    <cellStyle name="Note 2 3 2 2 19 4" xfId="10684" xr:uid="{00000000-0005-0000-0000-0000AA210000}"/>
    <cellStyle name="Note 2 3 2 2 19 5" xfId="22980" xr:uid="{00000000-0005-0000-0000-0000AB210000}"/>
    <cellStyle name="Note 2 3 2 2 2" xfId="1667" xr:uid="{00000000-0005-0000-0000-0000AC210000}"/>
    <cellStyle name="Note 2 3 2 2 2 2" xfId="4566" xr:uid="{00000000-0005-0000-0000-0000AD210000}"/>
    <cellStyle name="Note 2 3 2 2 2 2 2" xfId="16385" xr:uid="{00000000-0005-0000-0000-0000AE210000}"/>
    <cellStyle name="Note 2 3 2 2 2 2 2 2" xfId="29184" xr:uid="{00000000-0005-0000-0000-0000AF210000}"/>
    <cellStyle name="Note 2 3 2 2 2 2 3" xfId="10687" xr:uid="{00000000-0005-0000-0000-0000B0210000}"/>
    <cellStyle name="Note 2 3 2 2 2 2 4" xfId="25115" xr:uid="{00000000-0005-0000-0000-0000B1210000}"/>
    <cellStyle name="Note 2 3 2 2 2 3" xfId="7299" xr:uid="{00000000-0005-0000-0000-0000B2210000}"/>
    <cellStyle name="Note 2 3 2 2 2 3 2" xfId="16384" xr:uid="{00000000-0005-0000-0000-0000B3210000}"/>
    <cellStyle name="Note 2 3 2 2 2 3 3" xfId="29183" xr:uid="{00000000-0005-0000-0000-0000B4210000}"/>
    <cellStyle name="Note 2 3 2 2 2 4" xfId="10686" xr:uid="{00000000-0005-0000-0000-0000B5210000}"/>
    <cellStyle name="Note 2 3 2 2 2 5" xfId="21856" xr:uid="{00000000-0005-0000-0000-0000B6210000}"/>
    <cellStyle name="Note 2 3 2 2 20" xfId="1850" xr:uid="{00000000-0005-0000-0000-0000B7210000}"/>
    <cellStyle name="Note 2 3 2 2 20 2" xfId="4749" xr:uid="{00000000-0005-0000-0000-0000B8210000}"/>
    <cellStyle name="Note 2 3 2 2 20 2 2" xfId="16387" xr:uid="{00000000-0005-0000-0000-0000B9210000}"/>
    <cellStyle name="Note 2 3 2 2 20 2 2 2" xfId="29186" xr:uid="{00000000-0005-0000-0000-0000BA210000}"/>
    <cellStyle name="Note 2 3 2 2 20 2 3" xfId="10689" xr:uid="{00000000-0005-0000-0000-0000BB210000}"/>
    <cellStyle name="Note 2 3 2 2 20 2 4" xfId="25116" xr:uid="{00000000-0005-0000-0000-0000BC210000}"/>
    <cellStyle name="Note 2 3 2 2 20 3" xfId="7450" xr:uid="{00000000-0005-0000-0000-0000BD210000}"/>
    <cellStyle name="Note 2 3 2 2 20 3 2" xfId="16386" xr:uid="{00000000-0005-0000-0000-0000BE210000}"/>
    <cellStyle name="Note 2 3 2 2 20 3 3" xfId="29185" xr:uid="{00000000-0005-0000-0000-0000BF210000}"/>
    <cellStyle name="Note 2 3 2 2 20 4" xfId="10688" xr:uid="{00000000-0005-0000-0000-0000C0210000}"/>
    <cellStyle name="Note 2 3 2 2 20 5" xfId="22039" xr:uid="{00000000-0005-0000-0000-0000C1210000}"/>
    <cellStyle name="Note 2 3 2 2 21" xfId="3452" xr:uid="{00000000-0005-0000-0000-0000C2210000}"/>
    <cellStyle name="Note 2 3 2 2 21 2" xfId="6349" xr:uid="{00000000-0005-0000-0000-0000C3210000}"/>
    <cellStyle name="Note 2 3 2 2 21 2 2" xfId="16389" xr:uid="{00000000-0005-0000-0000-0000C4210000}"/>
    <cellStyle name="Note 2 3 2 2 21 2 2 2" xfId="29188" xr:uid="{00000000-0005-0000-0000-0000C5210000}"/>
    <cellStyle name="Note 2 3 2 2 21 2 3" xfId="10691" xr:uid="{00000000-0005-0000-0000-0000C6210000}"/>
    <cellStyle name="Note 2 3 2 2 21 2 4" xfId="25117" xr:uid="{00000000-0005-0000-0000-0000C7210000}"/>
    <cellStyle name="Note 2 3 2 2 21 3" xfId="8508" xr:uid="{00000000-0005-0000-0000-0000C8210000}"/>
    <cellStyle name="Note 2 3 2 2 21 3 2" xfId="16388" xr:uid="{00000000-0005-0000-0000-0000C9210000}"/>
    <cellStyle name="Note 2 3 2 2 21 3 3" xfId="29187" xr:uid="{00000000-0005-0000-0000-0000CA210000}"/>
    <cellStyle name="Note 2 3 2 2 21 4" xfId="10690" xr:uid="{00000000-0005-0000-0000-0000CB210000}"/>
    <cellStyle name="Note 2 3 2 2 21 5" xfId="23640" xr:uid="{00000000-0005-0000-0000-0000CC210000}"/>
    <cellStyle name="Note 2 3 2 2 22" xfId="3779" xr:uid="{00000000-0005-0000-0000-0000CD210000}"/>
    <cellStyle name="Note 2 3 2 2 22 2" xfId="6676" xr:uid="{00000000-0005-0000-0000-0000CE210000}"/>
    <cellStyle name="Note 2 3 2 2 22 2 2" xfId="16391" xr:uid="{00000000-0005-0000-0000-0000CF210000}"/>
    <cellStyle name="Note 2 3 2 2 22 2 2 2" xfId="29190" xr:uid="{00000000-0005-0000-0000-0000D0210000}"/>
    <cellStyle name="Note 2 3 2 2 22 2 3" xfId="10693" xr:uid="{00000000-0005-0000-0000-0000D1210000}"/>
    <cellStyle name="Note 2 3 2 2 22 2 4" xfId="25118" xr:uid="{00000000-0005-0000-0000-0000D2210000}"/>
    <cellStyle name="Note 2 3 2 2 22 3" xfId="8681" xr:uid="{00000000-0005-0000-0000-0000D3210000}"/>
    <cellStyle name="Note 2 3 2 2 22 3 2" xfId="16390" xr:uid="{00000000-0005-0000-0000-0000D4210000}"/>
    <cellStyle name="Note 2 3 2 2 22 3 3" xfId="29189" xr:uid="{00000000-0005-0000-0000-0000D5210000}"/>
    <cellStyle name="Note 2 3 2 2 22 4" xfId="10692" xr:uid="{00000000-0005-0000-0000-0000D6210000}"/>
    <cellStyle name="Note 2 3 2 2 22 5" xfId="23967" xr:uid="{00000000-0005-0000-0000-0000D7210000}"/>
    <cellStyle name="Note 2 3 2 2 23" xfId="1455" xr:uid="{00000000-0005-0000-0000-0000D8210000}"/>
    <cellStyle name="Note 2 3 2 2 23 2" xfId="4355" xr:uid="{00000000-0005-0000-0000-0000D9210000}"/>
    <cellStyle name="Note 2 3 2 2 23 2 2" xfId="16393" xr:uid="{00000000-0005-0000-0000-0000DA210000}"/>
    <cellStyle name="Note 2 3 2 2 23 2 2 2" xfId="29192" xr:uid="{00000000-0005-0000-0000-0000DB210000}"/>
    <cellStyle name="Note 2 3 2 2 23 2 3" xfId="10695" xr:uid="{00000000-0005-0000-0000-0000DC210000}"/>
    <cellStyle name="Note 2 3 2 2 23 2 4" xfId="25119" xr:uid="{00000000-0005-0000-0000-0000DD210000}"/>
    <cellStyle name="Note 2 3 2 2 23 3" xfId="7162" xr:uid="{00000000-0005-0000-0000-0000DE210000}"/>
    <cellStyle name="Note 2 3 2 2 23 3 2" xfId="16392" xr:uid="{00000000-0005-0000-0000-0000DF210000}"/>
    <cellStyle name="Note 2 3 2 2 23 3 3" xfId="29191" xr:uid="{00000000-0005-0000-0000-0000E0210000}"/>
    <cellStyle name="Note 2 3 2 2 23 4" xfId="10694" xr:uid="{00000000-0005-0000-0000-0000E1210000}"/>
    <cellStyle name="Note 2 3 2 2 23 5" xfId="21645" xr:uid="{00000000-0005-0000-0000-0000E2210000}"/>
    <cellStyle name="Note 2 3 2 2 24" xfId="3422" xr:uid="{00000000-0005-0000-0000-0000E3210000}"/>
    <cellStyle name="Note 2 3 2 2 24 2" xfId="6319" xr:uid="{00000000-0005-0000-0000-0000E4210000}"/>
    <cellStyle name="Note 2 3 2 2 24 2 2" xfId="16395" xr:uid="{00000000-0005-0000-0000-0000E5210000}"/>
    <cellStyle name="Note 2 3 2 2 24 2 2 2" xfId="29194" xr:uid="{00000000-0005-0000-0000-0000E6210000}"/>
    <cellStyle name="Note 2 3 2 2 24 2 3" xfId="10697" xr:uid="{00000000-0005-0000-0000-0000E7210000}"/>
    <cellStyle name="Note 2 3 2 2 24 2 4" xfId="25120" xr:uid="{00000000-0005-0000-0000-0000E8210000}"/>
    <cellStyle name="Note 2 3 2 2 24 3" xfId="8483" xr:uid="{00000000-0005-0000-0000-0000E9210000}"/>
    <cellStyle name="Note 2 3 2 2 24 3 2" xfId="16394" xr:uid="{00000000-0005-0000-0000-0000EA210000}"/>
    <cellStyle name="Note 2 3 2 2 24 3 3" xfId="29193" xr:uid="{00000000-0005-0000-0000-0000EB210000}"/>
    <cellStyle name="Note 2 3 2 2 24 4" xfId="10696" xr:uid="{00000000-0005-0000-0000-0000EC210000}"/>
    <cellStyle name="Note 2 3 2 2 24 5" xfId="23610" xr:uid="{00000000-0005-0000-0000-0000ED210000}"/>
    <cellStyle name="Note 2 3 2 2 25" xfId="1890" xr:uid="{00000000-0005-0000-0000-0000EE210000}"/>
    <cellStyle name="Note 2 3 2 2 25 2" xfId="4788" xr:uid="{00000000-0005-0000-0000-0000EF210000}"/>
    <cellStyle name="Note 2 3 2 2 25 2 2" xfId="16397" xr:uid="{00000000-0005-0000-0000-0000F0210000}"/>
    <cellStyle name="Note 2 3 2 2 25 2 2 2" xfId="29196" xr:uid="{00000000-0005-0000-0000-0000F1210000}"/>
    <cellStyle name="Note 2 3 2 2 25 2 3" xfId="10699" xr:uid="{00000000-0005-0000-0000-0000F2210000}"/>
    <cellStyle name="Note 2 3 2 2 25 2 4" xfId="25121" xr:uid="{00000000-0005-0000-0000-0000F3210000}"/>
    <cellStyle name="Note 2 3 2 2 25 3" xfId="7456" xr:uid="{00000000-0005-0000-0000-0000F4210000}"/>
    <cellStyle name="Note 2 3 2 2 25 3 2" xfId="16396" xr:uid="{00000000-0005-0000-0000-0000F5210000}"/>
    <cellStyle name="Note 2 3 2 2 25 3 3" xfId="29195" xr:uid="{00000000-0005-0000-0000-0000F6210000}"/>
    <cellStyle name="Note 2 3 2 2 25 4" xfId="10698" xr:uid="{00000000-0005-0000-0000-0000F7210000}"/>
    <cellStyle name="Note 2 3 2 2 25 5" xfId="22079" xr:uid="{00000000-0005-0000-0000-0000F8210000}"/>
    <cellStyle name="Note 2 3 2 2 26" xfId="3916" xr:uid="{00000000-0005-0000-0000-0000F9210000}"/>
    <cellStyle name="Note 2 3 2 2 26 2" xfId="6813" xr:uid="{00000000-0005-0000-0000-0000FA210000}"/>
    <cellStyle name="Note 2 3 2 2 26 2 2" xfId="16399" xr:uid="{00000000-0005-0000-0000-0000FB210000}"/>
    <cellStyle name="Note 2 3 2 2 26 2 2 2" xfId="29198" xr:uid="{00000000-0005-0000-0000-0000FC210000}"/>
    <cellStyle name="Note 2 3 2 2 26 2 3" xfId="10701" xr:uid="{00000000-0005-0000-0000-0000FD210000}"/>
    <cellStyle name="Note 2 3 2 2 26 2 4" xfId="25122" xr:uid="{00000000-0005-0000-0000-0000FE210000}"/>
    <cellStyle name="Note 2 3 2 2 26 3" xfId="16398" xr:uid="{00000000-0005-0000-0000-0000FF210000}"/>
    <cellStyle name="Note 2 3 2 2 26 3 2" xfId="29197" xr:uid="{00000000-0005-0000-0000-000000220000}"/>
    <cellStyle name="Note 2 3 2 2 26 4" xfId="10700" xr:uid="{00000000-0005-0000-0000-000001220000}"/>
    <cellStyle name="Note 2 3 2 2 26 5" xfId="24104" xr:uid="{00000000-0005-0000-0000-000002220000}"/>
    <cellStyle name="Note 2 3 2 2 27" xfId="4240" xr:uid="{00000000-0005-0000-0000-000003220000}"/>
    <cellStyle name="Note 2 3 2 2 27 2" xfId="16400" xr:uid="{00000000-0005-0000-0000-000004220000}"/>
    <cellStyle name="Note 2 3 2 2 27 2 2" xfId="29199" xr:uid="{00000000-0005-0000-0000-000005220000}"/>
    <cellStyle name="Note 2 3 2 2 27 3" xfId="10702" xr:uid="{00000000-0005-0000-0000-000006220000}"/>
    <cellStyle name="Note 2 3 2 2 27 4" xfId="25123" xr:uid="{00000000-0005-0000-0000-000007220000}"/>
    <cellStyle name="Note 2 3 2 2 28" xfId="7066" xr:uid="{00000000-0005-0000-0000-000008220000}"/>
    <cellStyle name="Note 2 3 2 2 28 2" xfId="16363" xr:uid="{00000000-0005-0000-0000-000009220000}"/>
    <cellStyle name="Note 2 3 2 2 28 3" xfId="29162" xr:uid="{00000000-0005-0000-0000-00000A220000}"/>
    <cellStyle name="Note 2 3 2 2 29" xfId="10665" xr:uid="{00000000-0005-0000-0000-00000B220000}"/>
    <cellStyle name="Note 2 3 2 2 3" xfId="2094" xr:uid="{00000000-0005-0000-0000-00000C220000}"/>
    <cellStyle name="Note 2 3 2 2 3 2" xfId="4992" xr:uid="{00000000-0005-0000-0000-00000D220000}"/>
    <cellStyle name="Note 2 3 2 2 3 2 2" xfId="16402" xr:uid="{00000000-0005-0000-0000-00000E220000}"/>
    <cellStyle name="Note 2 3 2 2 3 2 2 2" xfId="29201" xr:uid="{00000000-0005-0000-0000-00000F220000}"/>
    <cellStyle name="Note 2 3 2 2 3 2 3" xfId="10704" xr:uid="{00000000-0005-0000-0000-000010220000}"/>
    <cellStyle name="Note 2 3 2 2 3 2 4" xfId="25124" xr:uid="{00000000-0005-0000-0000-000011220000}"/>
    <cellStyle name="Note 2 3 2 2 3 3" xfId="7605" xr:uid="{00000000-0005-0000-0000-000012220000}"/>
    <cellStyle name="Note 2 3 2 2 3 3 2" xfId="16401" xr:uid="{00000000-0005-0000-0000-000013220000}"/>
    <cellStyle name="Note 2 3 2 2 3 3 3" xfId="29200" xr:uid="{00000000-0005-0000-0000-000014220000}"/>
    <cellStyle name="Note 2 3 2 2 3 4" xfId="10703" xr:uid="{00000000-0005-0000-0000-000015220000}"/>
    <cellStyle name="Note 2 3 2 2 3 5" xfId="22283" xr:uid="{00000000-0005-0000-0000-000016220000}"/>
    <cellStyle name="Note 2 3 2 2 4" xfId="1641" xr:uid="{00000000-0005-0000-0000-000017220000}"/>
    <cellStyle name="Note 2 3 2 2 4 2" xfId="4540" xr:uid="{00000000-0005-0000-0000-000018220000}"/>
    <cellStyle name="Note 2 3 2 2 4 2 2" xfId="16404" xr:uid="{00000000-0005-0000-0000-000019220000}"/>
    <cellStyle name="Note 2 3 2 2 4 2 2 2" xfId="29203" xr:uid="{00000000-0005-0000-0000-00001A220000}"/>
    <cellStyle name="Note 2 3 2 2 4 2 3" xfId="10706" xr:uid="{00000000-0005-0000-0000-00001B220000}"/>
    <cellStyle name="Note 2 3 2 2 4 2 4" xfId="25125" xr:uid="{00000000-0005-0000-0000-00001C220000}"/>
    <cellStyle name="Note 2 3 2 2 4 3" xfId="7273" xr:uid="{00000000-0005-0000-0000-00001D220000}"/>
    <cellStyle name="Note 2 3 2 2 4 3 2" xfId="16403" xr:uid="{00000000-0005-0000-0000-00001E220000}"/>
    <cellStyle name="Note 2 3 2 2 4 3 3" xfId="29202" xr:uid="{00000000-0005-0000-0000-00001F220000}"/>
    <cellStyle name="Note 2 3 2 2 4 4" xfId="10705" xr:uid="{00000000-0005-0000-0000-000020220000}"/>
    <cellStyle name="Note 2 3 2 2 4 5" xfId="21830" xr:uid="{00000000-0005-0000-0000-000021220000}"/>
    <cellStyle name="Note 2 3 2 2 5" xfId="2118" xr:uid="{00000000-0005-0000-0000-000022220000}"/>
    <cellStyle name="Note 2 3 2 2 5 2" xfId="5016" xr:uid="{00000000-0005-0000-0000-000023220000}"/>
    <cellStyle name="Note 2 3 2 2 5 2 2" xfId="16406" xr:uid="{00000000-0005-0000-0000-000024220000}"/>
    <cellStyle name="Note 2 3 2 2 5 2 2 2" xfId="29205" xr:uid="{00000000-0005-0000-0000-000025220000}"/>
    <cellStyle name="Note 2 3 2 2 5 2 3" xfId="10708" xr:uid="{00000000-0005-0000-0000-000026220000}"/>
    <cellStyle name="Note 2 3 2 2 5 2 4" xfId="25126" xr:uid="{00000000-0005-0000-0000-000027220000}"/>
    <cellStyle name="Note 2 3 2 2 5 3" xfId="7629" xr:uid="{00000000-0005-0000-0000-000028220000}"/>
    <cellStyle name="Note 2 3 2 2 5 3 2" xfId="16405" xr:uid="{00000000-0005-0000-0000-000029220000}"/>
    <cellStyle name="Note 2 3 2 2 5 3 3" xfId="29204" xr:uid="{00000000-0005-0000-0000-00002A220000}"/>
    <cellStyle name="Note 2 3 2 2 5 4" xfId="10707" xr:uid="{00000000-0005-0000-0000-00002B220000}"/>
    <cellStyle name="Note 2 3 2 2 5 5" xfId="22307" xr:uid="{00000000-0005-0000-0000-00002C220000}"/>
    <cellStyle name="Note 2 3 2 2 6" xfId="1623" xr:uid="{00000000-0005-0000-0000-00002D220000}"/>
    <cellStyle name="Note 2 3 2 2 6 2" xfId="4522" xr:uid="{00000000-0005-0000-0000-00002E220000}"/>
    <cellStyle name="Note 2 3 2 2 6 2 2" xfId="16408" xr:uid="{00000000-0005-0000-0000-00002F220000}"/>
    <cellStyle name="Note 2 3 2 2 6 2 2 2" xfId="29207" xr:uid="{00000000-0005-0000-0000-000030220000}"/>
    <cellStyle name="Note 2 3 2 2 6 2 3" xfId="10710" xr:uid="{00000000-0005-0000-0000-000031220000}"/>
    <cellStyle name="Note 2 3 2 2 6 2 4" xfId="25127" xr:uid="{00000000-0005-0000-0000-000032220000}"/>
    <cellStyle name="Note 2 3 2 2 6 3" xfId="7255" xr:uid="{00000000-0005-0000-0000-000033220000}"/>
    <cellStyle name="Note 2 3 2 2 6 3 2" xfId="16407" xr:uid="{00000000-0005-0000-0000-000034220000}"/>
    <cellStyle name="Note 2 3 2 2 6 3 3" xfId="29206" xr:uid="{00000000-0005-0000-0000-000035220000}"/>
    <cellStyle name="Note 2 3 2 2 6 4" xfId="10709" xr:uid="{00000000-0005-0000-0000-000036220000}"/>
    <cellStyle name="Note 2 3 2 2 6 5" xfId="21812" xr:uid="{00000000-0005-0000-0000-000037220000}"/>
    <cellStyle name="Note 2 3 2 2 7" xfId="2144" xr:uid="{00000000-0005-0000-0000-000038220000}"/>
    <cellStyle name="Note 2 3 2 2 7 2" xfId="5042" xr:uid="{00000000-0005-0000-0000-000039220000}"/>
    <cellStyle name="Note 2 3 2 2 7 2 2" xfId="16410" xr:uid="{00000000-0005-0000-0000-00003A220000}"/>
    <cellStyle name="Note 2 3 2 2 7 2 2 2" xfId="29209" xr:uid="{00000000-0005-0000-0000-00003B220000}"/>
    <cellStyle name="Note 2 3 2 2 7 2 3" xfId="10712" xr:uid="{00000000-0005-0000-0000-00003C220000}"/>
    <cellStyle name="Note 2 3 2 2 7 2 4" xfId="25128" xr:uid="{00000000-0005-0000-0000-00003D220000}"/>
    <cellStyle name="Note 2 3 2 2 7 3" xfId="7655" xr:uid="{00000000-0005-0000-0000-00003E220000}"/>
    <cellStyle name="Note 2 3 2 2 7 3 2" xfId="16409" xr:uid="{00000000-0005-0000-0000-00003F220000}"/>
    <cellStyle name="Note 2 3 2 2 7 3 3" xfId="29208" xr:uid="{00000000-0005-0000-0000-000040220000}"/>
    <cellStyle name="Note 2 3 2 2 7 4" xfId="10711" xr:uid="{00000000-0005-0000-0000-000041220000}"/>
    <cellStyle name="Note 2 3 2 2 7 5" xfId="22333" xr:uid="{00000000-0005-0000-0000-000042220000}"/>
    <cellStyle name="Note 2 3 2 2 8" xfId="2694" xr:uid="{00000000-0005-0000-0000-000043220000}"/>
    <cellStyle name="Note 2 3 2 2 8 2" xfId="5591" xr:uid="{00000000-0005-0000-0000-000044220000}"/>
    <cellStyle name="Note 2 3 2 2 8 2 2" xfId="16412" xr:uid="{00000000-0005-0000-0000-000045220000}"/>
    <cellStyle name="Note 2 3 2 2 8 2 2 2" xfId="29211" xr:uid="{00000000-0005-0000-0000-000046220000}"/>
    <cellStyle name="Note 2 3 2 2 8 2 3" xfId="10714" xr:uid="{00000000-0005-0000-0000-000047220000}"/>
    <cellStyle name="Note 2 3 2 2 8 2 4" xfId="25129" xr:uid="{00000000-0005-0000-0000-000048220000}"/>
    <cellStyle name="Note 2 3 2 2 8 3" xfId="8037" xr:uid="{00000000-0005-0000-0000-000049220000}"/>
    <cellStyle name="Note 2 3 2 2 8 3 2" xfId="16411" xr:uid="{00000000-0005-0000-0000-00004A220000}"/>
    <cellStyle name="Note 2 3 2 2 8 3 3" xfId="29210" xr:uid="{00000000-0005-0000-0000-00004B220000}"/>
    <cellStyle name="Note 2 3 2 2 8 4" xfId="10713" xr:uid="{00000000-0005-0000-0000-00004C220000}"/>
    <cellStyle name="Note 2 3 2 2 8 5" xfId="22882" xr:uid="{00000000-0005-0000-0000-00004D220000}"/>
    <cellStyle name="Note 2 3 2 2 9" xfId="2275" xr:uid="{00000000-0005-0000-0000-00004E220000}"/>
    <cellStyle name="Note 2 3 2 2 9 2" xfId="5173" xr:uid="{00000000-0005-0000-0000-00004F220000}"/>
    <cellStyle name="Note 2 3 2 2 9 2 2" xfId="16414" xr:uid="{00000000-0005-0000-0000-000050220000}"/>
    <cellStyle name="Note 2 3 2 2 9 2 2 2" xfId="29213" xr:uid="{00000000-0005-0000-0000-000051220000}"/>
    <cellStyle name="Note 2 3 2 2 9 2 3" xfId="10716" xr:uid="{00000000-0005-0000-0000-000052220000}"/>
    <cellStyle name="Note 2 3 2 2 9 2 4" xfId="25130" xr:uid="{00000000-0005-0000-0000-000053220000}"/>
    <cellStyle name="Note 2 3 2 2 9 3" xfId="7725" xr:uid="{00000000-0005-0000-0000-000054220000}"/>
    <cellStyle name="Note 2 3 2 2 9 3 2" xfId="16413" xr:uid="{00000000-0005-0000-0000-000055220000}"/>
    <cellStyle name="Note 2 3 2 2 9 3 3" xfId="29212" xr:uid="{00000000-0005-0000-0000-000056220000}"/>
    <cellStyle name="Note 2 3 2 2 9 4" xfId="10715" xr:uid="{00000000-0005-0000-0000-000057220000}"/>
    <cellStyle name="Note 2 3 2 2 9 5" xfId="22464" xr:uid="{00000000-0005-0000-0000-000058220000}"/>
    <cellStyle name="Note 2 3 2 3" xfId="1595" xr:uid="{00000000-0005-0000-0000-000059220000}"/>
    <cellStyle name="Note 2 3 2 3 2" xfId="4494" xr:uid="{00000000-0005-0000-0000-00005A220000}"/>
    <cellStyle name="Note 2 3 2 3 2 2" xfId="16416" xr:uid="{00000000-0005-0000-0000-00005B220000}"/>
    <cellStyle name="Note 2 3 2 3 2 2 2" xfId="29215" xr:uid="{00000000-0005-0000-0000-00005C220000}"/>
    <cellStyle name="Note 2 3 2 3 2 3" xfId="10718" xr:uid="{00000000-0005-0000-0000-00005D220000}"/>
    <cellStyle name="Note 2 3 2 3 2 4" xfId="25131" xr:uid="{00000000-0005-0000-0000-00005E220000}"/>
    <cellStyle name="Note 2 3 2 3 3" xfId="7240" xr:uid="{00000000-0005-0000-0000-00005F220000}"/>
    <cellStyle name="Note 2 3 2 3 3 2" xfId="16415" xr:uid="{00000000-0005-0000-0000-000060220000}"/>
    <cellStyle name="Note 2 3 2 3 3 3" xfId="29214" xr:uid="{00000000-0005-0000-0000-000061220000}"/>
    <cellStyle name="Note 2 3 2 3 4" xfId="10717" xr:uid="{00000000-0005-0000-0000-000062220000}"/>
    <cellStyle name="Note 2 3 2 3 5" xfId="21784" xr:uid="{00000000-0005-0000-0000-000063220000}"/>
    <cellStyle name="Note 2 3 2 4" xfId="3040" xr:uid="{00000000-0005-0000-0000-000064220000}"/>
    <cellStyle name="Note 2 3 2 4 2" xfId="5937" xr:uid="{00000000-0005-0000-0000-000065220000}"/>
    <cellStyle name="Note 2 3 2 4 2 2" xfId="16418" xr:uid="{00000000-0005-0000-0000-000066220000}"/>
    <cellStyle name="Note 2 3 2 4 2 2 2" xfId="29217" xr:uid="{00000000-0005-0000-0000-000067220000}"/>
    <cellStyle name="Note 2 3 2 4 2 3" xfId="10720" xr:uid="{00000000-0005-0000-0000-000068220000}"/>
    <cellStyle name="Note 2 3 2 4 2 4" xfId="25132" xr:uid="{00000000-0005-0000-0000-000069220000}"/>
    <cellStyle name="Note 2 3 2 4 3" xfId="8249" xr:uid="{00000000-0005-0000-0000-00006A220000}"/>
    <cellStyle name="Note 2 3 2 4 3 2" xfId="16417" xr:uid="{00000000-0005-0000-0000-00006B220000}"/>
    <cellStyle name="Note 2 3 2 4 3 3" xfId="29216" xr:uid="{00000000-0005-0000-0000-00006C220000}"/>
    <cellStyle name="Note 2 3 2 4 4" xfId="10719" xr:uid="{00000000-0005-0000-0000-00006D220000}"/>
    <cellStyle name="Note 2 3 2 4 5" xfId="23228" xr:uid="{00000000-0005-0000-0000-00006E220000}"/>
    <cellStyle name="Note 2 3 2 5" xfId="4213" xr:uid="{00000000-0005-0000-0000-00006F220000}"/>
    <cellStyle name="Note 2 3 2 5 2" xfId="16419" xr:uid="{00000000-0005-0000-0000-000070220000}"/>
    <cellStyle name="Note 2 3 2 5 2 2" xfId="29218" xr:uid="{00000000-0005-0000-0000-000071220000}"/>
    <cellStyle name="Note 2 3 2 5 3" xfId="10721" xr:uid="{00000000-0005-0000-0000-000072220000}"/>
    <cellStyle name="Note 2 3 2 5 4" xfId="25133" xr:uid="{00000000-0005-0000-0000-000073220000}"/>
    <cellStyle name="Note 2 3 2 6" xfId="16362" xr:uid="{00000000-0005-0000-0000-000074220000}"/>
    <cellStyle name="Note 2 3 2 6 2" xfId="29161" xr:uid="{00000000-0005-0000-0000-000075220000}"/>
    <cellStyle name="Note 2 3 2 7" xfId="10664" xr:uid="{00000000-0005-0000-0000-000076220000}"/>
    <cellStyle name="Note 2 3 2 8" xfId="21600" xr:uid="{00000000-0005-0000-0000-000077220000}"/>
    <cellStyle name="Note 2 3 3" xfId="426" xr:uid="{00000000-0005-0000-0000-000078220000}"/>
    <cellStyle name="Note 2 3 3 10" xfId="2714" xr:uid="{00000000-0005-0000-0000-000079220000}"/>
    <cellStyle name="Note 2 3 3 10 2" xfId="5611" xr:uid="{00000000-0005-0000-0000-00007A220000}"/>
    <cellStyle name="Note 2 3 3 10 2 2" xfId="16422" xr:uid="{00000000-0005-0000-0000-00007B220000}"/>
    <cellStyle name="Note 2 3 3 10 2 2 2" xfId="29221" xr:uid="{00000000-0005-0000-0000-00007C220000}"/>
    <cellStyle name="Note 2 3 3 10 2 3" xfId="10724" xr:uid="{00000000-0005-0000-0000-00007D220000}"/>
    <cellStyle name="Note 2 3 3 10 2 4" xfId="25134" xr:uid="{00000000-0005-0000-0000-00007E220000}"/>
    <cellStyle name="Note 2 3 3 10 3" xfId="8057" xr:uid="{00000000-0005-0000-0000-00007F220000}"/>
    <cellStyle name="Note 2 3 3 10 3 2" xfId="16421" xr:uid="{00000000-0005-0000-0000-000080220000}"/>
    <cellStyle name="Note 2 3 3 10 3 3" xfId="29220" xr:uid="{00000000-0005-0000-0000-000081220000}"/>
    <cellStyle name="Note 2 3 3 10 4" xfId="10723" xr:uid="{00000000-0005-0000-0000-000082220000}"/>
    <cellStyle name="Note 2 3 3 10 5" xfId="22902" xr:uid="{00000000-0005-0000-0000-000083220000}"/>
    <cellStyle name="Note 2 3 3 11" xfId="2571" xr:uid="{00000000-0005-0000-0000-000084220000}"/>
    <cellStyle name="Note 2 3 3 11 2" xfId="5468" xr:uid="{00000000-0005-0000-0000-000085220000}"/>
    <cellStyle name="Note 2 3 3 11 2 2" xfId="16424" xr:uid="{00000000-0005-0000-0000-000086220000}"/>
    <cellStyle name="Note 2 3 3 11 2 2 2" xfId="29223" xr:uid="{00000000-0005-0000-0000-000087220000}"/>
    <cellStyle name="Note 2 3 3 11 2 3" xfId="10726" xr:uid="{00000000-0005-0000-0000-000088220000}"/>
    <cellStyle name="Note 2 3 3 11 2 4" xfId="25135" xr:uid="{00000000-0005-0000-0000-000089220000}"/>
    <cellStyle name="Note 2 3 3 11 3" xfId="7931" xr:uid="{00000000-0005-0000-0000-00008A220000}"/>
    <cellStyle name="Note 2 3 3 11 3 2" xfId="16423" xr:uid="{00000000-0005-0000-0000-00008B220000}"/>
    <cellStyle name="Note 2 3 3 11 3 3" xfId="29222" xr:uid="{00000000-0005-0000-0000-00008C220000}"/>
    <cellStyle name="Note 2 3 3 11 4" xfId="10725" xr:uid="{00000000-0005-0000-0000-00008D220000}"/>
    <cellStyle name="Note 2 3 3 11 5" xfId="22759" xr:uid="{00000000-0005-0000-0000-00008E220000}"/>
    <cellStyle name="Note 2 3 3 12" xfId="2736" xr:uid="{00000000-0005-0000-0000-00008F220000}"/>
    <cellStyle name="Note 2 3 3 12 2" xfId="5633" xr:uid="{00000000-0005-0000-0000-000090220000}"/>
    <cellStyle name="Note 2 3 3 12 2 2" xfId="16426" xr:uid="{00000000-0005-0000-0000-000091220000}"/>
    <cellStyle name="Note 2 3 3 12 2 2 2" xfId="29225" xr:uid="{00000000-0005-0000-0000-000092220000}"/>
    <cellStyle name="Note 2 3 3 12 2 3" xfId="10728" xr:uid="{00000000-0005-0000-0000-000093220000}"/>
    <cellStyle name="Note 2 3 3 12 2 4" xfId="25136" xr:uid="{00000000-0005-0000-0000-000094220000}"/>
    <cellStyle name="Note 2 3 3 12 3" xfId="8079" xr:uid="{00000000-0005-0000-0000-000095220000}"/>
    <cellStyle name="Note 2 3 3 12 3 2" xfId="16425" xr:uid="{00000000-0005-0000-0000-000096220000}"/>
    <cellStyle name="Note 2 3 3 12 3 3" xfId="29224" xr:uid="{00000000-0005-0000-0000-000097220000}"/>
    <cellStyle name="Note 2 3 3 12 4" xfId="10727" xr:uid="{00000000-0005-0000-0000-000098220000}"/>
    <cellStyle name="Note 2 3 3 12 5" xfId="22924" xr:uid="{00000000-0005-0000-0000-000099220000}"/>
    <cellStyle name="Note 2 3 3 13" xfId="3193" xr:uid="{00000000-0005-0000-0000-00009A220000}"/>
    <cellStyle name="Note 2 3 3 13 2" xfId="6090" xr:uid="{00000000-0005-0000-0000-00009B220000}"/>
    <cellStyle name="Note 2 3 3 13 2 2" xfId="16428" xr:uid="{00000000-0005-0000-0000-00009C220000}"/>
    <cellStyle name="Note 2 3 3 13 2 2 2" xfId="29227" xr:uid="{00000000-0005-0000-0000-00009D220000}"/>
    <cellStyle name="Note 2 3 3 13 2 3" xfId="10730" xr:uid="{00000000-0005-0000-0000-00009E220000}"/>
    <cellStyle name="Note 2 3 3 13 2 4" xfId="25137" xr:uid="{00000000-0005-0000-0000-00009F220000}"/>
    <cellStyle name="Note 2 3 3 13 3" xfId="8339" xr:uid="{00000000-0005-0000-0000-0000A0220000}"/>
    <cellStyle name="Note 2 3 3 13 3 2" xfId="16427" xr:uid="{00000000-0005-0000-0000-0000A1220000}"/>
    <cellStyle name="Note 2 3 3 13 3 3" xfId="29226" xr:uid="{00000000-0005-0000-0000-0000A2220000}"/>
    <cellStyle name="Note 2 3 3 13 4" xfId="10729" xr:uid="{00000000-0005-0000-0000-0000A3220000}"/>
    <cellStyle name="Note 2 3 3 13 5" xfId="23381" xr:uid="{00000000-0005-0000-0000-0000A4220000}"/>
    <cellStyle name="Note 2 3 3 14" xfId="3293" xr:uid="{00000000-0005-0000-0000-0000A5220000}"/>
    <cellStyle name="Note 2 3 3 14 2" xfId="6190" xr:uid="{00000000-0005-0000-0000-0000A6220000}"/>
    <cellStyle name="Note 2 3 3 14 2 2" xfId="16430" xr:uid="{00000000-0005-0000-0000-0000A7220000}"/>
    <cellStyle name="Note 2 3 3 14 2 2 2" xfId="29229" xr:uid="{00000000-0005-0000-0000-0000A8220000}"/>
    <cellStyle name="Note 2 3 3 14 2 3" xfId="10732" xr:uid="{00000000-0005-0000-0000-0000A9220000}"/>
    <cellStyle name="Note 2 3 3 14 2 4" xfId="25138" xr:uid="{00000000-0005-0000-0000-0000AA220000}"/>
    <cellStyle name="Note 2 3 3 14 3" xfId="8409" xr:uid="{00000000-0005-0000-0000-0000AB220000}"/>
    <cellStyle name="Note 2 3 3 14 3 2" xfId="16429" xr:uid="{00000000-0005-0000-0000-0000AC220000}"/>
    <cellStyle name="Note 2 3 3 14 3 3" xfId="29228" xr:uid="{00000000-0005-0000-0000-0000AD220000}"/>
    <cellStyle name="Note 2 3 3 14 4" xfId="10731" xr:uid="{00000000-0005-0000-0000-0000AE220000}"/>
    <cellStyle name="Note 2 3 3 14 5" xfId="23481" xr:uid="{00000000-0005-0000-0000-0000AF220000}"/>
    <cellStyle name="Note 2 3 3 15" xfId="3203" xr:uid="{00000000-0005-0000-0000-0000B0220000}"/>
    <cellStyle name="Note 2 3 3 15 2" xfId="6100" xr:uid="{00000000-0005-0000-0000-0000B1220000}"/>
    <cellStyle name="Note 2 3 3 15 2 2" xfId="16432" xr:uid="{00000000-0005-0000-0000-0000B2220000}"/>
    <cellStyle name="Note 2 3 3 15 2 2 2" xfId="29231" xr:uid="{00000000-0005-0000-0000-0000B3220000}"/>
    <cellStyle name="Note 2 3 3 15 2 3" xfId="10734" xr:uid="{00000000-0005-0000-0000-0000B4220000}"/>
    <cellStyle name="Note 2 3 3 15 2 4" xfId="25139" xr:uid="{00000000-0005-0000-0000-0000B5220000}"/>
    <cellStyle name="Note 2 3 3 15 3" xfId="8349" xr:uid="{00000000-0005-0000-0000-0000B6220000}"/>
    <cellStyle name="Note 2 3 3 15 3 2" xfId="16431" xr:uid="{00000000-0005-0000-0000-0000B7220000}"/>
    <cellStyle name="Note 2 3 3 15 3 3" xfId="29230" xr:uid="{00000000-0005-0000-0000-0000B8220000}"/>
    <cellStyle name="Note 2 3 3 15 4" xfId="10733" xr:uid="{00000000-0005-0000-0000-0000B9220000}"/>
    <cellStyle name="Note 2 3 3 15 5" xfId="23391" xr:uid="{00000000-0005-0000-0000-0000BA220000}"/>
    <cellStyle name="Note 2 3 3 16" xfId="1938" xr:uid="{00000000-0005-0000-0000-0000BB220000}"/>
    <cellStyle name="Note 2 3 3 16 2" xfId="4836" xr:uid="{00000000-0005-0000-0000-0000BC220000}"/>
    <cellStyle name="Note 2 3 3 16 2 2" xfId="16434" xr:uid="{00000000-0005-0000-0000-0000BD220000}"/>
    <cellStyle name="Note 2 3 3 16 2 2 2" xfId="29233" xr:uid="{00000000-0005-0000-0000-0000BE220000}"/>
    <cellStyle name="Note 2 3 3 16 2 3" xfId="10736" xr:uid="{00000000-0005-0000-0000-0000BF220000}"/>
    <cellStyle name="Note 2 3 3 16 2 4" xfId="25140" xr:uid="{00000000-0005-0000-0000-0000C0220000}"/>
    <cellStyle name="Note 2 3 3 16 3" xfId="7467" xr:uid="{00000000-0005-0000-0000-0000C1220000}"/>
    <cellStyle name="Note 2 3 3 16 3 2" xfId="16433" xr:uid="{00000000-0005-0000-0000-0000C2220000}"/>
    <cellStyle name="Note 2 3 3 16 3 3" xfId="29232" xr:uid="{00000000-0005-0000-0000-0000C3220000}"/>
    <cellStyle name="Note 2 3 3 16 4" xfId="10735" xr:uid="{00000000-0005-0000-0000-0000C4220000}"/>
    <cellStyle name="Note 2 3 3 16 5" xfId="22127" xr:uid="{00000000-0005-0000-0000-0000C5220000}"/>
    <cellStyle name="Note 2 3 3 17" xfId="3490" xr:uid="{00000000-0005-0000-0000-0000C6220000}"/>
    <cellStyle name="Note 2 3 3 17 2" xfId="6387" xr:uid="{00000000-0005-0000-0000-0000C7220000}"/>
    <cellStyle name="Note 2 3 3 17 2 2" xfId="16436" xr:uid="{00000000-0005-0000-0000-0000C8220000}"/>
    <cellStyle name="Note 2 3 3 17 2 2 2" xfId="29235" xr:uid="{00000000-0005-0000-0000-0000C9220000}"/>
    <cellStyle name="Note 2 3 3 17 2 3" xfId="10738" xr:uid="{00000000-0005-0000-0000-0000CA220000}"/>
    <cellStyle name="Note 2 3 3 17 2 4" xfId="25141" xr:uid="{00000000-0005-0000-0000-0000CB220000}"/>
    <cellStyle name="Note 2 3 3 17 3" xfId="8518" xr:uid="{00000000-0005-0000-0000-0000CC220000}"/>
    <cellStyle name="Note 2 3 3 17 3 2" xfId="16435" xr:uid="{00000000-0005-0000-0000-0000CD220000}"/>
    <cellStyle name="Note 2 3 3 17 3 3" xfId="29234" xr:uid="{00000000-0005-0000-0000-0000CE220000}"/>
    <cellStyle name="Note 2 3 3 17 4" xfId="10737" xr:uid="{00000000-0005-0000-0000-0000CF220000}"/>
    <cellStyle name="Note 2 3 3 17 5" xfId="23678" xr:uid="{00000000-0005-0000-0000-0000D0220000}"/>
    <cellStyle name="Note 2 3 3 18" xfId="3271" xr:uid="{00000000-0005-0000-0000-0000D1220000}"/>
    <cellStyle name="Note 2 3 3 18 2" xfId="6168" xr:uid="{00000000-0005-0000-0000-0000D2220000}"/>
    <cellStyle name="Note 2 3 3 18 2 2" xfId="16438" xr:uid="{00000000-0005-0000-0000-0000D3220000}"/>
    <cellStyle name="Note 2 3 3 18 2 2 2" xfId="29237" xr:uid="{00000000-0005-0000-0000-0000D4220000}"/>
    <cellStyle name="Note 2 3 3 18 2 3" xfId="10740" xr:uid="{00000000-0005-0000-0000-0000D5220000}"/>
    <cellStyle name="Note 2 3 3 18 2 4" xfId="25142" xr:uid="{00000000-0005-0000-0000-0000D6220000}"/>
    <cellStyle name="Note 2 3 3 18 3" xfId="8390" xr:uid="{00000000-0005-0000-0000-0000D7220000}"/>
    <cellStyle name="Note 2 3 3 18 3 2" xfId="16437" xr:uid="{00000000-0005-0000-0000-0000D8220000}"/>
    <cellStyle name="Note 2 3 3 18 3 3" xfId="29236" xr:uid="{00000000-0005-0000-0000-0000D9220000}"/>
    <cellStyle name="Note 2 3 3 18 4" xfId="10739" xr:uid="{00000000-0005-0000-0000-0000DA220000}"/>
    <cellStyle name="Note 2 3 3 18 5" xfId="23459" xr:uid="{00000000-0005-0000-0000-0000DB220000}"/>
    <cellStyle name="Note 2 3 3 19" xfId="3448" xr:uid="{00000000-0005-0000-0000-0000DC220000}"/>
    <cellStyle name="Note 2 3 3 19 2" xfId="6345" xr:uid="{00000000-0005-0000-0000-0000DD220000}"/>
    <cellStyle name="Note 2 3 3 19 2 2" xfId="16440" xr:uid="{00000000-0005-0000-0000-0000DE220000}"/>
    <cellStyle name="Note 2 3 3 19 2 2 2" xfId="29239" xr:uid="{00000000-0005-0000-0000-0000DF220000}"/>
    <cellStyle name="Note 2 3 3 19 2 3" xfId="10742" xr:uid="{00000000-0005-0000-0000-0000E0220000}"/>
    <cellStyle name="Note 2 3 3 19 2 4" xfId="25143" xr:uid="{00000000-0005-0000-0000-0000E1220000}"/>
    <cellStyle name="Note 2 3 3 19 3" xfId="8505" xr:uid="{00000000-0005-0000-0000-0000E2220000}"/>
    <cellStyle name="Note 2 3 3 19 3 2" xfId="16439" xr:uid="{00000000-0005-0000-0000-0000E3220000}"/>
    <cellStyle name="Note 2 3 3 19 3 3" xfId="29238" xr:uid="{00000000-0005-0000-0000-0000E4220000}"/>
    <cellStyle name="Note 2 3 3 19 4" xfId="10741" xr:uid="{00000000-0005-0000-0000-0000E5220000}"/>
    <cellStyle name="Note 2 3 3 19 5" xfId="23636" xr:uid="{00000000-0005-0000-0000-0000E6220000}"/>
    <cellStyle name="Note 2 3 3 2" xfId="1668" xr:uid="{00000000-0005-0000-0000-0000E7220000}"/>
    <cellStyle name="Note 2 3 3 2 2" xfId="4567" xr:uid="{00000000-0005-0000-0000-0000E8220000}"/>
    <cellStyle name="Note 2 3 3 2 2 2" xfId="16442" xr:uid="{00000000-0005-0000-0000-0000E9220000}"/>
    <cellStyle name="Note 2 3 3 2 2 2 2" xfId="29241" xr:uid="{00000000-0005-0000-0000-0000EA220000}"/>
    <cellStyle name="Note 2 3 3 2 2 3" xfId="10744" xr:uid="{00000000-0005-0000-0000-0000EB220000}"/>
    <cellStyle name="Note 2 3 3 2 2 4" xfId="25144" xr:uid="{00000000-0005-0000-0000-0000EC220000}"/>
    <cellStyle name="Note 2 3 3 2 3" xfId="7300" xr:uid="{00000000-0005-0000-0000-0000ED220000}"/>
    <cellStyle name="Note 2 3 3 2 3 2" xfId="16441" xr:uid="{00000000-0005-0000-0000-0000EE220000}"/>
    <cellStyle name="Note 2 3 3 2 3 3" xfId="29240" xr:uid="{00000000-0005-0000-0000-0000EF220000}"/>
    <cellStyle name="Note 2 3 3 2 4" xfId="10743" xr:uid="{00000000-0005-0000-0000-0000F0220000}"/>
    <cellStyle name="Note 2 3 3 2 5" xfId="21857" xr:uid="{00000000-0005-0000-0000-0000F1220000}"/>
    <cellStyle name="Note 2 3 3 20" xfId="1851" xr:uid="{00000000-0005-0000-0000-0000F2220000}"/>
    <cellStyle name="Note 2 3 3 20 2" xfId="4750" xr:uid="{00000000-0005-0000-0000-0000F3220000}"/>
    <cellStyle name="Note 2 3 3 20 2 2" xfId="16444" xr:uid="{00000000-0005-0000-0000-0000F4220000}"/>
    <cellStyle name="Note 2 3 3 20 2 2 2" xfId="29243" xr:uid="{00000000-0005-0000-0000-0000F5220000}"/>
    <cellStyle name="Note 2 3 3 20 2 3" xfId="10746" xr:uid="{00000000-0005-0000-0000-0000F6220000}"/>
    <cellStyle name="Note 2 3 3 20 2 4" xfId="25145" xr:uid="{00000000-0005-0000-0000-0000F7220000}"/>
    <cellStyle name="Note 2 3 3 20 3" xfId="7451" xr:uid="{00000000-0005-0000-0000-0000F8220000}"/>
    <cellStyle name="Note 2 3 3 20 3 2" xfId="16443" xr:uid="{00000000-0005-0000-0000-0000F9220000}"/>
    <cellStyle name="Note 2 3 3 20 3 3" xfId="29242" xr:uid="{00000000-0005-0000-0000-0000FA220000}"/>
    <cellStyle name="Note 2 3 3 20 4" xfId="10745" xr:uid="{00000000-0005-0000-0000-0000FB220000}"/>
    <cellStyle name="Note 2 3 3 20 5" xfId="22040" xr:uid="{00000000-0005-0000-0000-0000FC220000}"/>
    <cellStyle name="Note 2 3 3 21" xfId="3451" xr:uid="{00000000-0005-0000-0000-0000FD220000}"/>
    <cellStyle name="Note 2 3 3 21 2" xfId="6348" xr:uid="{00000000-0005-0000-0000-0000FE220000}"/>
    <cellStyle name="Note 2 3 3 21 2 2" xfId="16446" xr:uid="{00000000-0005-0000-0000-0000FF220000}"/>
    <cellStyle name="Note 2 3 3 21 2 2 2" xfId="29245" xr:uid="{00000000-0005-0000-0000-000000230000}"/>
    <cellStyle name="Note 2 3 3 21 2 3" xfId="10748" xr:uid="{00000000-0005-0000-0000-000001230000}"/>
    <cellStyle name="Note 2 3 3 21 2 4" xfId="25146" xr:uid="{00000000-0005-0000-0000-000002230000}"/>
    <cellStyle name="Note 2 3 3 21 3" xfId="8507" xr:uid="{00000000-0005-0000-0000-000003230000}"/>
    <cellStyle name="Note 2 3 3 21 3 2" xfId="16445" xr:uid="{00000000-0005-0000-0000-000004230000}"/>
    <cellStyle name="Note 2 3 3 21 3 3" xfId="29244" xr:uid="{00000000-0005-0000-0000-000005230000}"/>
    <cellStyle name="Note 2 3 3 21 4" xfId="10747" xr:uid="{00000000-0005-0000-0000-000006230000}"/>
    <cellStyle name="Note 2 3 3 21 5" xfId="23639" xr:uid="{00000000-0005-0000-0000-000007230000}"/>
    <cellStyle name="Note 2 3 3 22" xfId="3272" xr:uid="{00000000-0005-0000-0000-000008230000}"/>
    <cellStyle name="Note 2 3 3 22 2" xfId="6169" xr:uid="{00000000-0005-0000-0000-000009230000}"/>
    <cellStyle name="Note 2 3 3 22 2 2" xfId="16448" xr:uid="{00000000-0005-0000-0000-00000A230000}"/>
    <cellStyle name="Note 2 3 3 22 2 2 2" xfId="29247" xr:uid="{00000000-0005-0000-0000-00000B230000}"/>
    <cellStyle name="Note 2 3 3 22 2 3" xfId="10750" xr:uid="{00000000-0005-0000-0000-00000C230000}"/>
    <cellStyle name="Note 2 3 3 22 2 4" xfId="25147" xr:uid="{00000000-0005-0000-0000-00000D230000}"/>
    <cellStyle name="Note 2 3 3 22 3" xfId="8391" xr:uid="{00000000-0005-0000-0000-00000E230000}"/>
    <cellStyle name="Note 2 3 3 22 3 2" xfId="16447" xr:uid="{00000000-0005-0000-0000-00000F230000}"/>
    <cellStyle name="Note 2 3 3 22 3 3" xfId="29246" xr:uid="{00000000-0005-0000-0000-000010230000}"/>
    <cellStyle name="Note 2 3 3 22 4" xfId="10749" xr:uid="{00000000-0005-0000-0000-000011230000}"/>
    <cellStyle name="Note 2 3 3 22 5" xfId="23460" xr:uid="{00000000-0005-0000-0000-000012230000}"/>
    <cellStyle name="Note 2 3 3 23" xfId="1899" xr:uid="{00000000-0005-0000-0000-000013230000}"/>
    <cellStyle name="Note 2 3 3 23 2" xfId="4797" xr:uid="{00000000-0005-0000-0000-000014230000}"/>
    <cellStyle name="Note 2 3 3 23 2 2" xfId="16450" xr:uid="{00000000-0005-0000-0000-000015230000}"/>
    <cellStyle name="Note 2 3 3 23 2 2 2" xfId="29249" xr:uid="{00000000-0005-0000-0000-000016230000}"/>
    <cellStyle name="Note 2 3 3 23 2 3" xfId="10752" xr:uid="{00000000-0005-0000-0000-000017230000}"/>
    <cellStyle name="Note 2 3 3 23 2 4" xfId="25148" xr:uid="{00000000-0005-0000-0000-000018230000}"/>
    <cellStyle name="Note 2 3 3 23 3" xfId="7457" xr:uid="{00000000-0005-0000-0000-000019230000}"/>
    <cellStyle name="Note 2 3 3 23 3 2" xfId="16449" xr:uid="{00000000-0005-0000-0000-00001A230000}"/>
    <cellStyle name="Note 2 3 3 23 3 3" xfId="29248" xr:uid="{00000000-0005-0000-0000-00001B230000}"/>
    <cellStyle name="Note 2 3 3 23 4" xfId="10751" xr:uid="{00000000-0005-0000-0000-00001C230000}"/>
    <cellStyle name="Note 2 3 3 23 5" xfId="22088" xr:uid="{00000000-0005-0000-0000-00001D230000}"/>
    <cellStyle name="Note 2 3 3 24" xfId="3142" xr:uid="{00000000-0005-0000-0000-00001E230000}"/>
    <cellStyle name="Note 2 3 3 24 2" xfId="6039" xr:uid="{00000000-0005-0000-0000-00001F230000}"/>
    <cellStyle name="Note 2 3 3 24 2 2" xfId="16452" xr:uid="{00000000-0005-0000-0000-000020230000}"/>
    <cellStyle name="Note 2 3 3 24 2 2 2" xfId="29251" xr:uid="{00000000-0005-0000-0000-000021230000}"/>
    <cellStyle name="Note 2 3 3 24 2 3" xfId="10754" xr:uid="{00000000-0005-0000-0000-000022230000}"/>
    <cellStyle name="Note 2 3 3 24 2 4" xfId="25149" xr:uid="{00000000-0005-0000-0000-000023230000}"/>
    <cellStyle name="Note 2 3 3 24 3" xfId="8308" xr:uid="{00000000-0005-0000-0000-000024230000}"/>
    <cellStyle name="Note 2 3 3 24 3 2" xfId="16451" xr:uid="{00000000-0005-0000-0000-000025230000}"/>
    <cellStyle name="Note 2 3 3 24 3 3" xfId="29250" xr:uid="{00000000-0005-0000-0000-000026230000}"/>
    <cellStyle name="Note 2 3 3 24 4" xfId="10753" xr:uid="{00000000-0005-0000-0000-000027230000}"/>
    <cellStyle name="Note 2 3 3 24 5" xfId="23330" xr:uid="{00000000-0005-0000-0000-000028230000}"/>
    <cellStyle name="Note 2 3 3 25" xfId="4053" xr:uid="{00000000-0005-0000-0000-000029230000}"/>
    <cellStyle name="Note 2 3 3 25 2" xfId="6950" xr:uid="{00000000-0005-0000-0000-00002A230000}"/>
    <cellStyle name="Note 2 3 3 25 2 2" xfId="16454" xr:uid="{00000000-0005-0000-0000-00002B230000}"/>
    <cellStyle name="Note 2 3 3 25 2 2 2" xfId="29253" xr:uid="{00000000-0005-0000-0000-00002C230000}"/>
    <cellStyle name="Note 2 3 3 25 2 3" xfId="10756" xr:uid="{00000000-0005-0000-0000-00002D230000}"/>
    <cellStyle name="Note 2 3 3 25 2 4" xfId="25150" xr:uid="{00000000-0005-0000-0000-00002E230000}"/>
    <cellStyle name="Note 2 3 3 25 3" xfId="8792" xr:uid="{00000000-0005-0000-0000-00002F230000}"/>
    <cellStyle name="Note 2 3 3 25 3 2" xfId="16453" xr:uid="{00000000-0005-0000-0000-000030230000}"/>
    <cellStyle name="Note 2 3 3 25 3 3" xfId="29252" xr:uid="{00000000-0005-0000-0000-000031230000}"/>
    <cellStyle name="Note 2 3 3 25 4" xfId="10755" xr:uid="{00000000-0005-0000-0000-000032230000}"/>
    <cellStyle name="Note 2 3 3 25 5" xfId="24241" xr:uid="{00000000-0005-0000-0000-000033230000}"/>
    <cellStyle name="Note 2 3 3 26" xfId="3915" xr:uid="{00000000-0005-0000-0000-000034230000}"/>
    <cellStyle name="Note 2 3 3 26 2" xfId="6812" xr:uid="{00000000-0005-0000-0000-000035230000}"/>
    <cellStyle name="Note 2 3 3 26 2 2" xfId="16456" xr:uid="{00000000-0005-0000-0000-000036230000}"/>
    <cellStyle name="Note 2 3 3 26 2 2 2" xfId="29255" xr:uid="{00000000-0005-0000-0000-000037230000}"/>
    <cellStyle name="Note 2 3 3 26 2 3" xfId="10758" xr:uid="{00000000-0005-0000-0000-000038230000}"/>
    <cellStyle name="Note 2 3 3 26 2 4" xfId="25151" xr:uid="{00000000-0005-0000-0000-000039230000}"/>
    <cellStyle name="Note 2 3 3 26 3" xfId="16455" xr:uid="{00000000-0005-0000-0000-00003A230000}"/>
    <cellStyle name="Note 2 3 3 26 3 2" xfId="29254" xr:uid="{00000000-0005-0000-0000-00003B230000}"/>
    <cellStyle name="Note 2 3 3 26 4" xfId="10757" xr:uid="{00000000-0005-0000-0000-00003C230000}"/>
    <cellStyle name="Note 2 3 3 26 5" xfId="24103" xr:uid="{00000000-0005-0000-0000-00003D230000}"/>
    <cellStyle name="Note 2 3 3 27" xfId="4241" xr:uid="{00000000-0005-0000-0000-00003E230000}"/>
    <cellStyle name="Note 2 3 3 27 2" xfId="16457" xr:uid="{00000000-0005-0000-0000-00003F230000}"/>
    <cellStyle name="Note 2 3 3 27 2 2" xfId="29256" xr:uid="{00000000-0005-0000-0000-000040230000}"/>
    <cellStyle name="Note 2 3 3 27 3" xfId="10759" xr:uid="{00000000-0005-0000-0000-000041230000}"/>
    <cellStyle name="Note 2 3 3 27 4" xfId="25152" xr:uid="{00000000-0005-0000-0000-000042230000}"/>
    <cellStyle name="Note 2 3 3 28" xfId="7067" xr:uid="{00000000-0005-0000-0000-000043230000}"/>
    <cellStyle name="Note 2 3 3 28 2" xfId="16420" xr:uid="{00000000-0005-0000-0000-000044230000}"/>
    <cellStyle name="Note 2 3 3 28 3" xfId="29219" xr:uid="{00000000-0005-0000-0000-000045230000}"/>
    <cellStyle name="Note 2 3 3 29" xfId="10722" xr:uid="{00000000-0005-0000-0000-000046230000}"/>
    <cellStyle name="Note 2 3 3 3" xfId="2093" xr:uid="{00000000-0005-0000-0000-000047230000}"/>
    <cellStyle name="Note 2 3 3 3 2" xfId="4991" xr:uid="{00000000-0005-0000-0000-000048230000}"/>
    <cellStyle name="Note 2 3 3 3 2 2" xfId="16459" xr:uid="{00000000-0005-0000-0000-000049230000}"/>
    <cellStyle name="Note 2 3 3 3 2 2 2" xfId="29258" xr:uid="{00000000-0005-0000-0000-00004A230000}"/>
    <cellStyle name="Note 2 3 3 3 2 3" xfId="10761" xr:uid="{00000000-0005-0000-0000-00004B230000}"/>
    <cellStyle name="Note 2 3 3 3 2 4" xfId="25153" xr:uid="{00000000-0005-0000-0000-00004C230000}"/>
    <cellStyle name="Note 2 3 3 3 3" xfId="7604" xr:uid="{00000000-0005-0000-0000-00004D230000}"/>
    <cellStyle name="Note 2 3 3 3 3 2" xfId="16458" xr:uid="{00000000-0005-0000-0000-00004E230000}"/>
    <cellStyle name="Note 2 3 3 3 3 3" xfId="29257" xr:uid="{00000000-0005-0000-0000-00004F230000}"/>
    <cellStyle name="Note 2 3 3 3 4" xfId="10760" xr:uid="{00000000-0005-0000-0000-000050230000}"/>
    <cellStyle name="Note 2 3 3 3 5" xfId="22282" xr:uid="{00000000-0005-0000-0000-000051230000}"/>
    <cellStyle name="Note 2 3 3 4" xfId="1642" xr:uid="{00000000-0005-0000-0000-000052230000}"/>
    <cellStyle name="Note 2 3 3 4 2" xfId="4541" xr:uid="{00000000-0005-0000-0000-000053230000}"/>
    <cellStyle name="Note 2 3 3 4 2 2" xfId="16461" xr:uid="{00000000-0005-0000-0000-000054230000}"/>
    <cellStyle name="Note 2 3 3 4 2 2 2" xfId="29260" xr:uid="{00000000-0005-0000-0000-000055230000}"/>
    <cellStyle name="Note 2 3 3 4 2 3" xfId="10763" xr:uid="{00000000-0005-0000-0000-000056230000}"/>
    <cellStyle name="Note 2 3 3 4 2 4" xfId="25154" xr:uid="{00000000-0005-0000-0000-000057230000}"/>
    <cellStyle name="Note 2 3 3 4 3" xfId="7274" xr:uid="{00000000-0005-0000-0000-000058230000}"/>
    <cellStyle name="Note 2 3 3 4 3 2" xfId="16460" xr:uid="{00000000-0005-0000-0000-000059230000}"/>
    <cellStyle name="Note 2 3 3 4 3 3" xfId="29259" xr:uid="{00000000-0005-0000-0000-00005A230000}"/>
    <cellStyle name="Note 2 3 3 4 4" xfId="10762" xr:uid="{00000000-0005-0000-0000-00005B230000}"/>
    <cellStyle name="Note 2 3 3 4 5" xfId="21831" xr:uid="{00000000-0005-0000-0000-00005C230000}"/>
    <cellStyle name="Note 2 3 3 5" xfId="2117" xr:uid="{00000000-0005-0000-0000-00005D230000}"/>
    <cellStyle name="Note 2 3 3 5 2" xfId="5015" xr:uid="{00000000-0005-0000-0000-00005E230000}"/>
    <cellStyle name="Note 2 3 3 5 2 2" xfId="16463" xr:uid="{00000000-0005-0000-0000-00005F230000}"/>
    <cellStyle name="Note 2 3 3 5 2 2 2" xfId="29262" xr:uid="{00000000-0005-0000-0000-000060230000}"/>
    <cellStyle name="Note 2 3 3 5 2 3" xfId="10765" xr:uid="{00000000-0005-0000-0000-000061230000}"/>
    <cellStyle name="Note 2 3 3 5 2 4" xfId="25155" xr:uid="{00000000-0005-0000-0000-000062230000}"/>
    <cellStyle name="Note 2 3 3 5 3" xfId="7628" xr:uid="{00000000-0005-0000-0000-000063230000}"/>
    <cellStyle name="Note 2 3 3 5 3 2" xfId="16462" xr:uid="{00000000-0005-0000-0000-000064230000}"/>
    <cellStyle name="Note 2 3 3 5 3 3" xfId="29261" xr:uid="{00000000-0005-0000-0000-000065230000}"/>
    <cellStyle name="Note 2 3 3 5 4" xfId="10764" xr:uid="{00000000-0005-0000-0000-000066230000}"/>
    <cellStyle name="Note 2 3 3 5 5" xfId="22306" xr:uid="{00000000-0005-0000-0000-000067230000}"/>
    <cellStyle name="Note 2 3 3 6" xfId="1624" xr:uid="{00000000-0005-0000-0000-000068230000}"/>
    <cellStyle name="Note 2 3 3 6 2" xfId="4523" xr:uid="{00000000-0005-0000-0000-000069230000}"/>
    <cellStyle name="Note 2 3 3 6 2 2" xfId="16465" xr:uid="{00000000-0005-0000-0000-00006A230000}"/>
    <cellStyle name="Note 2 3 3 6 2 2 2" xfId="29264" xr:uid="{00000000-0005-0000-0000-00006B230000}"/>
    <cellStyle name="Note 2 3 3 6 2 3" xfId="10767" xr:uid="{00000000-0005-0000-0000-00006C230000}"/>
    <cellStyle name="Note 2 3 3 6 2 4" xfId="25156" xr:uid="{00000000-0005-0000-0000-00006D230000}"/>
    <cellStyle name="Note 2 3 3 6 3" xfId="7256" xr:uid="{00000000-0005-0000-0000-00006E230000}"/>
    <cellStyle name="Note 2 3 3 6 3 2" xfId="16464" xr:uid="{00000000-0005-0000-0000-00006F230000}"/>
    <cellStyle name="Note 2 3 3 6 3 3" xfId="29263" xr:uid="{00000000-0005-0000-0000-000070230000}"/>
    <cellStyle name="Note 2 3 3 6 4" xfId="10766" xr:uid="{00000000-0005-0000-0000-000071230000}"/>
    <cellStyle name="Note 2 3 3 6 5" xfId="21813" xr:uid="{00000000-0005-0000-0000-000072230000}"/>
    <cellStyle name="Note 2 3 3 7" xfId="2143" xr:uid="{00000000-0005-0000-0000-000073230000}"/>
    <cellStyle name="Note 2 3 3 7 2" xfId="5041" xr:uid="{00000000-0005-0000-0000-000074230000}"/>
    <cellStyle name="Note 2 3 3 7 2 2" xfId="16467" xr:uid="{00000000-0005-0000-0000-000075230000}"/>
    <cellStyle name="Note 2 3 3 7 2 2 2" xfId="29266" xr:uid="{00000000-0005-0000-0000-000076230000}"/>
    <cellStyle name="Note 2 3 3 7 2 3" xfId="10769" xr:uid="{00000000-0005-0000-0000-000077230000}"/>
    <cellStyle name="Note 2 3 3 7 2 4" xfId="25157" xr:uid="{00000000-0005-0000-0000-000078230000}"/>
    <cellStyle name="Note 2 3 3 7 3" xfId="7654" xr:uid="{00000000-0005-0000-0000-000079230000}"/>
    <cellStyle name="Note 2 3 3 7 3 2" xfId="16466" xr:uid="{00000000-0005-0000-0000-00007A230000}"/>
    <cellStyle name="Note 2 3 3 7 3 3" xfId="29265" xr:uid="{00000000-0005-0000-0000-00007B230000}"/>
    <cellStyle name="Note 2 3 3 7 4" xfId="10768" xr:uid="{00000000-0005-0000-0000-00007C230000}"/>
    <cellStyle name="Note 2 3 3 7 5" xfId="22332" xr:uid="{00000000-0005-0000-0000-00007D230000}"/>
    <cellStyle name="Note 2 3 3 8" xfId="2693" xr:uid="{00000000-0005-0000-0000-00007E230000}"/>
    <cellStyle name="Note 2 3 3 8 2" xfId="5590" xr:uid="{00000000-0005-0000-0000-00007F230000}"/>
    <cellStyle name="Note 2 3 3 8 2 2" xfId="16469" xr:uid="{00000000-0005-0000-0000-000080230000}"/>
    <cellStyle name="Note 2 3 3 8 2 2 2" xfId="29268" xr:uid="{00000000-0005-0000-0000-000081230000}"/>
    <cellStyle name="Note 2 3 3 8 2 3" xfId="10771" xr:uid="{00000000-0005-0000-0000-000082230000}"/>
    <cellStyle name="Note 2 3 3 8 2 4" xfId="25158" xr:uid="{00000000-0005-0000-0000-000083230000}"/>
    <cellStyle name="Note 2 3 3 8 3" xfId="8036" xr:uid="{00000000-0005-0000-0000-000084230000}"/>
    <cellStyle name="Note 2 3 3 8 3 2" xfId="16468" xr:uid="{00000000-0005-0000-0000-000085230000}"/>
    <cellStyle name="Note 2 3 3 8 3 3" xfId="29267" xr:uid="{00000000-0005-0000-0000-000086230000}"/>
    <cellStyle name="Note 2 3 3 8 4" xfId="10770" xr:uid="{00000000-0005-0000-0000-000087230000}"/>
    <cellStyle name="Note 2 3 3 8 5" xfId="22881" xr:uid="{00000000-0005-0000-0000-000088230000}"/>
    <cellStyle name="Note 2 3 3 9" xfId="1950" xr:uid="{00000000-0005-0000-0000-000089230000}"/>
    <cellStyle name="Note 2 3 3 9 2" xfId="4848" xr:uid="{00000000-0005-0000-0000-00008A230000}"/>
    <cellStyle name="Note 2 3 3 9 2 2" xfId="16471" xr:uid="{00000000-0005-0000-0000-00008B230000}"/>
    <cellStyle name="Note 2 3 3 9 2 2 2" xfId="29270" xr:uid="{00000000-0005-0000-0000-00008C230000}"/>
    <cellStyle name="Note 2 3 3 9 2 3" xfId="10773" xr:uid="{00000000-0005-0000-0000-00008D230000}"/>
    <cellStyle name="Note 2 3 3 9 2 4" xfId="25159" xr:uid="{00000000-0005-0000-0000-00008E230000}"/>
    <cellStyle name="Note 2 3 3 9 3" xfId="7479" xr:uid="{00000000-0005-0000-0000-00008F230000}"/>
    <cellStyle name="Note 2 3 3 9 3 2" xfId="16470" xr:uid="{00000000-0005-0000-0000-000090230000}"/>
    <cellStyle name="Note 2 3 3 9 3 3" xfId="29269" xr:uid="{00000000-0005-0000-0000-000091230000}"/>
    <cellStyle name="Note 2 3 3 9 4" xfId="10772" xr:uid="{00000000-0005-0000-0000-000092230000}"/>
    <cellStyle name="Note 2 3 3 9 5" xfId="22139" xr:uid="{00000000-0005-0000-0000-000093230000}"/>
    <cellStyle name="Note 2 3 4" xfId="2414" xr:uid="{00000000-0005-0000-0000-000094230000}"/>
    <cellStyle name="Note 2 3 4 2" xfId="5311" xr:uid="{00000000-0005-0000-0000-000095230000}"/>
    <cellStyle name="Note 2 3 4 2 2" xfId="16473" xr:uid="{00000000-0005-0000-0000-000096230000}"/>
    <cellStyle name="Note 2 3 4 2 2 2" xfId="29272" xr:uid="{00000000-0005-0000-0000-000097230000}"/>
    <cellStyle name="Note 2 3 4 2 3" xfId="10775" xr:uid="{00000000-0005-0000-0000-000098230000}"/>
    <cellStyle name="Note 2 3 4 2 4" xfId="25160" xr:uid="{00000000-0005-0000-0000-000099230000}"/>
    <cellStyle name="Note 2 3 4 3" xfId="7828" xr:uid="{00000000-0005-0000-0000-00009A230000}"/>
    <cellStyle name="Note 2 3 4 3 2" xfId="16472" xr:uid="{00000000-0005-0000-0000-00009B230000}"/>
    <cellStyle name="Note 2 3 4 3 3" xfId="29271" xr:uid="{00000000-0005-0000-0000-00009C230000}"/>
    <cellStyle name="Note 2 3 4 4" xfId="10774" xr:uid="{00000000-0005-0000-0000-00009D230000}"/>
    <cellStyle name="Note 2 3 4 5" xfId="22602" xr:uid="{00000000-0005-0000-0000-00009E230000}"/>
    <cellStyle name="Note 2 3 5" xfId="3481" xr:uid="{00000000-0005-0000-0000-00009F230000}"/>
    <cellStyle name="Note 2 3 5 2" xfId="6378" xr:uid="{00000000-0005-0000-0000-0000A0230000}"/>
    <cellStyle name="Note 2 3 5 2 2" xfId="16475" xr:uid="{00000000-0005-0000-0000-0000A1230000}"/>
    <cellStyle name="Note 2 3 5 2 2 2" xfId="29274" xr:uid="{00000000-0005-0000-0000-0000A2230000}"/>
    <cellStyle name="Note 2 3 5 2 3" xfId="10777" xr:uid="{00000000-0005-0000-0000-0000A3230000}"/>
    <cellStyle name="Note 2 3 5 2 4" xfId="25161" xr:uid="{00000000-0005-0000-0000-0000A4230000}"/>
    <cellStyle name="Note 2 3 5 3" xfId="8514" xr:uid="{00000000-0005-0000-0000-0000A5230000}"/>
    <cellStyle name="Note 2 3 5 3 2" xfId="16474" xr:uid="{00000000-0005-0000-0000-0000A6230000}"/>
    <cellStyle name="Note 2 3 5 3 3" xfId="29273" xr:uid="{00000000-0005-0000-0000-0000A7230000}"/>
    <cellStyle name="Note 2 3 5 4" xfId="10776" xr:uid="{00000000-0005-0000-0000-0000A8230000}"/>
    <cellStyle name="Note 2 3 5 5" xfId="23669" xr:uid="{00000000-0005-0000-0000-0000A9230000}"/>
    <cellStyle name="Note 2 3 6" xfId="4190" xr:uid="{00000000-0005-0000-0000-0000AA230000}"/>
    <cellStyle name="Note 2 3 6 2" xfId="16476" xr:uid="{00000000-0005-0000-0000-0000AB230000}"/>
    <cellStyle name="Note 2 3 6 2 2" xfId="29275" xr:uid="{00000000-0005-0000-0000-0000AC230000}"/>
    <cellStyle name="Note 2 3 6 3" xfId="10778" xr:uid="{00000000-0005-0000-0000-0000AD230000}"/>
    <cellStyle name="Note 2 3 6 4" xfId="25162" xr:uid="{00000000-0005-0000-0000-0000AE230000}"/>
    <cellStyle name="Note 2 3 7" xfId="16361" xr:uid="{00000000-0005-0000-0000-0000AF230000}"/>
    <cellStyle name="Note 2 3 7 2" xfId="29160" xr:uid="{00000000-0005-0000-0000-0000B0230000}"/>
    <cellStyle name="Note 2 3 8" xfId="10663" xr:uid="{00000000-0005-0000-0000-0000B1230000}"/>
    <cellStyle name="Note 2 3 9" xfId="21580" xr:uid="{00000000-0005-0000-0000-0000B2230000}"/>
    <cellStyle name="Note 2 4" xfId="137" xr:uid="{00000000-0005-0000-0000-0000B3230000}"/>
    <cellStyle name="Note 2 4 2" xfId="427" xr:uid="{00000000-0005-0000-0000-0000B4230000}"/>
    <cellStyle name="Note 2 4 2 10" xfId="1787" xr:uid="{00000000-0005-0000-0000-0000B5230000}"/>
    <cellStyle name="Note 2 4 2 10 2" xfId="4686" xr:uid="{00000000-0005-0000-0000-0000B6230000}"/>
    <cellStyle name="Note 2 4 2 10 2 2" xfId="16480" xr:uid="{00000000-0005-0000-0000-0000B7230000}"/>
    <cellStyle name="Note 2 4 2 10 2 2 2" xfId="29279" xr:uid="{00000000-0005-0000-0000-0000B8230000}"/>
    <cellStyle name="Note 2 4 2 10 2 3" xfId="10782" xr:uid="{00000000-0005-0000-0000-0000B9230000}"/>
    <cellStyle name="Note 2 4 2 10 2 4" xfId="25163" xr:uid="{00000000-0005-0000-0000-0000BA230000}"/>
    <cellStyle name="Note 2 4 2 10 3" xfId="7406" xr:uid="{00000000-0005-0000-0000-0000BB230000}"/>
    <cellStyle name="Note 2 4 2 10 3 2" xfId="16479" xr:uid="{00000000-0005-0000-0000-0000BC230000}"/>
    <cellStyle name="Note 2 4 2 10 3 3" xfId="29278" xr:uid="{00000000-0005-0000-0000-0000BD230000}"/>
    <cellStyle name="Note 2 4 2 10 4" xfId="10781" xr:uid="{00000000-0005-0000-0000-0000BE230000}"/>
    <cellStyle name="Note 2 4 2 10 5" xfId="21976" xr:uid="{00000000-0005-0000-0000-0000BF230000}"/>
    <cellStyle name="Note 2 4 2 11" xfId="2713" xr:uid="{00000000-0005-0000-0000-0000C0230000}"/>
    <cellStyle name="Note 2 4 2 11 2" xfId="5610" xr:uid="{00000000-0005-0000-0000-0000C1230000}"/>
    <cellStyle name="Note 2 4 2 11 2 2" xfId="16482" xr:uid="{00000000-0005-0000-0000-0000C2230000}"/>
    <cellStyle name="Note 2 4 2 11 2 2 2" xfId="29281" xr:uid="{00000000-0005-0000-0000-0000C3230000}"/>
    <cellStyle name="Note 2 4 2 11 2 3" xfId="10784" xr:uid="{00000000-0005-0000-0000-0000C4230000}"/>
    <cellStyle name="Note 2 4 2 11 2 4" xfId="25164" xr:uid="{00000000-0005-0000-0000-0000C5230000}"/>
    <cellStyle name="Note 2 4 2 11 3" xfId="8056" xr:uid="{00000000-0005-0000-0000-0000C6230000}"/>
    <cellStyle name="Note 2 4 2 11 3 2" xfId="16481" xr:uid="{00000000-0005-0000-0000-0000C7230000}"/>
    <cellStyle name="Note 2 4 2 11 3 3" xfId="29280" xr:uid="{00000000-0005-0000-0000-0000C8230000}"/>
    <cellStyle name="Note 2 4 2 11 4" xfId="10783" xr:uid="{00000000-0005-0000-0000-0000C9230000}"/>
    <cellStyle name="Note 2 4 2 11 5" xfId="22901" xr:uid="{00000000-0005-0000-0000-0000CA230000}"/>
    <cellStyle name="Note 2 4 2 12" xfId="1417" xr:uid="{00000000-0005-0000-0000-0000CB230000}"/>
    <cellStyle name="Note 2 4 2 12 2" xfId="4317" xr:uid="{00000000-0005-0000-0000-0000CC230000}"/>
    <cellStyle name="Note 2 4 2 12 2 2" xfId="16484" xr:uid="{00000000-0005-0000-0000-0000CD230000}"/>
    <cellStyle name="Note 2 4 2 12 2 2 2" xfId="29283" xr:uid="{00000000-0005-0000-0000-0000CE230000}"/>
    <cellStyle name="Note 2 4 2 12 2 3" xfId="10786" xr:uid="{00000000-0005-0000-0000-0000CF230000}"/>
    <cellStyle name="Note 2 4 2 12 2 4" xfId="25165" xr:uid="{00000000-0005-0000-0000-0000D0230000}"/>
    <cellStyle name="Note 2 4 2 12 3" xfId="7141" xr:uid="{00000000-0005-0000-0000-0000D1230000}"/>
    <cellStyle name="Note 2 4 2 12 3 2" xfId="16483" xr:uid="{00000000-0005-0000-0000-0000D2230000}"/>
    <cellStyle name="Note 2 4 2 12 3 3" xfId="29282" xr:uid="{00000000-0005-0000-0000-0000D3230000}"/>
    <cellStyle name="Note 2 4 2 12 4" xfId="10785" xr:uid="{00000000-0005-0000-0000-0000D4230000}"/>
    <cellStyle name="Note 2 4 2 12 5" xfId="21607" xr:uid="{00000000-0005-0000-0000-0000D5230000}"/>
    <cellStyle name="Note 2 4 2 13" xfId="2735" xr:uid="{00000000-0005-0000-0000-0000D6230000}"/>
    <cellStyle name="Note 2 4 2 13 2" xfId="5632" xr:uid="{00000000-0005-0000-0000-0000D7230000}"/>
    <cellStyle name="Note 2 4 2 13 2 2" xfId="16486" xr:uid="{00000000-0005-0000-0000-0000D8230000}"/>
    <cellStyle name="Note 2 4 2 13 2 2 2" xfId="29285" xr:uid="{00000000-0005-0000-0000-0000D9230000}"/>
    <cellStyle name="Note 2 4 2 13 2 3" xfId="10788" xr:uid="{00000000-0005-0000-0000-0000DA230000}"/>
    <cellStyle name="Note 2 4 2 13 2 4" xfId="25166" xr:uid="{00000000-0005-0000-0000-0000DB230000}"/>
    <cellStyle name="Note 2 4 2 13 3" xfId="8078" xr:uid="{00000000-0005-0000-0000-0000DC230000}"/>
    <cellStyle name="Note 2 4 2 13 3 2" xfId="16485" xr:uid="{00000000-0005-0000-0000-0000DD230000}"/>
    <cellStyle name="Note 2 4 2 13 3 3" xfId="29284" xr:uid="{00000000-0005-0000-0000-0000DE230000}"/>
    <cellStyle name="Note 2 4 2 13 4" xfId="10787" xr:uid="{00000000-0005-0000-0000-0000DF230000}"/>
    <cellStyle name="Note 2 4 2 13 5" xfId="22923" xr:uid="{00000000-0005-0000-0000-0000E0230000}"/>
    <cellStyle name="Note 2 4 2 14" xfId="2293" xr:uid="{00000000-0005-0000-0000-0000E1230000}"/>
    <cellStyle name="Note 2 4 2 14 2" xfId="5191" xr:uid="{00000000-0005-0000-0000-0000E2230000}"/>
    <cellStyle name="Note 2 4 2 14 2 2" xfId="16488" xr:uid="{00000000-0005-0000-0000-0000E3230000}"/>
    <cellStyle name="Note 2 4 2 14 2 2 2" xfId="29287" xr:uid="{00000000-0005-0000-0000-0000E4230000}"/>
    <cellStyle name="Note 2 4 2 14 2 3" xfId="10790" xr:uid="{00000000-0005-0000-0000-0000E5230000}"/>
    <cellStyle name="Note 2 4 2 14 2 4" xfId="25167" xr:uid="{00000000-0005-0000-0000-0000E6230000}"/>
    <cellStyle name="Note 2 4 2 14 3" xfId="7743" xr:uid="{00000000-0005-0000-0000-0000E7230000}"/>
    <cellStyle name="Note 2 4 2 14 3 2" xfId="16487" xr:uid="{00000000-0005-0000-0000-0000E8230000}"/>
    <cellStyle name="Note 2 4 2 14 3 3" xfId="29286" xr:uid="{00000000-0005-0000-0000-0000E9230000}"/>
    <cellStyle name="Note 2 4 2 14 4" xfId="10789" xr:uid="{00000000-0005-0000-0000-0000EA230000}"/>
    <cellStyle name="Note 2 4 2 14 5" xfId="22482" xr:uid="{00000000-0005-0000-0000-0000EB230000}"/>
    <cellStyle name="Note 2 4 2 15" xfId="3292" xr:uid="{00000000-0005-0000-0000-0000EC230000}"/>
    <cellStyle name="Note 2 4 2 15 2" xfId="6189" xr:uid="{00000000-0005-0000-0000-0000ED230000}"/>
    <cellStyle name="Note 2 4 2 15 2 2" xfId="16490" xr:uid="{00000000-0005-0000-0000-0000EE230000}"/>
    <cellStyle name="Note 2 4 2 15 2 2 2" xfId="29289" xr:uid="{00000000-0005-0000-0000-0000EF230000}"/>
    <cellStyle name="Note 2 4 2 15 2 3" xfId="10792" xr:uid="{00000000-0005-0000-0000-0000F0230000}"/>
    <cellStyle name="Note 2 4 2 15 2 4" xfId="25168" xr:uid="{00000000-0005-0000-0000-0000F1230000}"/>
    <cellStyle name="Note 2 4 2 15 3" xfId="8408" xr:uid="{00000000-0005-0000-0000-0000F2230000}"/>
    <cellStyle name="Note 2 4 2 15 3 2" xfId="16489" xr:uid="{00000000-0005-0000-0000-0000F3230000}"/>
    <cellStyle name="Note 2 4 2 15 3 3" xfId="29288" xr:uid="{00000000-0005-0000-0000-0000F4230000}"/>
    <cellStyle name="Note 2 4 2 15 4" xfId="10791" xr:uid="{00000000-0005-0000-0000-0000F5230000}"/>
    <cellStyle name="Note 2 4 2 15 5" xfId="23480" xr:uid="{00000000-0005-0000-0000-0000F6230000}"/>
    <cellStyle name="Note 2 4 2 16" xfId="1415" xr:uid="{00000000-0005-0000-0000-0000F7230000}"/>
    <cellStyle name="Note 2 4 2 16 2" xfId="4315" xr:uid="{00000000-0005-0000-0000-0000F8230000}"/>
    <cellStyle name="Note 2 4 2 16 2 2" xfId="16492" xr:uid="{00000000-0005-0000-0000-0000F9230000}"/>
    <cellStyle name="Note 2 4 2 16 2 2 2" xfId="29291" xr:uid="{00000000-0005-0000-0000-0000FA230000}"/>
    <cellStyle name="Note 2 4 2 16 2 3" xfId="10794" xr:uid="{00000000-0005-0000-0000-0000FB230000}"/>
    <cellStyle name="Note 2 4 2 16 2 4" xfId="25169" xr:uid="{00000000-0005-0000-0000-0000FC230000}"/>
    <cellStyle name="Note 2 4 2 16 3" xfId="7140" xr:uid="{00000000-0005-0000-0000-0000FD230000}"/>
    <cellStyle name="Note 2 4 2 16 3 2" xfId="16491" xr:uid="{00000000-0005-0000-0000-0000FE230000}"/>
    <cellStyle name="Note 2 4 2 16 3 3" xfId="29290" xr:uid="{00000000-0005-0000-0000-0000FF230000}"/>
    <cellStyle name="Note 2 4 2 16 4" xfId="10793" xr:uid="{00000000-0005-0000-0000-000000240000}"/>
    <cellStyle name="Note 2 4 2 16 5" xfId="21605" xr:uid="{00000000-0005-0000-0000-000001240000}"/>
    <cellStyle name="Note 2 4 2 17" xfId="1509" xr:uid="{00000000-0005-0000-0000-000002240000}"/>
    <cellStyle name="Note 2 4 2 17 2" xfId="4408" xr:uid="{00000000-0005-0000-0000-000003240000}"/>
    <cellStyle name="Note 2 4 2 17 2 2" xfId="16494" xr:uid="{00000000-0005-0000-0000-000004240000}"/>
    <cellStyle name="Note 2 4 2 17 2 2 2" xfId="29293" xr:uid="{00000000-0005-0000-0000-000005240000}"/>
    <cellStyle name="Note 2 4 2 17 2 3" xfId="10796" xr:uid="{00000000-0005-0000-0000-000006240000}"/>
    <cellStyle name="Note 2 4 2 17 2 4" xfId="25170" xr:uid="{00000000-0005-0000-0000-000007240000}"/>
    <cellStyle name="Note 2 4 2 17 3" xfId="7207" xr:uid="{00000000-0005-0000-0000-000008240000}"/>
    <cellStyle name="Note 2 4 2 17 3 2" xfId="16493" xr:uid="{00000000-0005-0000-0000-000009240000}"/>
    <cellStyle name="Note 2 4 2 17 3 3" xfId="29292" xr:uid="{00000000-0005-0000-0000-00000A240000}"/>
    <cellStyle name="Note 2 4 2 17 4" xfId="10795" xr:uid="{00000000-0005-0000-0000-00000B240000}"/>
    <cellStyle name="Note 2 4 2 17 5" xfId="21698" xr:uid="{00000000-0005-0000-0000-00000C240000}"/>
    <cellStyle name="Note 2 4 2 18" xfId="3104" xr:uid="{00000000-0005-0000-0000-00000D240000}"/>
    <cellStyle name="Note 2 4 2 18 2" xfId="6001" xr:uid="{00000000-0005-0000-0000-00000E240000}"/>
    <cellStyle name="Note 2 4 2 18 2 2" xfId="16496" xr:uid="{00000000-0005-0000-0000-00000F240000}"/>
    <cellStyle name="Note 2 4 2 18 2 2 2" xfId="29295" xr:uid="{00000000-0005-0000-0000-000010240000}"/>
    <cellStyle name="Note 2 4 2 18 2 3" xfId="10798" xr:uid="{00000000-0005-0000-0000-000011240000}"/>
    <cellStyle name="Note 2 4 2 18 2 4" xfId="25171" xr:uid="{00000000-0005-0000-0000-000012240000}"/>
    <cellStyle name="Note 2 4 2 18 3" xfId="8297" xr:uid="{00000000-0005-0000-0000-000013240000}"/>
    <cellStyle name="Note 2 4 2 18 3 2" xfId="16495" xr:uid="{00000000-0005-0000-0000-000014240000}"/>
    <cellStyle name="Note 2 4 2 18 3 3" xfId="29294" xr:uid="{00000000-0005-0000-0000-000015240000}"/>
    <cellStyle name="Note 2 4 2 18 4" xfId="10797" xr:uid="{00000000-0005-0000-0000-000016240000}"/>
    <cellStyle name="Note 2 4 2 18 5" xfId="23292" xr:uid="{00000000-0005-0000-0000-000017240000}"/>
    <cellStyle name="Note 2 4 2 19" xfId="1481" xr:uid="{00000000-0005-0000-0000-000018240000}"/>
    <cellStyle name="Note 2 4 2 19 2" xfId="4381" xr:uid="{00000000-0005-0000-0000-000019240000}"/>
    <cellStyle name="Note 2 4 2 19 2 2" xfId="16498" xr:uid="{00000000-0005-0000-0000-00001A240000}"/>
    <cellStyle name="Note 2 4 2 19 2 2 2" xfId="29297" xr:uid="{00000000-0005-0000-0000-00001B240000}"/>
    <cellStyle name="Note 2 4 2 19 2 3" xfId="10800" xr:uid="{00000000-0005-0000-0000-00001C240000}"/>
    <cellStyle name="Note 2 4 2 19 2 4" xfId="25172" xr:uid="{00000000-0005-0000-0000-00001D240000}"/>
    <cellStyle name="Note 2 4 2 19 3" xfId="7186" xr:uid="{00000000-0005-0000-0000-00001E240000}"/>
    <cellStyle name="Note 2 4 2 19 3 2" xfId="16497" xr:uid="{00000000-0005-0000-0000-00001F240000}"/>
    <cellStyle name="Note 2 4 2 19 3 3" xfId="29296" xr:uid="{00000000-0005-0000-0000-000020240000}"/>
    <cellStyle name="Note 2 4 2 19 4" xfId="10799" xr:uid="{00000000-0005-0000-0000-000021240000}"/>
    <cellStyle name="Note 2 4 2 19 5" xfId="21671" xr:uid="{00000000-0005-0000-0000-000022240000}"/>
    <cellStyle name="Note 2 4 2 2" xfId="428" xr:uid="{00000000-0005-0000-0000-000023240000}"/>
    <cellStyle name="Note 2 4 2 2 10" xfId="2712" xr:uid="{00000000-0005-0000-0000-000024240000}"/>
    <cellStyle name="Note 2 4 2 2 10 2" xfId="5609" xr:uid="{00000000-0005-0000-0000-000025240000}"/>
    <cellStyle name="Note 2 4 2 2 10 2 2" xfId="16501" xr:uid="{00000000-0005-0000-0000-000026240000}"/>
    <cellStyle name="Note 2 4 2 2 10 2 2 2" xfId="29300" xr:uid="{00000000-0005-0000-0000-000027240000}"/>
    <cellStyle name="Note 2 4 2 2 10 2 3" xfId="10803" xr:uid="{00000000-0005-0000-0000-000028240000}"/>
    <cellStyle name="Note 2 4 2 2 10 2 4" xfId="25173" xr:uid="{00000000-0005-0000-0000-000029240000}"/>
    <cellStyle name="Note 2 4 2 2 10 3" xfId="8055" xr:uid="{00000000-0005-0000-0000-00002A240000}"/>
    <cellStyle name="Note 2 4 2 2 10 3 2" xfId="16500" xr:uid="{00000000-0005-0000-0000-00002B240000}"/>
    <cellStyle name="Note 2 4 2 2 10 3 3" xfId="29299" xr:uid="{00000000-0005-0000-0000-00002C240000}"/>
    <cellStyle name="Note 2 4 2 2 10 4" xfId="10802" xr:uid="{00000000-0005-0000-0000-00002D240000}"/>
    <cellStyle name="Note 2 4 2 2 10 5" xfId="22900" xr:uid="{00000000-0005-0000-0000-00002E240000}"/>
    <cellStyle name="Note 2 4 2 2 11" xfId="1615" xr:uid="{00000000-0005-0000-0000-00002F240000}"/>
    <cellStyle name="Note 2 4 2 2 11 2" xfId="4514" xr:uid="{00000000-0005-0000-0000-000030240000}"/>
    <cellStyle name="Note 2 4 2 2 11 2 2" xfId="16503" xr:uid="{00000000-0005-0000-0000-000031240000}"/>
    <cellStyle name="Note 2 4 2 2 11 2 2 2" xfId="29302" xr:uid="{00000000-0005-0000-0000-000032240000}"/>
    <cellStyle name="Note 2 4 2 2 11 2 3" xfId="10805" xr:uid="{00000000-0005-0000-0000-000033240000}"/>
    <cellStyle name="Note 2 4 2 2 11 2 4" xfId="25174" xr:uid="{00000000-0005-0000-0000-000034240000}"/>
    <cellStyle name="Note 2 4 2 2 11 3" xfId="7247" xr:uid="{00000000-0005-0000-0000-000035240000}"/>
    <cellStyle name="Note 2 4 2 2 11 3 2" xfId="16502" xr:uid="{00000000-0005-0000-0000-000036240000}"/>
    <cellStyle name="Note 2 4 2 2 11 3 3" xfId="29301" xr:uid="{00000000-0005-0000-0000-000037240000}"/>
    <cellStyle name="Note 2 4 2 2 11 4" xfId="10804" xr:uid="{00000000-0005-0000-0000-000038240000}"/>
    <cellStyle name="Note 2 4 2 2 11 5" xfId="21804" xr:uid="{00000000-0005-0000-0000-000039240000}"/>
    <cellStyle name="Note 2 4 2 2 12" xfId="2734" xr:uid="{00000000-0005-0000-0000-00003A240000}"/>
    <cellStyle name="Note 2 4 2 2 12 2" xfId="5631" xr:uid="{00000000-0005-0000-0000-00003B240000}"/>
    <cellStyle name="Note 2 4 2 2 12 2 2" xfId="16505" xr:uid="{00000000-0005-0000-0000-00003C240000}"/>
    <cellStyle name="Note 2 4 2 2 12 2 2 2" xfId="29304" xr:uid="{00000000-0005-0000-0000-00003D240000}"/>
    <cellStyle name="Note 2 4 2 2 12 2 3" xfId="10807" xr:uid="{00000000-0005-0000-0000-00003E240000}"/>
    <cellStyle name="Note 2 4 2 2 12 2 4" xfId="25175" xr:uid="{00000000-0005-0000-0000-00003F240000}"/>
    <cellStyle name="Note 2 4 2 2 12 3" xfId="8077" xr:uid="{00000000-0005-0000-0000-000040240000}"/>
    <cellStyle name="Note 2 4 2 2 12 3 2" xfId="16504" xr:uid="{00000000-0005-0000-0000-000041240000}"/>
    <cellStyle name="Note 2 4 2 2 12 3 3" xfId="29303" xr:uid="{00000000-0005-0000-0000-000042240000}"/>
    <cellStyle name="Note 2 4 2 2 12 4" xfId="10806" xr:uid="{00000000-0005-0000-0000-000043240000}"/>
    <cellStyle name="Note 2 4 2 2 12 5" xfId="22922" xr:uid="{00000000-0005-0000-0000-000044240000}"/>
    <cellStyle name="Note 2 4 2 2 13" xfId="1819" xr:uid="{00000000-0005-0000-0000-000045240000}"/>
    <cellStyle name="Note 2 4 2 2 13 2" xfId="4718" xr:uid="{00000000-0005-0000-0000-000046240000}"/>
    <cellStyle name="Note 2 4 2 2 13 2 2" xfId="16507" xr:uid="{00000000-0005-0000-0000-000047240000}"/>
    <cellStyle name="Note 2 4 2 2 13 2 2 2" xfId="29306" xr:uid="{00000000-0005-0000-0000-000048240000}"/>
    <cellStyle name="Note 2 4 2 2 13 2 3" xfId="10809" xr:uid="{00000000-0005-0000-0000-000049240000}"/>
    <cellStyle name="Note 2 4 2 2 13 2 4" xfId="25176" xr:uid="{00000000-0005-0000-0000-00004A240000}"/>
    <cellStyle name="Note 2 4 2 2 13 3" xfId="7430" xr:uid="{00000000-0005-0000-0000-00004B240000}"/>
    <cellStyle name="Note 2 4 2 2 13 3 2" xfId="16506" xr:uid="{00000000-0005-0000-0000-00004C240000}"/>
    <cellStyle name="Note 2 4 2 2 13 3 3" xfId="29305" xr:uid="{00000000-0005-0000-0000-00004D240000}"/>
    <cellStyle name="Note 2 4 2 2 13 4" xfId="10808" xr:uid="{00000000-0005-0000-0000-00004E240000}"/>
    <cellStyle name="Note 2 4 2 2 13 5" xfId="22008" xr:uid="{00000000-0005-0000-0000-00004F240000}"/>
    <cellStyle name="Note 2 4 2 2 14" xfId="2776" xr:uid="{00000000-0005-0000-0000-000050240000}"/>
    <cellStyle name="Note 2 4 2 2 14 2" xfId="5673" xr:uid="{00000000-0005-0000-0000-000051240000}"/>
    <cellStyle name="Note 2 4 2 2 14 2 2" xfId="16509" xr:uid="{00000000-0005-0000-0000-000052240000}"/>
    <cellStyle name="Note 2 4 2 2 14 2 2 2" xfId="29308" xr:uid="{00000000-0005-0000-0000-000053240000}"/>
    <cellStyle name="Note 2 4 2 2 14 2 3" xfId="10811" xr:uid="{00000000-0005-0000-0000-000054240000}"/>
    <cellStyle name="Note 2 4 2 2 14 2 4" xfId="25177" xr:uid="{00000000-0005-0000-0000-000055240000}"/>
    <cellStyle name="Note 2 4 2 2 14 3" xfId="8107" xr:uid="{00000000-0005-0000-0000-000056240000}"/>
    <cellStyle name="Note 2 4 2 2 14 3 2" xfId="16508" xr:uid="{00000000-0005-0000-0000-000057240000}"/>
    <cellStyle name="Note 2 4 2 2 14 3 3" xfId="29307" xr:uid="{00000000-0005-0000-0000-000058240000}"/>
    <cellStyle name="Note 2 4 2 2 14 4" xfId="10810" xr:uid="{00000000-0005-0000-0000-000059240000}"/>
    <cellStyle name="Note 2 4 2 2 14 5" xfId="22964" xr:uid="{00000000-0005-0000-0000-00005A240000}"/>
    <cellStyle name="Note 2 4 2 2 15" xfId="1485" xr:uid="{00000000-0005-0000-0000-00005B240000}"/>
    <cellStyle name="Note 2 4 2 2 15 2" xfId="4385" xr:uid="{00000000-0005-0000-0000-00005C240000}"/>
    <cellStyle name="Note 2 4 2 2 15 2 2" xfId="16511" xr:uid="{00000000-0005-0000-0000-00005D240000}"/>
    <cellStyle name="Note 2 4 2 2 15 2 2 2" xfId="29310" xr:uid="{00000000-0005-0000-0000-00005E240000}"/>
    <cellStyle name="Note 2 4 2 2 15 2 3" xfId="10813" xr:uid="{00000000-0005-0000-0000-00005F240000}"/>
    <cellStyle name="Note 2 4 2 2 15 2 4" xfId="25178" xr:uid="{00000000-0005-0000-0000-000060240000}"/>
    <cellStyle name="Note 2 4 2 2 15 3" xfId="7190" xr:uid="{00000000-0005-0000-0000-000061240000}"/>
    <cellStyle name="Note 2 4 2 2 15 3 2" xfId="16510" xr:uid="{00000000-0005-0000-0000-000062240000}"/>
    <cellStyle name="Note 2 4 2 2 15 3 3" xfId="29309" xr:uid="{00000000-0005-0000-0000-000063240000}"/>
    <cellStyle name="Note 2 4 2 2 15 4" xfId="10812" xr:uid="{00000000-0005-0000-0000-000064240000}"/>
    <cellStyle name="Note 2 4 2 2 15 5" xfId="21675" xr:uid="{00000000-0005-0000-0000-000065240000}"/>
    <cellStyle name="Note 2 4 2 2 16" xfId="1939" xr:uid="{00000000-0005-0000-0000-000066240000}"/>
    <cellStyle name="Note 2 4 2 2 16 2" xfId="4837" xr:uid="{00000000-0005-0000-0000-000067240000}"/>
    <cellStyle name="Note 2 4 2 2 16 2 2" xfId="16513" xr:uid="{00000000-0005-0000-0000-000068240000}"/>
    <cellStyle name="Note 2 4 2 2 16 2 2 2" xfId="29312" xr:uid="{00000000-0005-0000-0000-000069240000}"/>
    <cellStyle name="Note 2 4 2 2 16 2 3" xfId="10815" xr:uid="{00000000-0005-0000-0000-00006A240000}"/>
    <cellStyle name="Note 2 4 2 2 16 2 4" xfId="25179" xr:uid="{00000000-0005-0000-0000-00006B240000}"/>
    <cellStyle name="Note 2 4 2 2 16 3" xfId="7468" xr:uid="{00000000-0005-0000-0000-00006C240000}"/>
    <cellStyle name="Note 2 4 2 2 16 3 2" xfId="16512" xr:uid="{00000000-0005-0000-0000-00006D240000}"/>
    <cellStyle name="Note 2 4 2 2 16 3 3" xfId="29311" xr:uid="{00000000-0005-0000-0000-00006E240000}"/>
    <cellStyle name="Note 2 4 2 2 16 4" xfId="10814" xr:uid="{00000000-0005-0000-0000-00006F240000}"/>
    <cellStyle name="Note 2 4 2 2 16 5" xfId="22128" xr:uid="{00000000-0005-0000-0000-000070240000}"/>
    <cellStyle name="Note 2 4 2 2 17" xfId="3446" xr:uid="{00000000-0005-0000-0000-000071240000}"/>
    <cellStyle name="Note 2 4 2 2 17 2" xfId="6343" xr:uid="{00000000-0005-0000-0000-000072240000}"/>
    <cellStyle name="Note 2 4 2 2 17 2 2" xfId="16515" xr:uid="{00000000-0005-0000-0000-000073240000}"/>
    <cellStyle name="Note 2 4 2 2 17 2 2 2" xfId="29314" xr:uid="{00000000-0005-0000-0000-000074240000}"/>
    <cellStyle name="Note 2 4 2 2 17 2 3" xfId="10817" xr:uid="{00000000-0005-0000-0000-000075240000}"/>
    <cellStyle name="Note 2 4 2 2 17 2 4" xfId="25180" xr:uid="{00000000-0005-0000-0000-000076240000}"/>
    <cellStyle name="Note 2 4 2 2 17 3" xfId="8503" xr:uid="{00000000-0005-0000-0000-000077240000}"/>
    <cellStyle name="Note 2 4 2 2 17 3 2" xfId="16514" xr:uid="{00000000-0005-0000-0000-000078240000}"/>
    <cellStyle name="Note 2 4 2 2 17 3 3" xfId="29313" xr:uid="{00000000-0005-0000-0000-000079240000}"/>
    <cellStyle name="Note 2 4 2 2 17 4" xfId="10816" xr:uid="{00000000-0005-0000-0000-00007A240000}"/>
    <cellStyle name="Note 2 4 2 2 17 5" xfId="23634" xr:uid="{00000000-0005-0000-0000-00007B240000}"/>
    <cellStyle name="Note 2 4 2 2 18" xfId="1802" xr:uid="{00000000-0005-0000-0000-00007C240000}"/>
    <cellStyle name="Note 2 4 2 2 18 2" xfId="4701" xr:uid="{00000000-0005-0000-0000-00007D240000}"/>
    <cellStyle name="Note 2 4 2 2 18 2 2" xfId="16517" xr:uid="{00000000-0005-0000-0000-00007E240000}"/>
    <cellStyle name="Note 2 4 2 2 18 2 2 2" xfId="29316" xr:uid="{00000000-0005-0000-0000-00007F240000}"/>
    <cellStyle name="Note 2 4 2 2 18 2 3" xfId="10819" xr:uid="{00000000-0005-0000-0000-000080240000}"/>
    <cellStyle name="Note 2 4 2 2 18 2 4" xfId="25181" xr:uid="{00000000-0005-0000-0000-000081240000}"/>
    <cellStyle name="Note 2 4 2 2 18 3" xfId="7417" xr:uid="{00000000-0005-0000-0000-000082240000}"/>
    <cellStyle name="Note 2 4 2 2 18 3 2" xfId="16516" xr:uid="{00000000-0005-0000-0000-000083240000}"/>
    <cellStyle name="Note 2 4 2 2 18 3 3" xfId="29315" xr:uid="{00000000-0005-0000-0000-000084240000}"/>
    <cellStyle name="Note 2 4 2 2 18 4" xfId="10818" xr:uid="{00000000-0005-0000-0000-000085240000}"/>
    <cellStyle name="Note 2 4 2 2 18 5" xfId="21991" xr:uid="{00000000-0005-0000-0000-000086240000}"/>
    <cellStyle name="Note 2 4 2 2 19" xfId="2791" xr:uid="{00000000-0005-0000-0000-000087240000}"/>
    <cellStyle name="Note 2 4 2 2 19 2" xfId="5688" xr:uid="{00000000-0005-0000-0000-000088240000}"/>
    <cellStyle name="Note 2 4 2 2 19 2 2" xfId="16519" xr:uid="{00000000-0005-0000-0000-000089240000}"/>
    <cellStyle name="Note 2 4 2 2 19 2 2 2" xfId="29318" xr:uid="{00000000-0005-0000-0000-00008A240000}"/>
    <cellStyle name="Note 2 4 2 2 19 2 3" xfId="10821" xr:uid="{00000000-0005-0000-0000-00008B240000}"/>
    <cellStyle name="Note 2 4 2 2 19 2 4" xfId="25182" xr:uid="{00000000-0005-0000-0000-00008C240000}"/>
    <cellStyle name="Note 2 4 2 2 19 3" xfId="8114" xr:uid="{00000000-0005-0000-0000-00008D240000}"/>
    <cellStyle name="Note 2 4 2 2 19 3 2" xfId="16518" xr:uid="{00000000-0005-0000-0000-00008E240000}"/>
    <cellStyle name="Note 2 4 2 2 19 3 3" xfId="29317" xr:uid="{00000000-0005-0000-0000-00008F240000}"/>
    <cellStyle name="Note 2 4 2 2 19 4" xfId="10820" xr:uid="{00000000-0005-0000-0000-000090240000}"/>
    <cellStyle name="Note 2 4 2 2 19 5" xfId="22979" xr:uid="{00000000-0005-0000-0000-000091240000}"/>
    <cellStyle name="Note 2 4 2 2 2" xfId="1670" xr:uid="{00000000-0005-0000-0000-000092240000}"/>
    <cellStyle name="Note 2 4 2 2 2 2" xfId="4569" xr:uid="{00000000-0005-0000-0000-000093240000}"/>
    <cellStyle name="Note 2 4 2 2 2 2 2" xfId="16521" xr:uid="{00000000-0005-0000-0000-000094240000}"/>
    <cellStyle name="Note 2 4 2 2 2 2 2 2" xfId="29320" xr:uid="{00000000-0005-0000-0000-000095240000}"/>
    <cellStyle name="Note 2 4 2 2 2 2 3" xfId="10823" xr:uid="{00000000-0005-0000-0000-000096240000}"/>
    <cellStyle name="Note 2 4 2 2 2 2 4" xfId="25183" xr:uid="{00000000-0005-0000-0000-000097240000}"/>
    <cellStyle name="Note 2 4 2 2 2 3" xfId="7302" xr:uid="{00000000-0005-0000-0000-000098240000}"/>
    <cellStyle name="Note 2 4 2 2 2 3 2" xfId="16520" xr:uid="{00000000-0005-0000-0000-000099240000}"/>
    <cellStyle name="Note 2 4 2 2 2 3 3" xfId="29319" xr:uid="{00000000-0005-0000-0000-00009A240000}"/>
    <cellStyle name="Note 2 4 2 2 2 4" xfId="10822" xr:uid="{00000000-0005-0000-0000-00009B240000}"/>
    <cellStyle name="Note 2 4 2 2 2 5" xfId="21859" xr:uid="{00000000-0005-0000-0000-00009C240000}"/>
    <cellStyle name="Note 2 4 2 2 20" xfId="3580" xr:uid="{00000000-0005-0000-0000-00009D240000}"/>
    <cellStyle name="Note 2 4 2 2 20 2" xfId="6477" xr:uid="{00000000-0005-0000-0000-00009E240000}"/>
    <cellStyle name="Note 2 4 2 2 20 2 2" xfId="16523" xr:uid="{00000000-0005-0000-0000-00009F240000}"/>
    <cellStyle name="Note 2 4 2 2 20 2 2 2" xfId="29322" xr:uid="{00000000-0005-0000-0000-0000A0240000}"/>
    <cellStyle name="Note 2 4 2 2 20 2 3" xfId="10825" xr:uid="{00000000-0005-0000-0000-0000A1240000}"/>
    <cellStyle name="Note 2 4 2 2 20 2 4" xfId="25184" xr:uid="{00000000-0005-0000-0000-0000A2240000}"/>
    <cellStyle name="Note 2 4 2 2 20 3" xfId="8572" xr:uid="{00000000-0005-0000-0000-0000A3240000}"/>
    <cellStyle name="Note 2 4 2 2 20 3 2" xfId="16522" xr:uid="{00000000-0005-0000-0000-0000A4240000}"/>
    <cellStyle name="Note 2 4 2 2 20 3 3" xfId="29321" xr:uid="{00000000-0005-0000-0000-0000A5240000}"/>
    <cellStyle name="Note 2 4 2 2 20 4" xfId="10824" xr:uid="{00000000-0005-0000-0000-0000A6240000}"/>
    <cellStyle name="Note 2 4 2 2 20 5" xfId="23768" xr:uid="{00000000-0005-0000-0000-0000A7240000}"/>
    <cellStyle name="Note 2 4 2 2 21" xfId="3023" xr:uid="{00000000-0005-0000-0000-0000A8240000}"/>
    <cellStyle name="Note 2 4 2 2 21 2" xfId="5920" xr:uid="{00000000-0005-0000-0000-0000A9240000}"/>
    <cellStyle name="Note 2 4 2 2 21 2 2" xfId="16525" xr:uid="{00000000-0005-0000-0000-0000AA240000}"/>
    <cellStyle name="Note 2 4 2 2 21 2 2 2" xfId="29324" xr:uid="{00000000-0005-0000-0000-0000AB240000}"/>
    <cellStyle name="Note 2 4 2 2 21 2 3" xfId="10827" xr:uid="{00000000-0005-0000-0000-0000AC240000}"/>
    <cellStyle name="Note 2 4 2 2 21 2 4" xfId="25185" xr:uid="{00000000-0005-0000-0000-0000AD240000}"/>
    <cellStyle name="Note 2 4 2 2 21 3" xfId="8236" xr:uid="{00000000-0005-0000-0000-0000AE240000}"/>
    <cellStyle name="Note 2 4 2 2 21 3 2" xfId="16524" xr:uid="{00000000-0005-0000-0000-0000AF240000}"/>
    <cellStyle name="Note 2 4 2 2 21 3 3" xfId="29323" xr:uid="{00000000-0005-0000-0000-0000B0240000}"/>
    <cellStyle name="Note 2 4 2 2 21 4" xfId="10826" xr:uid="{00000000-0005-0000-0000-0000B1240000}"/>
    <cellStyle name="Note 2 4 2 2 21 5" xfId="23211" xr:uid="{00000000-0005-0000-0000-0000B2240000}"/>
    <cellStyle name="Note 2 4 2 2 22" xfId="1479" xr:uid="{00000000-0005-0000-0000-0000B3240000}"/>
    <cellStyle name="Note 2 4 2 2 22 2" xfId="4379" xr:uid="{00000000-0005-0000-0000-0000B4240000}"/>
    <cellStyle name="Note 2 4 2 2 22 2 2" xfId="16527" xr:uid="{00000000-0005-0000-0000-0000B5240000}"/>
    <cellStyle name="Note 2 4 2 2 22 2 2 2" xfId="29326" xr:uid="{00000000-0005-0000-0000-0000B6240000}"/>
    <cellStyle name="Note 2 4 2 2 22 2 3" xfId="10829" xr:uid="{00000000-0005-0000-0000-0000B7240000}"/>
    <cellStyle name="Note 2 4 2 2 22 2 4" xfId="25186" xr:uid="{00000000-0005-0000-0000-0000B8240000}"/>
    <cellStyle name="Note 2 4 2 2 22 3" xfId="7184" xr:uid="{00000000-0005-0000-0000-0000B9240000}"/>
    <cellStyle name="Note 2 4 2 2 22 3 2" xfId="16526" xr:uid="{00000000-0005-0000-0000-0000BA240000}"/>
    <cellStyle name="Note 2 4 2 2 22 3 3" xfId="29325" xr:uid="{00000000-0005-0000-0000-0000BB240000}"/>
    <cellStyle name="Note 2 4 2 2 22 4" xfId="10828" xr:uid="{00000000-0005-0000-0000-0000BC240000}"/>
    <cellStyle name="Note 2 4 2 2 22 5" xfId="21669" xr:uid="{00000000-0005-0000-0000-0000BD240000}"/>
    <cellStyle name="Note 2 4 2 2 23" xfId="3804" xr:uid="{00000000-0005-0000-0000-0000BE240000}"/>
    <cellStyle name="Note 2 4 2 2 23 2" xfId="6701" xr:uid="{00000000-0005-0000-0000-0000BF240000}"/>
    <cellStyle name="Note 2 4 2 2 23 2 2" xfId="16529" xr:uid="{00000000-0005-0000-0000-0000C0240000}"/>
    <cellStyle name="Note 2 4 2 2 23 2 2 2" xfId="29328" xr:uid="{00000000-0005-0000-0000-0000C1240000}"/>
    <cellStyle name="Note 2 4 2 2 23 2 3" xfId="10831" xr:uid="{00000000-0005-0000-0000-0000C2240000}"/>
    <cellStyle name="Note 2 4 2 2 23 2 4" xfId="25187" xr:uid="{00000000-0005-0000-0000-0000C3240000}"/>
    <cellStyle name="Note 2 4 2 2 23 3" xfId="8701" xr:uid="{00000000-0005-0000-0000-0000C4240000}"/>
    <cellStyle name="Note 2 4 2 2 23 3 2" xfId="16528" xr:uid="{00000000-0005-0000-0000-0000C5240000}"/>
    <cellStyle name="Note 2 4 2 2 23 3 3" xfId="29327" xr:uid="{00000000-0005-0000-0000-0000C6240000}"/>
    <cellStyle name="Note 2 4 2 2 23 4" xfId="10830" xr:uid="{00000000-0005-0000-0000-0000C7240000}"/>
    <cellStyle name="Note 2 4 2 2 23 5" xfId="23992" xr:uid="{00000000-0005-0000-0000-0000C8240000}"/>
    <cellStyle name="Note 2 4 2 2 24" xfId="3619" xr:uid="{00000000-0005-0000-0000-0000C9240000}"/>
    <cellStyle name="Note 2 4 2 2 24 2" xfId="6516" xr:uid="{00000000-0005-0000-0000-0000CA240000}"/>
    <cellStyle name="Note 2 4 2 2 24 2 2" xfId="16531" xr:uid="{00000000-0005-0000-0000-0000CB240000}"/>
    <cellStyle name="Note 2 4 2 2 24 2 2 2" xfId="29330" xr:uid="{00000000-0005-0000-0000-0000CC240000}"/>
    <cellStyle name="Note 2 4 2 2 24 2 3" xfId="10833" xr:uid="{00000000-0005-0000-0000-0000CD240000}"/>
    <cellStyle name="Note 2 4 2 2 24 2 4" xfId="25188" xr:uid="{00000000-0005-0000-0000-0000CE240000}"/>
    <cellStyle name="Note 2 4 2 2 24 3" xfId="8590" xr:uid="{00000000-0005-0000-0000-0000CF240000}"/>
    <cellStyle name="Note 2 4 2 2 24 3 2" xfId="16530" xr:uid="{00000000-0005-0000-0000-0000D0240000}"/>
    <cellStyle name="Note 2 4 2 2 24 3 3" xfId="29329" xr:uid="{00000000-0005-0000-0000-0000D1240000}"/>
    <cellStyle name="Note 2 4 2 2 24 4" xfId="10832" xr:uid="{00000000-0005-0000-0000-0000D2240000}"/>
    <cellStyle name="Note 2 4 2 2 24 5" xfId="23807" xr:uid="{00000000-0005-0000-0000-0000D3240000}"/>
    <cellStyle name="Note 2 4 2 2 25" xfId="2955" xr:uid="{00000000-0005-0000-0000-0000D4240000}"/>
    <cellStyle name="Note 2 4 2 2 25 2" xfId="5852" xr:uid="{00000000-0005-0000-0000-0000D5240000}"/>
    <cellStyle name="Note 2 4 2 2 25 2 2" xfId="16533" xr:uid="{00000000-0005-0000-0000-0000D6240000}"/>
    <cellStyle name="Note 2 4 2 2 25 2 2 2" xfId="29332" xr:uid="{00000000-0005-0000-0000-0000D7240000}"/>
    <cellStyle name="Note 2 4 2 2 25 2 3" xfId="10835" xr:uid="{00000000-0005-0000-0000-0000D8240000}"/>
    <cellStyle name="Note 2 4 2 2 25 2 4" xfId="25189" xr:uid="{00000000-0005-0000-0000-0000D9240000}"/>
    <cellStyle name="Note 2 4 2 2 25 3" xfId="8195" xr:uid="{00000000-0005-0000-0000-0000DA240000}"/>
    <cellStyle name="Note 2 4 2 2 25 3 2" xfId="16532" xr:uid="{00000000-0005-0000-0000-0000DB240000}"/>
    <cellStyle name="Note 2 4 2 2 25 3 3" xfId="29331" xr:uid="{00000000-0005-0000-0000-0000DC240000}"/>
    <cellStyle name="Note 2 4 2 2 25 4" xfId="10834" xr:uid="{00000000-0005-0000-0000-0000DD240000}"/>
    <cellStyle name="Note 2 4 2 2 25 5" xfId="23143" xr:uid="{00000000-0005-0000-0000-0000DE240000}"/>
    <cellStyle name="Note 2 4 2 2 26" xfId="3880" xr:uid="{00000000-0005-0000-0000-0000DF240000}"/>
    <cellStyle name="Note 2 4 2 2 26 2" xfId="6777" xr:uid="{00000000-0005-0000-0000-0000E0240000}"/>
    <cellStyle name="Note 2 4 2 2 26 2 2" xfId="16535" xr:uid="{00000000-0005-0000-0000-0000E1240000}"/>
    <cellStyle name="Note 2 4 2 2 26 2 2 2" xfId="29334" xr:uid="{00000000-0005-0000-0000-0000E2240000}"/>
    <cellStyle name="Note 2 4 2 2 26 2 3" xfId="10837" xr:uid="{00000000-0005-0000-0000-0000E3240000}"/>
    <cellStyle name="Note 2 4 2 2 26 2 4" xfId="25190" xr:uid="{00000000-0005-0000-0000-0000E4240000}"/>
    <cellStyle name="Note 2 4 2 2 26 3" xfId="16534" xr:uid="{00000000-0005-0000-0000-0000E5240000}"/>
    <cellStyle name="Note 2 4 2 2 26 3 2" xfId="29333" xr:uid="{00000000-0005-0000-0000-0000E6240000}"/>
    <cellStyle name="Note 2 4 2 2 26 4" xfId="10836" xr:uid="{00000000-0005-0000-0000-0000E7240000}"/>
    <cellStyle name="Note 2 4 2 2 26 5" xfId="24068" xr:uid="{00000000-0005-0000-0000-0000E8240000}"/>
    <cellStyle name="Note 2 4 2 2 27" xfId="4243" xr:uid="{00000000-0005-0000-0000-0000E9240000}"/>
    <cellStyle name="Note 2 4 2 2 27 2" xfId="16536" xr:uid="{00000000-0005-0000-0000-0000EA240000}"/>
    <cellStyle name="Note 2 4 2 2 27 2 2" xfId="29335" xr:uid="{00000000-0005-0000-0000-0000EB240000}"/>
    <cellStyle name="Note 2 4 2 2 27 3" xfId="10838" xr:uid="{00000000-0005-0000-0000-0000EC240000}"/>
    <cellStyle name="Note 2 4 2 2 27 4" xfId="25191" xr:uid="{00000000-0005-0000-0000-0000ED240000}"/>
    <cellStyle name="Note 2 4 2 2 28" xfId="7069" xr:uid="{00000000-0005-0000-0000-0000EE240000}"/>
    <cellStyle name="Note 2 4 2 2 28 2" xfId="16499" xr:uid="{00000000-0005-0000-0000-0000EF240000}"/>
    <cellStyle name="Note 2 4 2 2 28 3" xfId="29298" xr:uid="{00000000-0005-0000-0000-0000F0240000}"/>
    <cellStyle name="Note 2 4 2 2 29" xfId="10801" xr:uid="{00000000-0005-0000-0000-0000F1240000}"/>
    <cellStyle name="Note 2 4 2 2 3" xfId="2091" xr:uid="{00000000-0005-0000-0000-0000F2240000}"/>
    <cellStyle name="Note 2 4 2 2 3 2" xfId="4989" xr:uid="{00000000-0005-0000-0000-0000F3240000}"/>
    <cellStyle name="Note 2 4 2 2 3 2 2" xfId="16538" xr:uid="{00000000-0005-0000-0000-0000F4240000}"/>
    <cellStyle name="Note 2 4 2 2 3 2 2 2" xfId="29337" xr:uid="{00000000-0005-0000-0000-0000F5240000}"/>
    <cellStyle name="Note 2 4 2 2 3 2 3" xfId="10840" xr:uid="{00000000-0005-0000-0000-0000F6240000}"/>
    <cellStyle name="Note 2 4 2 2 3 2 4" xfId="25192" xr:uid="{00000000-0005-0000-0000-0000F7240000}"/>
    <cellStyle name="Note 2 4 2 2 3 3" xfId="7602" xr:uid="{00000000-0005-0000-0000-0000F8240000}"/>
    <cellStyle name="Note 2 4 2 2 3 3 2" xfId="16537" xr:uid="{00000000-0005-0000-0000-0000F9240000}"/>
    <cellStyle name="Note 2 4 2 2 3 3 3" xfId="29336" xr:uid="{00000000-0005-0000-0000-0000FA240000}"/>
    <cellStyle name="Note 2 4 2 2 3 4" xfId="10839" xr:uid="{00000000-0005-0000-0000-0000FB240000}"/>
    <cellStyle name="Note 2 4 2 2 3 5" xfId="22280" xr:uid="{00000000-0005-0000-0000-0000FC240000}"/>
    <cellStyle name="Note 2 4 2 2 4" xfId="1644" xr:uid="{00000000-0005-0000-0000-0000FD240000}"/>
    <cellStyle name="Note 2 4 2 2 4 2" xfId="4543" xr:uid="{00000000-0005-0000-0000-0000FE240000}"/>
    <cellStyle name="Note 2 4 2 2 4 2 2" xfId="16540" xr:uid="{00000000-0005-0000-0000-0000FF240000}"/>
    <cellStyle name="Note 2 4 2 2 4 2 2 2" xfId="29339" xr:uid="{00000000-0005-0000-0000-000000250000}"/>
    <cellStyle name="Note 2 4 2 2 4 2 3" xfId="10842" xr:uid="{00000000-0005-0000-0000-000001250000}"/>
    <cellStyle name="Note 2 4 2 2 4 2 4" xfId="25193" xr:uid="{00000000-0005-0000-0000-000002250000}"/>
    <cellStyle name="Note 2 4 2 2 4 3" xfId="7276" xr:uid="{00000000-0005-0000-0000-000003250000}"/>
    <cellStyle name="Note 2 4 2 2 4 3 2" xfId="16539" xr:uid="{00000000-0005-0000-0000-000004250000}"/>
    <cellStyle name="Note 2 4 2 2 4 3 3" xfId="29338" xr:uid="{00000000-0005-0000-0000-000005250000}"/>
    <cellStyle name="Note 2 4 2 2 4 4" xfId="10841" xr:uid="{00000000-0005-0000-0000-000006250000}"/>
    <cellStyle name="Note 2 4 2 2 4 5" xfId="21833" xr:uid="{00000000-0005-0000-0000-000007250000}"/>
    <cellStyle name="Note 2 4 2 2 5" xfId="2115" xr:uid="{00000000-0005-0000-0000-000008250000}"/>
    <cellStyle name="Note 2 4 2 2 5 2" xfId="5013" xr:uid="{00000000-0005-0000-0000-000009250000}"/>
    <cellStyle name="Note 2 4 2 2 5 2 2" xfId="16542" xr:uid="{00000000-0005-0000-0000-00000A250000}"/>
    <cellStyle name="Note 2 4 2 2 5 2 2 2" xfId="29341" xr:uid="{00000000-0005-0000-0000-00000B250000}"/>
    <cellStyle name="Note 2 4 2 2 5 2 3" xfId="10844" xr:uid="{00000000-0005-0000-0000-00000C250000}"/>
    <cellStyle name="Note 2 4 2 2 5 2 4" xfId="25194" xr:uid="{00000000-0005-0000-0000-00000D250000}"/>
    <cellStyle name="Note 2 4 2 2 5 3" xfId="7626" xr:uid="{00000000-0005-0000-0000-00000E250000}"/>
    <cellStyle name="Note 2 4 2 2 5 3 2" xfId="16541" xr:uid="{00000000-0005-0000-0000-00000F250000}"/>
    <cellStyle name="Note 2 4 2 2 5 3 3" xfId="29340" xr:uid="{00000000-0005-0000-0000-000010250000}"/>
    <cellStyle name="Note 2 4 2 2 5 4" xfId="10843" xr:uid="{00000000-0005-0000-0000-000011250000}"/>
    <cellStyle name="Note 2 4 2 2 5 5" xfId="22304" xr:uid="{00000000-0005-0000-0000-000012250000}"/>
    <cellStyle name="Note 2 4 2 2 6" xfId="1626" xr:uid="{00000000-0005-0000-0000-000013250000}"/>
    <cellStyle name="Note 2 4 2 2 6 2" xfId="4525" xr:uid="{00000000-0005-0000-0000-000014250000}"/>
    <cellStyle name="Note 2 4 2 2 6 2 2" xfId="16544" xr:uid="{00000000-0005-0000-0000-000015250000}"/>
    <cellStyle name="Note 2 4 2 2 6 2 2 2" xfId="29343" xr:uid="{00000000-0005-0000-0000-000016250000}"/>
    <cellStyle name="Note 2 4 2 2 6 2 3" xfId="10846" xr:uid="{00000000-0005-0000-0000-000017250000}"/>
    <cellStyle name="Note 2 4 2 2 6 2 4" xfId="25195" xr:uid="{00000000-0005-0000-0000-000018250000}"/>
    <cellStyle name="Note 2 4 2 2 6 3" xfId="7258" xr:uid="{00000000-0005-0000-0000-000019250000}"/>
    <cellStyle name="Note 2 4 2 2 6 3 2" xfId="16543" xr:uid="{00000000-0005-0000-0000-00001A250000}"/>
    <cellStyle name="Note 2 4 2 2 6 3 3" xfId="29342" xr:uid="{00000000-0005-0000-0000-00001B250000}"/>
    <cellStyle name="Note 2 4 2 2 6 4" xfId="10845" xr:uid="{00000000-0005-0000-0000-00001C250000}"/>
    <cellStyle name="Note 2 4 2 2 6 5" xfId="21815" xr:uid="{00000000-0005-0000-0000-00001D250000}"/>
    <cellStyle name="Note 2 4 2 2 7" xfId="2141" xr:uid="{00000000-0005-0000-0000-00001E250000}"/>
    <cellStyle name="Note 2 4 2 2 7 2" xfId="5039" xr:uid="{00000000-0005-0000-0000-00001F250000}"/>
    <cellStyle name="Note 2 4 2 2 7 2 2" xfId="16546" xr:uid="{00000000-0005-0000-0000-000020250000}"/>
    <cellStyle name="Note 2 4 2 2 7 2 2 2" xfId="29345" xr:uid="{00000000-0005-0000-0000-000021250000}"/>
    <cellStyle name="Note 2 4 2 2 7 2 3" xfId="10848" xr:uid="{00000000-0005-0000-0000-000022250000}"/>
    <cellStyle name="Note 2 4 2 2 7 2 4" xfId="25196" xr:uid="{00000000-0005-0000-0000-000023250000}"/>
    <cellStyle name="Note 2 4 2 2 7 3" xfId="7652" xr:uid="{00000000-0005-0000-0000-000024250000}"/>
    <cellStyle name="Note 2 4 2 2 7 3 2" xfId="16545" xr:uid="{00000000-0005-0000-0000-000025250000}"/>
    <cellStyle name="Note 2 4 2 2 7 3 3" xfId="29344" xr:uid="{00000000-0005-0000-0000-000026250000}"/>
    <cellStyle name="Note 2 4 2 2 7 4" xfId="10847" xr:uid="{00000000-0005-0000-0000-000027250000}"/>
    <cellStyle name="Note 2 4 2 2 7 5" xfId="22330" xr:uid="{00000000-0005-0000-0000-000028250000}"/>
    <cellStyle name="Note 2 4 2 2 8" xfId="2691" xr:uid="{00000000-0005-0000-0000-000029250000}"/>
    <cellStyle name="Note 2 4 2 2 8 2" xfId="5588" xr:uid="{00000000-0005-0000-0000-00002A250000}"/>
    <cellStyle name="Note 2 4 2 2 8 2 2" xfId="16548" xr:uid="{00000000-0005-0000-0000-00002B250000}"/>
    <cellStyle name="Note 2 4 2 2 8 2 2 2" xfId="29347" xr:uid="{00000000-0005-0000-0000-00002C250000}"/>
    <cellStyle name="Note 2 4 2 2 8 2 3" xfId="10850" xr:uid="{00000000-0005-0000-0000-00002D250000}"/>
    <cellStyle name="Note 2 4 2 2 8 2 4" xfId="25197" xr:uid="{00000000-0005-0000-0000-00002E250000}"/>
    <cellStyle name="Note 2 4 2 2 8 3" xfId="8034" xr:uid="{00000000-0005-0000-0000-00002F250000}"/>
    <cellStyle name="Note 2 4 2 2 8 3 2" xfId="16547" xr:uid="{00000000-0005-0000-0000-000030250000}"/>
    <cellStyle name="Note 2 4 2 2 8 3 3" xfId="29346" xr:uid="{00000000-0005-0000-0000-000031250000}"/>
    <cellStyle name="Note 2 4 2 2 8 4" xfId="10849" xr:uid="{00000000-0005-0000-0000-000032250000}"/>
    <cellStyle name="Note 2 4 2 2 8 5" xfId="22879" xr:uid="{00000000-0005-0000-0000-000033250000}"/>
    <cellStyle name="Note 2 4 2 2 9" xfId="2276" xr:uid="{00000000-0005-0000-0000-000034250000}"/>
    <cellStyle name="Note 2 4 2 2 9 2" xfId="5174" xr:uid="{00000000-0005-0000-0000-000035250000}"/>
    <cellStyle name="Note 2 4 2 2 9 2 2" xfId="16550" xr:uid="{00000000-0005-0000-0000-000036250000}"/>
    <cellStyle name="Note 2 4 2 2 9 2 2 2" xfId="29349" xr:uid="{00000000-0005-0000-0000-000037250000}"/>
    <cellStyle name="Note 2 4 2 2 9 2 3" xfId="10852" xr:uid="{00000000-0005-0000-0000-000038250000}"/>
    <cellStyle name="Note 2 4 2 2 9 2 4" xfId="25198" xr:uid="{00000000-0005-0000-0000-000039250000}"/>
    <cellStyle name="Note 2 4 2 2 9 3" xfId="7726" xr:uid="{00000000-0005-0000-0000-00003A250000}"/>
    <cellStyle name="Note 2 4 2 2 9 3 2" xfId="16549" xr:uid="{00000000-0005-0000-0000-00003B250000}"/>
    <cellStyle name="Note 2 4 2 2 9 3 3" xfId="29348" xr:uid="{00000000-0005-0000-0000-00003C250000}"/>
    <cellStyle name="Note 2 4 2 2 9 4" xfId="10851" xr:uid="{00000000-0005-0000-0000-00003D250000}"/>
    <cellStyle name="Note 2 4 2 2 9 5" xfId="22465" xr:uid="{00000000-0005-0000-0000-00003E250000}"/>
    <cellStyle name="Note 2 4 2 20" xfId="3447" xr:uid="{00000000-0005-0000-0000-00003F250000}"/>
    <cellStyle name="Note 2 4 2 20 2" xfId="6344" xr:uid="{00000000-0005-0000-0000-000040250000}"/>
    <cellStyle name="Note 2 4 2 20 2 2" xfId="16552" xr:uid="{00000000-0005-0000-0000-000041250000}"/>
    <cellStyle name="Note 2 4 2 20 2 2 2" xfId="29351" xr:uid="{00000000-0005-0000-0000-000042250000}"/>
    <cellStyle name="Note 2 4 2 20 2 3" xfId="10854" xr:uid="{00000000-0005-0000-0000-000043250000}"/>
    <cellStyle name="Note 2 4 2 20 2 4" xfId="25199" xr:uid="{00000000-0005-0000-0000-000044250000}"/>
    <cellStyle name="Note 2 4 2 20 3" xfId="8504" xr:uid="{00000000-0005-0000-0000-000045250000}"/>
    <cellStyle name="Note 2 4 2 20 3 2" xfId="16551" xr:uid="{00000000-0005-0000-0000-000046250000}"/>
    <cellStyle name="Note 2 4 2 20 3 3" xfId="29350" xr:uid="{00000000-0005-0000-0000-000047250000}"/>
    <cellStyle name="Note 2 4 2 20 4" xfId="10853" xr:uid="{00000000-0005-0000-0000-000048250000}"/>
    <cellStyle name="Note 2 4 2 20 5" xfId="23635" xr:uid="{00000000-0005-0000-0000-000049250000}"/>
    <cellStyle name="Note 2 4 2 21" xfId="1837" xr:uid="{00000000-0005-0000-0000-00004A250000}"/>
    <cellStyle name="Note 2 4 2 21 2" xfId="4736" xr:uid="{00000000-0005-0000-0000-00004B250000}"/>
    <cellStyle name="Note 2 4 2 21 2 2" xfId="16554" xr:uid="{00000000-0005-0000-0000-00004C250000}"/>
    <cellStyle name="Note 2 4 2 21 2 2 2" xfId="29353" xr:uid="{00000000-0005-0000-0000-00004D250000}"/>
    <cellStyle name="Note 2 4 2 21 2 3" xfId="10856" xr:uid="{00000000-0005-0000-0000-00004E250000}"/>
    <cellStyle name="Note 2 4 2 21 2 4" xfId="25200" xr:uid="{00000000-0005-0000-0000-00004F250000}"/>
    <cellStyle name="Note 2 4 2 21 3" xfId="7443" xr:uid="{00000000-0005-0000-0000-000050250000}"/>
    <cellStyle name="Note 2 4 2 21 3 2" xfId="16553" xr:uid="{00000000-0005-0000-0000-000051250000}"/>
    <cellStyle name="Note 2 4 2 21 3 3" xfId="29352" xr:uid="{00000000-0005-0000-0000-000052250000}"/>
    <cellStyle name="Note 2 4 2 21 4" xfId="10855" xr:uid="{00000000-0005-0000-0000-000053250000}"/>
    <cellStyle name="Note 2 4 2 21 5" xfId="22026" xr:uid="{00000000-0005-0000-0000-000054250000}"/>
    <cellStyle name="Note 2 4 2 22" xfId="2825" xr:uid="{00000000-0005-0000-0000-000055250000}"/>
    <cellStyle name="Note 2 4 2 22 2" xfId="5722" xr:uid="{00000000-0005-0000-0000-000056250000}"/>
    <cellStyle name="Note 2 4 2 22 2 2" xfId="16556" xr:uid="{00000000-0005-0000-0000-000057250000}"/>
    <cellStyle name="Note 2 4 2 22 2 2 2" xfId="29355" xr:uid="{00000000-0005-0000-0000-000058250000}"/>
    <cellStyle name="Note 2 4 2 22 2 3" xfId="10858" xr:uid="{00000000-0005-0000-0000-000059250000}"/>
    <cellStyle name="Note 2 4 2 22 2 4" xfId="25201" xr:uid="{00000000-0005-0000-0000-00005A250000}"/>
    <cellStyle name="Note 2 4 2 22 3" xfId="8134" xr:uid="{00000000-0005-0000-0000-00005B250000}"/>
    <cellStyle name="Note 2 4 2 22 3 2" xfId="16555" xr:uid="{00000000-0005-0000-0000-00005C250000}"/>
    <cellStyle name="Note 2 4 2 22 3 3" xfId="29354" xr:uid="{00000000-0005-0000-0000-00005D250000}"/>
    <cellStyle name="Note 2 4 2 22 4" xfId="10857" xr:uid="{00000000-0005-0000-0000-00005E250000}"/>
    <cellStyle name="Note 2 4 2 22 5" xfId="23013" xr:uid="{00000000-0005-0000-0000-00005F250000}"/>
    <cellStyle name="Note 2 4 2 23" xfId="1925" xr:uid="{00000000-0005-0000-0000-000060250000}"/>
    <cellStyle name="Note 2 4 2 23 2" xfId="4823" xr:uid="{00000000-0005-0000-0000-000061250000}"/>
    <cellStyle name="Note 2 4 2 23 2 2" xfId="16558" xr:uid="{00000000-0005-0000-0000-000062250000}"/>
    <cellStyle name="Note 2 4 2 23 2 2 2" xfId="29357" xr:uid="{00000000-0005-0000-0000-000063250000}"/>
    <cellStyle name="Note 2 4 2 23 2 3" xfId="10860" xr:uid="{00000000-0005-0000-0000-000064250000}"/>
    <cellStyle name="Note 2 4 2 23 2 4" xfId="25202" xr:uid="{00000000-0005-0000-0000-000065250000}"/>
    <cellStyle name="Note 2 4 2 23 3" xfId="7461" xr:uid="{00000000-0005-0000-0000-000066250000}"/>
    <cellStyle name="Note 2 4 2 23 3 2" xfId="16557" xr:uid="{00000000-0005-0000-0000-000067250000}"/>
    <cellStyle name="Note 2 4 2 23 3 3" xfId="29356" xr:uid="{00000000-0005-0000-0000-000068250000}"/>
    <cellStyle name="Note 2 4 2 23 4" xfId="10859" xr:uid="{00000000-0005-0000-0000-000069250000}"/>
    <cellStyle name="Note 2 4 2 23 5" xfId="22114" xr:uid="{00000000-0005-0000-0000-00006A250000}"/>
    <cellStyle name="Note 2 4 2 24" xfId="3805" xr:uid="{00000000-0005-0000-0000-00006B250000}"/>
    <cellStyle name="Note 2 4 2 24 2" xfId="6702" xr:uid="{00000000-0005-0000-0000-00006C250000}"/>
    <cellStyle name="Note 2 4 2 24 2 2" xfId="16560" xr:uid="{00000000-0005-0000-0000-00006D250000}"/>
    <cellStyle name="Note 2 4 2 24 2 2 2" xfId="29359" xr:uid="{00000000-0005-0000-0000-00006E250000}"/>
    <cellStyle name="Note 2 4 2 24 2 3" xfId="10862" xr:uid="{00000000-0005-0000-0000-00006F250000}"/>
    <cellStyle name="Note 2 4 2 24 2 4" xfId="25203" xr:uid="{00000000-0005-0000-0000-000070250000}"/>
    <cellStyle name="Note 2 4 2 24 3" xfId="8702" xr:uid="{00000000-0005-0000-0000-000071250000}"/>
    <cellStyle name="Note 2 4 2 24 3 2" xfId="16559" xr:uid="{00000000-0005-0000-0000-000072250000}"/>
    <cellStyle name="Note 2 4 2 24 3 3" xfId="29358" xr:uid="{00000000-0005-0000-0000-000073250000}"/>
    <cellStyle name="Note 2 4 2 24 4" xfId="10861" xr:uid="{00000000-0005-0000-0000-000074250000}"/>
    <cellStyle name="Note 2 4 2 24 5" xfId="23993" xr:uid="{00000000-0005-0000-0000-000075250000}"/>
    <cellStyle name="Note 2 4 2 25" xfId="3386" xr:uid="{00000000-0005-0000-0000-000076250000}"/>
    <cellStyle name="Note 2 4 2 25 2" xfId="6283" xr:uid="{00000000-0005-0000-0000-000077250000}"/>
    <cellStyle name="Note 2 4 2 25 2 2" xfId="16562" xr:uid="{00000000-0005-0000-0000-000078250000}"/>
    <cellStyle name="Note 2 4 2 25 2 2 2" xfId="29361" xr:uid="{00000000-0005-0000-0000-000079250000}"/>
    <cellStyle name="Note 2 4 2 25 2 3" xfId="10864" xr:uid="{00000000-0005-0000-0000-00007A250000}"/>
    <cellStyle name="Note 2 4 2 25 2 4" xfId="25204" xr:uid="{00000000-0005-0000-0000-00007B250000}"/>
    <cellStyle name="Note 2 4 2 25 3" xfId="8460" xr:uid="{00000000-0005-0000-0000-00007C250000}"/>
    <cellStyle name="Note 2 4 2 25 3 2" xfId="16561" xr:uid="{00000000-0005-0000-0000-00007D250000}"/>
    <cellStyle name="Note 2 4 2 25 3 3" xfId="29360" xr:uid="{00000000-0005-0000-0000-00007E250000}"/>
    <cellStyle name="Note 2 4 2 25 4" xfId="10863" xr:uid="{00000000-0005-0000-0000-00007F250000}"/>
    <cellStyle name="Note 2 4 2 25 5" xfId="23574" xr:uid="{00000000-0005-0000-0000-000080250000}"/>
    <cellStyle name="Note 2 4 2 26" xfId="2555" xr:uid="{00000000-0005-0000-0000-000081250000}"/>
    <cellStyle name="Note 2 4 2 26 2" xfId="5452" xr:uid="{00000000-0005-0000-0000-000082250000}"/>
    <cellStyle name="Note 2 4 2 26 2 2" xfId="16564" xr:uid="{00000000-0005-0000-0000-000083250000}"/>
    <cellStyle name="Note 2 4 2 26 2 2 2" xfId="29363" xr:uid="{00000000-0005-0000-0000-000084250000}"/>
    <cellStyle name="Note 2 4 2 26 2 3" xfId="10866" xr:uid="{00000000-0005-0000-0000-000085250000}"/>
    <cellStyle name="Note 2 4 2 26 2 4" xfId="25205" xr:uid="{00000000-0005-0000-0000-000086250000}"/>
    <cellStyle name="Note 2 4 2 26 3" xfId="7926" xr:uid="{00000000-0005-0000-0000-000087250000}"/>
    <cellStyle name="Note 2 4 2 26 3 2" xfId="16563" xr:uid="{00000000-0005-0000-0000-000088250000}"/>
    <cellStyle name="Note 2 4 2 26 3 3" xfId="29362" xr:uid="{00000000-0005-0000-0000-000089250000}"/>
    <cellStyle name="Note 2 4 2 26 4" xfId="10865" xr:uid="{00000000-0005-0000-0000-00008A250000}"/>
    <cellStyle name="Note 2 4 2 26 5" xfId="22743" xr:uid="{00000000-0005-0000-0000-00008B250000}"/>
    <cellStyle name="Note 2 4 2 27" xfId="3758" xr:uid="{00000000-0005-0000-0000-00008C250000}"/>
    <cellStyle name="Note 2 4 2 27 2" xfId="6655" xr:uid="{00000000-0005-0000-0000-00008D250000}"/>
    <cellStyle name="Note 2 4 2 27 2 2" xfId="16566" xr:uid="{00000000-0005-0000-0000-00008E250000}"/>
    <cellStyle name="Note 2 4 2 27 2 2 2" xfId="29365" xr:uid="{00000000-0005-0000-0000-00008F250000}"/>
    <cellStyle name="Note 2 4 2 27 2 3" xfId="10868" xr:uid="{00000000-0005-0000-0000-000090250000}"/>
    <cellStyle name="Note 2 4 2 27 2 4" xfId="25206" xr:uid="{00000000-0005-0000-0000-000091250000}"/>
    <cellStyle name="Note 2 4 2 27 3" xfId="16565" xr:uid="{00000000-0005-0000-0000-000092250000}"/>
    <cellStyle name="Note 2 4 2 27 3 2" xfId="29364" xr:uid="{00000000-0005-0000-0000-000093250000}"/>
    <cellStyle name="Note 2 4 2 27 4" xfId="10867" xr:uid="{00000000-0005-0000-0000-000094250000}"/>
    <cellStyle name="Note 2 4 2 27 5" xfId="23946" xr:uid="{00000000-0005-0000-0000-000095250000}"/>
    <cellStyle name="Note 2 4 2 28" xfId="4242" xr:uid="{00000000-0005-0000-0000-000096250000}"/>
    <cellStyle name="Note 2 4 2 28 2" xfId="16567" xr:uid="{00000000-0005-0000-0000-000097250000}"/>
    <cellStyle name="Note 2 4 2 28 2 2" xfId="29366" xr:uid="{00000000-0005-0000-0000-000098250000}"/>
    <cellStyle name="Note 2 4 2 28 3" xfId="10869" xr:uid="{00000000-0005-0000-0000-000099250000}"/>
    <cellStyle name="Note 2 4 2 28 4" xfId="25207" xr:uid="{00000000-0005-0000-0000-00009A250000}"/>
    <cellStyle name="Note 2 4 2 29" xfId="7068" xr:uid="{00000000-0005-0000-0000-00009B250000}"/>
    <cellStyle name="Note 2 4 2 29 2" xfId="16478" xr:uid="{00000000-0005-0000-0000-00009C250000}"/>
    <cellStyle name="Note 2 4 2 29 3" xfId="29277" xr:uid="{00000000-0005-0000-0000-00009D250000}"/>
    <cellStyle name="Note 2 4 2 3" xfId="1669" xr:uid="{00000000-0005-0000-0000-00009E250000}"/>
    <cellStyle name="Note 2 4 2 3 2" xfId="4568" xr:uid="{00000000-0005-0000-0000-00009F250000}"/>
    <cellStyle name="Note 2 4 2 3 2 2" xfId="16569" xr:uid="{00000000-0005-0000-0000-0000A0250000}"/>
    <cellStyle name="Note 2 4 2 3 2 2 2" xfId="29368" xr:uid="{00000000-0005-0000-0000-0000A1250000}"/>
    <cellStyle name="Note 2 4 2 3 2 3" xfId="10871" xr:uid="{00000000-0005-0000-0000-0000A2250000}"/>
    <cellStyle name="Note 2 4 2 3 2 4" xfId="25208" xr:uid="{00000000-0005-0000-0000-0000A3250000}"/>
    <cellStyle name="Note 2 4 2 3 3" xfId="7301" xr:uid="{00000000-0005-0000-0000-0000A4250000}"/>
    <cellStyle name="Note 2 4 2 3 3 2" xfId="16568" xr:uid="{00000000-0005-0000-0000-0000A5250000}"/>
    <cellStyle name="Note 2 4 2 3 3 3" xfId="29367" xr:uid="{00000000-0005-0000-0000-0000A6250000}"/>
    <cellStyle name="Note 2 4 2 3 4" xfId="10870" xr:uid="{00000000-0005-0000-0000-0000A7250000}"/>
    <cellStyle name="Note 2 4 2 3 5" xfId="21858" xr:uid="{00000000-0005-0000-0000-0000A8250000}"/>
    <cellStyle name="Note 2 4 2 30" xfId="10780" xr:uid="{00000000-0005-0000-0000-0000A9250000}"/>
    <cellStyle name="Note 2 4 2 4" xfId="2092" xr:uid="{00000000-0005-0000-0000-0000AA250000}"/>
    <cellStyle name="Note 2 4 2 4 2" xfId="4990" xr:uid="{00000000-0005-0000-0000-0000AB250000}"/>
    <cellStyle name="Note 2 4 2 4 2 2" xfId="16571" xr:uid="{00000000-0005-0000-0000-0000AC250000}"/>
    <cellStyle name="Note 2 4 2 4 2 2 2" xfId="29370" xr:uid="{00000000-0005-0000-0000-0000AD250000}"/>
    <cellStyle name="Note 2 4 2 4 2 3" xfId="10873" xr:uid="{00000000-0005-0000-0000-0000AE250000}"/>
    <cellStyle name="Note 2 4 2 4 2 4" xfId="25209" xr:uid="{00000000-0005-0000-0000-0000AF250000}"/>
    <cellStyle name="Note 2 4 2 4 3" xfId="7603" xr:uid="{00000000-0005-0000-0000-0000B0250000}"/>
    <cellStyle name="Note 2 4 2 4 3 2" xfId="16570" xr:uid="{00000000-0005-0000-0000-0000B1250000}"/>
    <cellStyle name="Note 2 4 2 4 3 3" xfId="29369" xr:uid="{00000000-0005-0000-0000-0000B2250000}"/>
    <cellStyle name="Note 2 4 2 4 4" xfId="10872" xr:uid="{00000000-0005-0000-0000-0000B3250000}"/>
    <cellStyle name="Note 2 4 2 4 5" xfId="22281" xr:uid="{00000000-0005-0000-0000-0000B4250000}"/>
    <cellStyle name="Note 2 4 2 5" xfId="1643" xr:uid="{00000000-0005-0000-0000-0000B5250000}"/>
    <cellStyle name="Note 2 4 2 5 2" xfId="4542" xr:uid="{00000000-0005-0000-0000-0000B6250000}"/>
    <cellStyle name="Note 2 4 2 5 2 2" xfId="16573" xr:uid="{00000000-0005-0000-0000-0000B7250000}"/>
    <cellStyle name="Note 2 4 2 5 2 2 2" xfId="29372" xr:uid="{00000000-0005-0000-0000-0000B8250000}"/>
    <cellStyle name="Note 2 4 2 5 2 3" xfId="10875" xr:uid="{00000000-0005-0000-0000-0000B9250000}"/>
    <cellStyle name="Note 2 4 2 5 2 4" xfId="25210" xr:uid="{00000000-0005-0000-0000-0000BA250000}"/>
    <cellStyle name="Note 2 4 2 5 3" xfId="7275" xr:uid="{00000000-0005-0000-0000-0000BB250000}"/>
    <cellStyle name="Note 2 4 2 5 3 2" xfId="16572" xr:uid="{00000000-0005-0000-0000-0000BC250000}"/>
    <cellStyle name="Note 2 4 2 5 3 3" xfId="29371" xr:uid="{00000000-0005-0000-0000-0000BD250000}"/>
    <cellStyle name="Note 2 4 2 5 4" xfId="10874" xr:uid="{00000000-0005-0000-0000-0000BE250000}"/>
    <cellStyle name="Note 2 4 2 5 5" xfId="21832" xr:uid="{00000000-0005-0000-0000-0000BF250000}"/>
    <cellStyle name="Note 2 4 2 6" xfId="2116" xr:uid="{00000000-0005-0000-0000-0000C0250000}"/>
    <cellStyle name="Note 2 4 2 6 2" xfId="5014" xr:uid="{00000000-0005-0000-0000-0000C1250000}"/>
    <cellStyle name="Note 2 4 2 6 2 2" xfId="16575" xr:uid="{00000000-0005-0000-0000-0000C2250000}"/>
    <cellStyle name="Note 2 4 2 6 2 2 2" xfId="29374" xr:uid="{00000000-0005-0000-0000-0000C3250000}"/>
    <cellStyle name="Note 2 4 2 6 2 3" xfId="10877" xr:uid="{00000000-0005-0000-0000-0000C4250000}"/>
    <cellStyle name="Note 2 4 2 6 2 4" xfId="25211" xr:uid="{00000000-0005-0000-0000-0000C5250000}"/>
    <cellStyle name="Note 2 4 2 6 3" xfId="7627" xr:uid="{00000000-0005-0000-0000-0000C6250000}"/>
    <cellStyle name="Note 2 4 2 6 3 2" xfId="16574" xr:uid="{00000000-0005-0000-0000-0000C7250000}"/>
    <cellStyle name="Note 2 4 2 6 3 3" xfId="29373" xr:uid="{00000000-0005-0000-0000-0000C8250000}"/>
    <cellStyle name="Note 2 4 2 6 4" xfId="10876" xr:uid="{00000000-0005-0000-0000-0000C9250000}"/>
    <cellStyle name="Note 2 4 2 6 5" xfId="22305" xr:uid="{00000000-0005-0000-0000-0000CA250000}"/>
    <cellStyle name="Note 2 4 2 7" xfId="1625" xr:uid="{00000000-0005-0000-0000-0000CB250000}"/>
    <cellStyle name="Note 2 4 2 7 2" xfId="4524" xr:uid="{00000000-0005-0000-0000-0000CC250000}"/>
    <cellStyle name="Note 2 4 2 7 2 2" xfId="16577" xr:uid="{00000000-0005-0000-0000-0000CD250000}"/>
    <cellStyle name="Note 2 4 2 7 2 2 2" xfId="29376" xr:uid="{00000000-0005-0000-0000-0000CE250000}"/>
    <cellStyle name="Note 2 4 2 7 2 3" xfId="10879" xr:uid="{00000000-0005-0000-0000-0000CF250000}"/>
    <cellStyle name="Note 2 4 2 7 2 4" xfId="25212" xr:uid="{00000000-0005-0000-0000-0000D0250000}"/>
    <cellStyle name="Note 2 4 2 7 3" xfId="7257" xr:uid="{00000000-0005-0000-0000-0000D1250000}"/>
    <cellStyle name="Note 2 4 2 7 3 2" xfId="16576" xr:uid="{00000000-0005-0000-0000-0000D2250000}"/>
    <cellStyle name="Note 2 4 2 7 3 3" xfId="29375" xr:uid="{00000000-0005-0000-0000-0000D3250000}"/>
    <cellStyle name="Note 2 4 2 7 4" xfId="10878" xr:uid="{00000000-0005-0000-0000-0000D4250000}"/>
    <cellStyle name="Note 2 4 2 7 5" xfId="21814" xr:uid="{00000000-0005-0000-0000-0000D5250000}"/>
    <cellStyle name="Note 2 4 2 8" xfId="2142" xr:uid="{00000000-0005-0000-0000-0000D6250000}"/>
    <cellStyle name="Note 2 4 2 8 2" xfId="5040" xr:uid="{00000000-0005-0000-0000-0000D7250000}"/>
    <cellStyle name="Note 2 4 2 8 2 2" xfId="16579" xr:uid="{00000000-0005-0000-0000-0000D8250000}"/>
    <cellStyle name="Note 2 4 2 8 2 2 2" xfId="29378" xr:uid="{00000000-0005-0000-0000-0000D9250000}"/>
    <cellStyle name="Note 2 4 2 8 2 3" xfId="10881" xr:uid="{00000000-0005-0000-0000-0000DA250000}"/>
    <cellStyle name="Note 2 4 2 8 2 4" xfId="25213" xr:uid="{00000000-0005-0000-0000-0000DB250000}"/>
    <cellStyle name="Note 2 4 2 8 3" xfId="7653" xr:uid="{00000000-0005-0000-0000-0000DC250000}"/>
    <cellStyle name="Note 2 4 2 8 3 2" xfId="16578" xr:uid="{00000000-0005-0000-0000-0000DD250000}"/>
    <cellStyle name="Note 2 4 2 8 3 3" xfId="29377" xr:uid="{00000000-0005-0000-0000-0000DE250000}"/>
    <cellStyle name="Note 2 4 2 8 4" xfId="10880" xr:uid="{00000000-0005-0000-0000-0000DF250000}"/>
    <cellStyle name="Note 2 4 2 8 5" xfId="22331" xr:uid="{00000000-0005-0000-0000-0000E0250000}"/>
    <cellStyle name="Note 2 4 2 9" xfId="2692" xr:uid="{00000000-0005-0000-0000-0000E1250000}"/>
    <cellStyle name="Note 2 4 2 9 2" xfId="5589" xr:uid="{00000000-0005-0000-0000-0000E2250000}"/>
    <cellStyle name="Note 2 4 2 9 2 2" xfId="16581" xr:uid="{00000000-0005-0000-0000-0000E3250000}"/>
    <cellStyle name="Note 2 4 2 9 2 2 2" xfId="29380" xr:uid="{00000000-0005-0000-0000-0000E4250000}"/>
    <cellStyle name="Note 2 4 2 9 2 3" xfId="10883" xr:uid="{00000000-0005-0000-0000-0000E5250000}"/>
    <cellStyle name="Note 2 4 2 9 2 4" xfId="25214" xr:uid="{00000000-0005-0000-0000-0000E6250000}"/>
    <cellStyle name="Note 2 4 2 9 3" xfId="8035" xr:uid="{00000000-0005-0000-0000-0000E7250000}"/>
    <cellStyle name="Note 2 4 2 9 3 2" xfId="16580" xr:uid="{00000000-0005-0000-0000-0000E8250000}"/>
    <cellStyle name="Note 2 4 2 9 3 3" xfId="29379" xr:uid="{00000000-0005-0000-0000-0000E9250000}"/>
    <cellStyle name="Note 2 4 2 9 4" xfId="10882" xr:uid="{00000000-0005-0000-0000-0000EA250000}"/>
    <cellStyle name="Note 2 4 2 9 5" xfId="22880" xr:uid="{00000000-0005-0000-0000-0000EB250000}"/>
    <cellStyle name="Note 2 4 3" xfId="429" xr:uid="{00000000-0005-0000-0000-0000EC250000}"/>
    <cellStyle name="Note 2 4 3 10" xfId="2711" xr:uid="{00000000-0005-0000-0000-0000ED250000}"/>
    <cellStyle name="Note 2 4 3 10 2" xfId="5608" xr:uid="{00000000-0005-0000-0000-0000EE250000}"/>
    <cellStyle name="Note 2 4 3 10 2 2" xfId="16584" xr:uid="{00000000-0005-0000-0000-0000EF250000}"/>
    <cellStyle name="Note 2 4 3 10 2 2 2" xfId="29383" xr:uid="{00000000-0005-0000-0000-0000F0250000}"/>
    <cellStyle name="Note 2 4 3 10 2 3" xfId="10886" xr:uid="{00000000-0005-0000-0000-0000F1250000}"/>
    <cellStyle name="Note 2 4 3 10 2 4" xfId="25215" xr:uid="{00000000-0005-0000-0000-0000F2250000}"/>
    <cellStyle name="Note 2 4 3 10 3" xfId="8054" xr:uid="{00000000-0005-0000-0000-0000F3250000}"/>
    <cellStyle name="Note 2 4 3 10 3 2" xfId="16583" xr:uid="{00000000-0005-0000-0000-0000F4250000}"/>
    <cellStyle name="Note 2 4 3 10 3 3" xfId="29382" xr:uid="{00000000-0005-0000-0000-0000F5250000}"/>
    <cellStyle name="Note 2 4 3 10 4" xfId="10885" xr:uid="{00000000-0005-0000-0000-0000F6250000}"/>
    <cellStyle name="Note 2 4 3 10 5" xfId="22899" xr:uid="{00000000-0005-0000-0000-0000F7250000}"/>
    <cellStyle name="Note 2 4 3 11" xfId="1542" xr:uid="{00000000-0005-0000-0000-0000F8250000}"/>
    <cellStyle name="Note 2 4 3 11 2" xfId="4441" xr:uid="{00000000-0005-0000-0000-0000F9250000}"/>
    <cellStyle name="Note 2 4 3 11 2 2" xfId="16586" xr:uid="{00000000-0005-0000-0000-0000FA250000}"/>
    <cellStyle name="Note 2 4 3 11 2 2 2" xfId="29385" xr:uid="{00000000-0005-0000-0000-0000FB250000}"/>
    <cellStyle name="Note 2 4 3 11 2 3" xfId="10888" xr:uid="{00000000-0005-0000-0000-0000FC250000}"/>
    <cellStyle name="Note 2 4 3 11 2 4" xfId="25216" xr:uid="{00000000-0005-0000-0000-0000FD250000}"/>
    <cellStyle name="Note 2 4 3 11 3" xfId="7234" xr:uid="{00000000-0005-0000-0000-0000FE250000}"/>
    <cellStyle name="Note 2 4 3 11 3 2" xfId="16585" xr:uid="{00000000-0005-0000-0000-0000FF250000}"/>
    <cellStyle name="Note 2 4 3 11 3 3" xfId="29384" xr:uid="{00000000-0005-0000-0000-000000260000}"/>
    <cellStyle name="Note 2 4 3 11 4" xfId="10887" xr:uid="{00000000-0005-0000-0000-000001260000}"/>
    <cellStyle name="Note 2 4 3 11 5" xfId="21731" xr:uid="{00000000-0005-0000-0000-000002260000}"/>
    <cellStyle name="Note 2 4 3 12" xfId="2733" xr:uid="{00000000-0005-0000-0000-000003260000}"/>
    <cellStyle name="Note 2 4 3 12 2" xfId="5630" xr:uid="{00000000-0005-0000-0000-000004260000}"/>
    <cellStyle name="Note 2 4 3 12 2 2" xfId="16588" xr:uid="{00000000-0005-0000-0000-000005260000}"/>
    <cellStyle name="Note 2 4 3 12 2 2 2" xfId="29387" xr:uid="{00000000-0005-0000-0000-000006260000}"/>
    <cellStyle name="Note 2 4 3 12 2 3" xfId="10890" xr:uid="{00000000-0005-0000-0000-000007260000}"/>
    <cellStyle name="Note 2 4 3 12 2 4" xfId="25217" xr:uid="{00000000-0005-0000-0000-000008260000}"/>
    <cellStyle name="Note 2 4 3 12 3" xfId="8076" xr:uid="{00000000-0005-0000-0000-000009260000}"/>
    <cellStyle name="Note 2 4 3 12 3 2" xfId="16587" xr:uid="{00000000-0005-0000-0000-00000A260000}"/>
    <cellStyle name="Note 2 4 3 12 3 3" xfId="29386" xr:uid="{00000000-0005-0000-0000-00000B260000}"/>
    <cellStyle name="Note 2 4 3 12 4" xfId="10889" xr:uid="{00000000-0005-0000-0000-00000C260000}"/>
    <cellStyle name="Note 2 4 3 12 5" xfId="22921" xr:uid="{00000000-0005-0000-0000-00000D260000}"/>
    <cellStyle name="Note 2 4 3 13" xfId="2593" xr:uid="{00000000-0005-0000-0000-00000E260000}"/>
    <cellStyle name="Note 2 4 3 13 2" xfId="5490" xr:uid="{00000000-0005-0000-0000-00000F260000}"/>
    <cellStyle name="Note 2 4 3 13 2 2" xfId="16590" xr:uid="{00000000-0005-0000-0000-000010260000}"/>
    <cellStyle name="Note 2 4 3 13 2 2 2" xfId="29389" xr:uid="{00000000-0005-0000-0000-000011260000}"/>
    <cellStyle name="Note 2 4 3 13 2 3" xfId="10892" xr:uid="{00000000-0005-0000-0000-000012260000}"/>
    <cellStyle name="Note 2 4 3 13 2 4" xfId="25218" xr:uid="{00000000-0005-0000-0000-000013260000}"/>
    <cellStyle name="Note 2 4 3 13 3" xfId="7952" xr:uid="{00000000-0005-0000-0000-000014260000}"/>
    <cellStyle name="Note 2 4 3 13 3 2" xfId="16589" xr:uid="{00000000-0005-0000-0000-000015260000}"/>
    <cellStyle name="Note 2 4 3 13 3 3" xfId="29388" xr:uid="{00000000-0005-0000-0000-000016260000}"/>
    <cellStyle name="Note 2 4 3 13 4" xfId="10891" xr:uid="{00000000-0005-0000-0000-000017260000}"/>
    <cellStyle name="Note 2 4 3 13 5" xfId="22781" xr:uid="{00000000-0005-0000-0000-000018260000}"/>
    <cellStyle name="Note 2 4 3 14" xfId="3157" xr:uid="{00000000-0005-0000-0000-000019260000}"/>
    <cellStyle name="Note 2 4 3 14 2" xfId="6054" xr:uid="{00000000-0005-0000-0000-00001A260000}"/>
    <cellStyle name="Note 2 4 3 14 2 2" xfId="16592" xr:uid="{00000000-0005-0000-0000-00001B260000}"/>
    <cellStyle name="Note 2 4 3 14 2 2 2" xfId="29391" xr:uid="{00000000-0005-0000-0000-00001C260000}"/>
    <cellStyle name="Note 2 4 3 14 2 3" xfId="10894" xr:uid="{00000000-0005-0000-0000-00001D260000}"/>
    <cellStyle name="Note 2 4 3 14 2 4" xfId="25219" xr:uid="{00000000-0005-0000-0000-00001E260000}"/>
    <cellStyle name="Note 2 4 3 14 3" xfId="8316" xr:uid="{00000000-0005-0000-0000-00001F260000}"/>
    <cellStyle name="Note 2 4 3 14 3 2" xfId="16591" xr:uid="{00000000-0005-0000-0000-000020260000}"/>
    <cellStyle name="Note 2 4 3 14 3 3" xfId="29390" xr:uid="{00000000-0005-0000-0000-000021260000}"/>
    <cellStyle name="Note 2 4 3 14 4" xfId="10893" xr:uid="{00000000-0005-0000-0000-000022260000}"/>
    <cellStyle name="Note 2 4 3 14 5" xfId="23345" xr:uid="{00000000-0005-0000-0000-000023260000}"/>
    <cellStyle name="Note 2 4 3 15" xfId="1612" xr:uid="{00000000-0005-0000-0000-000024260000}"/>
    <cellStyle name="Note 2 4 3 15 2" xfId="4511" xr:uid="{00000000-0005-0000-0000-000025260000}"/>
    <cellStyle name="Note 2 4 3 15 2 2" xfId="16594" xr:uid="{00000000-0005-0000-0000-000026260000}"/>
    <cellStyle name="Note 2 4 3 15 2 2 2" xfId="29393" xr:uid="{00000000-0005-0000-0000-000027260000}"/>
    <cellStyle name="Note 2 4 3 15 2 3" xfId="10896" xr:uid="{00000000-0005-0000-0000-000028260000}"/>
    <cellStyle name="Note 2 4 3 15 2 4" xfId="25220" xr:uid="{00000000-0005-0000-0000-000029260000}"/>
    <cellStyle name="Note 2 4 3 15 3" xfId="7244" xr:uid="{00000000-0005-0000-0000-00002A260000}"/>
    <cellStyle name="Note 2 4 3 15 3 2" xfId="16593" xr:uid="{00000000-0005-0000-0000-00002B260000}"/>
    <cellStyle name="Note 2 4 3 15 3 3" xfId="29392" xr:uid="{00000000-0005-0000-0000-00002C260000}"/>
    <cellStyle name="Note 2 4 3 15 4" xfId="10895" xr:uid="{00000000-0005-0000-0000-00002D260000}"/>
    <cellStyle name="Note 2 4 3 15 5" xfId="21801" xr:uid="{00000000-0005-0000-0000-00002E260000}"/>
    <cellStyle name="Note 2 4 3 16" xfId="2448" xr:uid="{00000000-0005-0000-0000-00002F260000}"/>
    <cellStyle name="Note 2 4 3 16 2" xfId="5345" xr:uid="{00000000-0005-0000-0000-000030260000}"/>
    <cellStyle name="Note 2 4 3 16 2 2" xfId="16596" xr:uid="{00000000-0005-0000-0000-000031260000}"/>
    <cellStyle name="Note 2 4 3 16 2 2 2" xfId="29395" xr:uid="{00000000-0005-0000-0000-000032260000}"/>
    <cellStyle name="Note 2 4 3 16 2 3" xfId="10898" xr:uid="{00000000-0005-0000-0000-000033260000}"/>
    <cellStyle name="Note 2 4 3 16 2 4" xfId="25221" xr:uid="{00000000-0005-0000-0000-000034260000}"/>
    <cellStyle name="Note 2 4 3 16 3" xfId="7847" xr:uid="{00000000-0005-0000-0000-000035260000}"/>
    <cellStyle name="Note 2 4 3 16 3 2" xfId="16595" xr:uid="{00000000-0005-0000-0000-000036260000}"/>
    <cellStyle name="Note 2 4 3 16 3 3" xfId="29394" xr:uid="{00000000-0005-0000-0000-000037260000}"/>
    <cellStyle name="Note 2 4 3 16 4" xfId="10897" xr:uid="{00000000-0005-0000-0000-000038260000}"/>
    <cellStyle name="Note 2 4 3 16 5" xfId="22636" xr:uid="{00000000-0005-0000-0000-000039260000}"/>
    <cellStyle name="Note 2 4 3 17" xfId="3445" xr:uid="{00000000-0005-0000-0000-00003A260000}"/>
    <cellStyle name="Note 2 4 3 17 2" xfId="6342" xr:uid="{00000000-0005-0000-0000-00003B260000}"/>
    <cellStyle name="Note 2 4 3 17 2 2" xfId="16598" xr:uid="{00000000-0005-0000-0000-00003C260000}"/>
    <cellStyle name="Note 2 4 3 17 2 2 2" xfId="29397" xr:uid="{00000000-0005-0000-0000-00003D260000}"/>
    <cellStyle name="Note 2 4 3 17 2 3" xfId="10900" xr:uid="{00000000-0005-0000-0000-00003E260000}"/>
    <cellStyle name="Note 2 4 3 17 2 4" xfId="25222" xr:uid="{00000000-0005-0000-0000-00003F260000}"/>
    <cellStyle name="Note 2 4 3 17 3" xfId="8502" xr:uid="{00000000-0005-0000-0000-000040260000}"/>
    <cellStyle name="Note 2 4 3 17 3 2" xfId="16597" xr:uid="{00000000-0005-0000-0000-000041260000}"/>
    <cellStyle name="Note 2 4 3 17 3 3" xfId="29396" xr:uid="{00000000-0005-0000-0000-000042260000}"/>
    <cellStyle name="Note 2 4 3 17 4" xfId="10899" xr:uid="{00000000-0005-0000-0000-000043260000}"/>
    <cellStyle name="Note 2 4 3 17 5" xfId="23633" xr:uid="{00000000-0005-0000-0000-000044260000}"/>
    <cellStyle name="Note 2 4 3 18" xfId="1930" xr:uid="{00000000-0005-0000-0000-000045260000}"/>
    <cellStyle name="Note 2 4 3 18 2" xfId="4828" xr:uid="{00000000-0005-0000-0000-000046260000}"/>
    <cellStyle name="Note 2 4 3 18 2 2" xfId="16600" xr:uid="{00000000-0005-0000-0000-000047260000}"/>
    <cellStyle name="Note 2 4 3 18 2 2 2" xfId="29399" xr:uid="{00000000-0005-0000-0000-000048260000}"/>
    <cellStyle name="Note 2 4 3 18 2 3" xfId="10902" xr:uid="{00000000-0005-0000-0000-000049260000}"/>
    <cellStyle name="Note 2 4 3 18 2 4" xfId="25223" xr:uid="{00000000-0005-0000-0000-00004A260000}"/>
    <cellStyle name="Note 2 4 3 18 3" xfId="7463" xr:uid="{00000000-0005-0000-0000-00004B260000}"/>
    <cellStyle name="Note 2 4 3 18 3 2" xfId="16599" xr:uid="{00000000-0005-0000-0000-00004C260000}"/>
    <cellStyle name="Note 2 4 3 18 3 3" xfId="29398" xr:uid="{00000000-0005-0000-0000-00004D260000}"/>
    <cellStyle name="Note 2 4 3 18 4" xfId="10901" xr:uid="{00000000-0005-0000-0000-00004E260000}"/>
    <cellStyle name="Note 2 4 3 18 5" xfId="22119" xr:uid="{00000000-0005-0000-0000-00004F260000}"/>
    <cellStyle name="Note 2 4 3 19" xfId="2790" xr:uid="{00000000-0005-0000-0000-000050260000}"/>
    <cellStyle name="Note 2 4 3 19 2" xfId="5687" xr:uid="{00000000-0005-0000-0000-000051260000}"/>
    <cellStyle name="Note 2 4 3 19 2 2" xfId="16602" xr:uid="{00000000-0005-0000-0000-000052260000}"/>
    <cellStyle name="Note 2 4 3 19 2 2 2" xfId="29401" xr:uid="{00000000-0005-0000-0000-000053260000}"/>
    <cellStyle name="Note 2 4 3 19 2 3" xfId="10904" xr:uid="{00000000-0005-0000-0000-000054260000}"/>
    <cellStyle name="Note 2 4 3 19 2 4" xfId="25224" xr:uid="{00000000-0005-0000-0000-000055260000}"/>
    <cellStyle name="Note 2 4 3 19 3" xfId="8113" xr:uid="{00000000-0005-0000-0000-000056260000}"/>
    <cellStyle name="Note 2 4 3 19 3 2" xfId="16601" xr:uid="{00000000-0005-0000-0000-000057260000}"/>
    <cellStyle name="Note 2 4 3 19 3 3" xfId="29400" xr:uid="{00000000-0005-0000-0000-000058260000}"/>
    <cellStyle name="Note 2 4 3 19 4" xfId="10903" xr:uid="{00000000-0005-0000-0000-000059260000}"/>
    <cellStyle name="Note 2 4 3 19 5" xfId="22978" xr:uid="{00000000-0005-0000-0000-00005A260000}"/>
    <cellStyle name="Note 2 4 3 2" xfId="1671" xr:uid="{00000000-0005-0000-0000-00005B260000}"/>
    <cellStyle name="Note 2 4 3 2 2" xfId="4570" xr:uid="{00000000-0005-0000-0000-00005C260000}"/>
    <cellStyle name="Note 2 4 3 2 2 2" xfId="16604" xr:uid="{00000000-0005-0000-0000-00005D260000}"/>
    <cellStyle name="Note 2 4 3 2 2 2 2" xfId="29403" xr:uid="{00000000-0005-0000-0000-00005E260000}"/>
    <cellStyle name="Note 2 4 3 2 2 3" xfId="10906" xr:uid="{00000000-0005-0000-0000-00005F260000}"/>
    <cellStyle name="Note 2 4 3 2 2 4" xfId="25225" xr:uid="{00000000-0005-0000-0000-000060260000}"/>
    <cellStyle name="Note 2 4 3 2 3" xfId="7303" xr:uid="{00000000-0005-0000-0000-000061260000}"/>
    <cellStyle name="Note 2 4 3 2 3 2" xfId="16603" xr:uid="{00000000-0005-0000-0000-000062260000}"/>
    <cellStyle name="Note 2 4 3 2 3 3" xfId="29402" xr:uid="{00000000-0005-0000-0000-000063260000}"/>
    <cellStyle name="Note 2 4 3 2 4" xfId="10905" xr:uid="{00000000-0005-0000-0000-000064260000}"/>
    <cellStyle name="Note 2 4 3 2 5" xfId="21860" xr:uid="{00000000-0005-0000-0000-000065260000}"/>
    <cellStyle name="Note 2 4 3 20" xfId="1838" xr:uid="{00000000-0005-0000-0000-000066260000}"/>
    <cellStyle name="Note 2 4 3 20 2" xfId="4737" xr:uid="{00000000-0005-0000-0000-000067260000}"/>
    <cellStyle name="Note 2 4 3 20 2 2" xfId="16606" xr:uid="{00000000-0005-0000-0000-000068260000}"/>
    <cellStyle name="Note 2 4 3 20 2 2 2" xfId="29405" xr:uid="{00000000-0005-0000-0000-000069260000}"/>
    <cellStyle name="Note 2 4 3 20 2 3" xfId="10908" xr:uid="{00000000-0005-0000-0000-00006A260000}"/>
    <cellStyle name="Note 2 4 3 20 2 4" xfId="25226" xr:uid="{00000000-0005-0000-0000-00006B260000}"/>
    <cellStyle name="Note 2 4 3 20 3" xfId="7444" xr:uid="{00000000-0005-0000-0000-00006C260000}"/>
    <cellStyle name="Note 2 4 3 20 3 2" xfId="16605" xr:uid="{00000000-0005-0000-0000-00006D260000}"/>
    <cellStyle name="Note 2 4 3 20 3 3" xfId="29404" xr:uid="{00000000-0005-0000-0000-00006E260000}"/>
    <cellStyle name="Note 2 4 3 20 4" xfId="10907" xr:uid="{00000000-0005-0000-0000-00006F260000}"/>
    <cellStyle name="Note 2 4 3 20 5" xfId="22027" xr:uid="{00000000-0005-0000-0000-000070260000}"/>
    <cellStyle name="Note 2 4 3 21" xfId="3656" xr:uid="{00000000-0005-0000-0000-000071260000}"/>
    <cellStyle name="Note 2 4 3 21 2" xfId="6553" xr:uid="{00000000-0005-0000-0000-000072260000}"/>
    <cellStyle name="Note 2 4 3 21 2 2" xfId="16608" xr:uid="{00000000-0005-0000-0000-000073260000}"/>
    <cellStyle name="Note 2 4 3 21 2 2 2" xfId="29407" xr:uid="{00000000-0005-0000-0000-000074260000}"/>
    <cellStyle name="Note 2 4 3 21 2 3" xfId="10910" xr:uid="{00000000-0005-0000-0000-000075260000}"/>
    <cellStyle name="Note 2 4 3 21 2 4" xfId="25227" xr:uid="{00000000-0005-0000-0000-000076260000}"/>
    <cellStyle name="Note 2 4 3 21 3" xfId="8611" xr:uid="{00000000-0005-0000-0000-000077260000}"/>
    <cellStyle name="Note 2 4 3 21 3 2" xfId="16607" xr:uid="{00000000-0005-0000-0000-000078260000}"/>
    <cellStyle name="Note 2 4 3 21 3 3" xfId="29406" xr:uid="{00000000-0005-0000-0000-000079260000}"/>
    <cellStyle name="Note 2 4 3 21 4" xfId="10909" xr:uid="{00000000-0005-0000-0000-00007A260000}"/>
    <cellStyle name="Note 2 4 3 21 5" xfId="23844" xr:uid="{00000000-0005-0000-0000-00007B260000}"/>
    <cellStyle name="Note 2 4 3 22" xfId="3778" xr:uid="{00000000-0005-0000-0000-00007C260000}"/>
    <cellStyle name="Note 2 4 3 22 2" xfId="6675" xr:uid="{00000000-0005-0000-0000-00007D260000}"/>
    <cellStyle name="Note 2 4 3 22 2 2" xfId="16610" xr:uid="{00000000-0005-0000-0000-00007E260000}"/>
    <cellStyle name="Note 2 4 3 22 2 2 2" xfId="29409" xr:uid="{00000000-0005-0000-0000-00007F260000}"/>
    <cellStyle name="Note 2 4 3 22 2 3" xfId="10912" xr:uid="{00000000-0005-0000-0000-000080260000}"/>
    <cellStyle name="Note 2 4 3 22 2 4" xfId="25228" xr:uid="{00000000-0005-0000-0000-000081260000}"/>
    <cellStyle name="Note 2 4 3 22 3" xfId="8680" xr:uid="{00000000-0005-0000-0000-000082260000}"/>
    <cellStyle name="Note 2 4 3 22 3 2" xfId="16609" xr:uid="{00000000-0005-0000-0000-000083260000}"/>
    <cellStyle name="Note 2 4 3 22 3 3" xfId="29408" xr:uid="{00000000-0005-0000-0000-000084260000}"/>
    <cellStyle name="Note 2 4 3 22 4" xfId="10911" xr:uid="{00000000-0005-0000-0000-000085260000}"/>
    <cellStyle name="Note 2 4 3 22 5" xfId="23966" xr:uid="{00000000-0005-0000-0000-000086260000}"/>
    <cellStyle name="Note 2 4 3 23" xfId="3803" xr:uid="{00000000-0005-0000-0000-000087260000}"/>
    <cellStyle name="Note 2 4 3 23 2" xfId="6700" xr:uid="{00000000-0005-0000-0000-000088260000}"/>
    <cellStyle name="Note 2 4 3 23 2 2" xfId="16612" xr:uid="{00000000-0005-0000-0000-000089260000}"/>
    <cellStyle name="Note 2 4 3 23 2 2 2" xfId="29411" xr:uid="{00000000-0005-0000-0000-00008A260000}"/>
    <cellStyle name="Note 2 4 3 23 2 3" xfId="10914" xr:uid="{00000000-0005-0000-0000-00008B260000}"/>
    <cellStyle name="Note 2 4 3 23 2 4" xfId="25229" xr:uid="{00000000-0005-0000-0000-00008C260000}"/>
    <cellStyle name="Note 2 4 3 23 3" xfId="8700" xr:uid="{00000000-0005-0000-0000-00008D260000}"/>
    <cellStyle name="Note 2 4 3 23 3 2" xfId="16611" xr:uid="{00000000-0005-0000-0000-00008E260000}"/>
    <cellStyle name="Note 2 4 3 23 3 3" xfId="29410" xr:uid="{00000000-0005-0000-0000-00008F260000}"/>
    <cellStyle name="Note 2 4 3 23 4" xfId="10913" xr:uid="{00000000-0005-0000-0000-000090260000}"/>
    <cellStyle name="Note 2 4 3 23 5" xfId="23991" xr:uid="{00000000-0005-0000-0000-000091260000}"/>
    <cellStyle name="Note 2 4 3 24" xfId="1781" xr:uid="{00000000-0005-0000-0000-000092260000}"/>
    <cellStyle name="Note 2 4 3 24 2" xfId="4680" xr:uid="{00000000-0005-0000-0000-000093260000}"/>
    <cellStyle name="Note 2 4 3 24 2 2" xfId="16614" xr:uid="{00000000-0005-0000-0000-000094260000}"/>
    <cellStyle name="Note 2 4 3 24 2 2 2" xfId="29413" xr:uid="{00000000-0005-0000-0000-000095260000}"/>
    <cellStyle name="Note 2 4 3 24 2 3" xfId="10916" xr:uid="{00000000-0005-0000-0000-000096260000}"/>
    <cellStyle name="Note 2 4 3 24 2 4" xfId="25230" xr:uid="{00000000-0005-0000-0000-000097260000}"/>
    <cellStyle name="Note 2 4 3 24 3" xfId="7401" xr:uid="{00000000-0005-0000-0000-000098260000}"/>
    <cellStyle name="Note 2 4 3 24 3 2" xfId="16613" xr:uid="{00000000-0005-0000-0000-000099260000}"/>
    <cellStyle name="Note 2 4 3 24 3 3" xfId="29412" xr:uid="{00000000-0005-0000-0000-00009A260000}"/>
    <cellStyle name="Note 2 4 3 24 4" xfId="10915" xr:uid="{00000000-0005-0000-0000-00009B260000}"/>
    <cellStyle name="Note 2 4 3 24 5" xfId="21970" xr:uid="{00000000-0005-0000-0000-00009C260000}"/>
    <cellStyle name="Note 2 4 3 25" xfId="4074" xr:uid="{00000000-0005-0000-0000-00009D260000}"/>
    <cellStyle name="Note 2 4 3 25 2" xfId="6971" xr:uid="{00000000-0005-0000-0000-00009E260000}"/>
    <cellStyle name="Note 2 4 3 25 2 2" xfId="16616" xr:uid="{00000000-0005-0000-0000-00009F260000}"/>
    <cellStyle name="Note 2 4 3 25 2 2 2" xfId="29415" xr:uid="{00000000-0005-0000-0000-0000A0260000}"/>
    <cellStyle name="Note 2 4 3 25 2 3" xfId="10918" xr:uid="{00000000-0005-0000-0000-0000A1260000}"/>
    <cellStyle name="Note 2 4 3 25 2 4" xfId="25231" xr:uid="{00000000-0005-0000-0000-0000A2260000}"/>
    <cellStyle name="Note 2 4 3 25 3" xfId="8808" xr:uid="{00000000-0005-0000-0000-0000A3260000}"/>
    <cellStyle name="Note 2 4 3 25 3 2" xfId="16615" xr:uid="{00000000-0005-0000-0000-0000A4260000}"/>
    <cellStyle name="Note 2 4 3 25 3 3" xfId="29414" xr:uid="{00000000-0005-0000-0000-0000A5260000}"/>
    <cellStyle name="Note 2 4 3 25 4" xfId="10917" xr:uid="{00000000-0005-0000-0000-0000A6260000}"/>
    <cellStyle name="Note 2 4 3 25 5" xfId="24262" xr:uid="{00000000-0005-0000-0000-0000A7260000}"/>
    <cellStyle name="Note 2 4 3 26" xfId="2225" xr:uid="{00000000-0005-0000-0000-0000A8260000}"/>
    <cellStyle name="Note 2 4 3 26 2" xfId="5123" xr:uid="{00000000-0005-0000-0000-0000A9260000}"/>
    <cellStyle name="Note 2 4 3 26 2 2" xfId="16618" xr:uid="{00000000-0005-0000-0000-0000AA260000}"/>
    <cellStyle name="Note 2 4 3 26 2 2 2" xfId="29417" xr:uid="{00000000-0005-0000-0000-0000AB260000}"/>
    <cellStyle name="Note 2 4 3 26 2 3" xfId="10920" xr:uid="{00000000-0005-0000-0000-0000AC260000}"/>
    <cellStyle name="Note 2 4 3 26 2 4" xfId="25232" xr:uid="{00000000-0005-0000-0000-0000AD260000}"/>
    <cellStyle name="Note 2 4 3 26 3" xfId="16617" xr:uid="{00000000-0005-0000-0000-0000AE260000}"/>
    <cellStyle name="Note 2 4 3 26 3 2" xfId="29416" xr:uid="{00000000-0005-0000-0000-0000AF260000}"/>
    <cellStyle name="Note 2 4 3 26 4" xfId="10919" xr:uid="{00000000-0005-0000-0000-0000B0260000}"/>
    <cellStyle name="Note 2 4 3 26 5" xfId="22414" xr:uid="{00000000-0005-0000-0000-0000B1260000}"/>
    <cellStyle name="Note 2 4 3 27" xfId="4244" xr:uid="{00000000-0005-0000-0000-0000B2260000}"/>
    <cellStyle name="Note 2 4 3 27 2" xfId="16619" xr:uid="{00000000-0005-0000-0000-0000B3260000}"/>
    <cellStyle name="Note 2 4 3 27 2 2" xfId="29418" xr:uid="{00000000-0005-0000-0000-0000B4260000}"/>
    <cellStyle name="Note 2 4 3 27 3" xfId="10921" xr:uid="{00000000-0005-0000-0000-0000B5260000}"/>
    <cellStyle name="Note 2 4 3 27 4" xfId="25233" xr:uid="{00000000-0005-0000-0000-0000B6260000}"/>
    <cellStyle name="Note 2 4 3 28" xfId="7070" xr:uid="{00000000-0005-0000-0000-0000B7260000}"/>
    <cellStyle name="Note 2 4 3 28 2" xfId="16582" xr:uid="{00000000-0005-0000-0000-0000B8260000}"/>
    <cellStyle name="Note 2 4 3 28 3" xfId="29381" xr:uid="{00000000-0005-0000-0000-0000B9260000}"/>
    <cellStyle name="Note 2 4 3 29" xfId="10884" xr:uid="{00000000-0005-0000-0000-0000BA260000}"/>
    <cellStyle name="Note 2 4 3 3" xfId="2090" xr:uid="{00000000-0005-0000-0000-0000BB260000}"/>
    <cellStyle name="Note 2 4 3 3 2" xfId="4988" xr:uid="{00000000-0005-0000-0000-0000BC260000}"/>
    <cellStyle name="Note 2 4 3 3 2 2" xfId="16621" xr:uid="{00000000-0005-0000-0000-0000BD260000}"/>
    <cellStyle name="Note 2 4 3 3 2 2 2" xfId="29420" xr:uid="{00000000-0005-0000-0000-0000BE260000}"/>
    <cellStyle name="Note 2 4 3 3 2 3" xfId="10923" xr:uid="{00000000-0005-0000-0000-0000BF260000}"/>
    <cellStyle name="Note 2 4 3 3 2 4" xfId="25234" xr:uid="{00000000-0005-0000-0000-0000C0260000}"/>
    <cellStyle name="Note 2 4 3 3 3" xfId="7601" xr:uid="{00000000-0005-0000-0000-0000C1260000}"/>
    <cellStyle name="Note 2 4 3 3 3 2" xfId="16620" xr:uid="{00000000-0005-0000-0000-0000C2260000}"/>
    <cellStyle name="Note 2 4 3 3 3 3" xfId="29419" xr:uid="{00000000-0005-0000-0000-0000C3260000}"/>
    <cellStyle name="Note 2 4 3 3 4" xfId="10922" xr:uid="{00000000-0005-0000-0000-0000C4260000}"/>
    <cellStyle name="Note 2 4 3 3 5" xfId="22279" xr:uid="{00000000-0005-0000-0000-0000C5260000}"/>
    <cellStyle name="Note 2 4 3 4" xfId="1645" xr:uid="{00000000-0005-0000-0000-0000C6260000}"/>
    <cellStyle name="Note 2 4 3 4 2" xfId="4544" xr:uid="{00000000-0005-0000-0000-0000C7260000}"/>
    <cellStyle name="Note 2 4 3 4 2 2" xfId="16623" xr:uid="{00000000-0005-0000-0000-0000C8260000}"/>
    <cellStyle name="Note 2 4 3 4 2 2 2" xfId="29422" xr:uid="{00000000-0005-0000-0000-0000C9260000}"/>
    <cellStyle name="Note 2 4 3 4 2 3" xfId="10925" xr:uid="{00000000-0005-0000-0000-0000CA260000}"/>
    <cellStyle name="Note 2 4 3 4 2 4" xfId="25235" xr:uid="{00000000-0005-0000-0000-0000CB260000}"/>
    <cellStyle name="Note 2 4 3 4 3" xfId="7277" xr:uid="{00000000-0005-0000-0000-0000CC260000}"/>
    <cellStyle name="Note 2 4 3 4 3 2" xfId="16622" xr:uid="{00000000-0005-0000-0000-0000CD260000}"/>
    <cellStyle name="Note 2 4 3 4 3 3" xfId="29421" xr:uid="{00000000-0005-0000-0000-0000CE260000}"/>
    <cellStyle name="Note 2 4 3 4 4" xfId="10924" xr:uid="{00000000-0005-0000-0000-0000CF260000}"/>
    <cellStyle name="Note 2 4 3 4 5" xfId="21834" xr:uid="{00000000-0005-0000-0000-0000D0260000}"/>
    <cellStyle name="Note 2 4 3 5" xfId="2114" xr:uid="{00000000-0005-0000-0000-0000D1260000}"/>
    <cellStyle name="Note 2 4 3 5 2" xfId="5012" xr:uid="{00000000-0005-0000-0000-0000D2260000}"/>
    <cellStyle name="Note 2 4 3 5 2 2" xfId="16625" xr:uid="{00000000-0005-0000-0000-0000D3260000}"/>
    <cellStyle name="Note 2 4 3 5 2 2 2" xfId="29424" xr:uid="{00000000-0005-0000-0000-0000D4260000}"/>
    <cellStyle name="Note 2 4 3 5 2 3" xfId="10927" xr:uid="{00000000-0005-0000-0000-0000D5260000}"/>
    <cellStyle name="Note 2 4 3 5 2 4" xfId="25236" xr:uid="{00000000-0005-0000-0000-0000D6260000}"/>
    <cellStyle name="Note 2 4 3 5 3" xfId="7625" xr:uid="{00000000-0005-0000-0000-0000D7260000}"/>
    <cellStyle name="Note 2 4 3 5 3 2" xfId="16624" xr:uid="{00000000-0005-0000-0000-0000D8260000}"/>
    <cellStyle name="Note 2 4 3 5 3 3" xfId="29423" xr:uid="{00000000-0005-0000-0000-0000D9260000}"/>
    <cellStyle name="Note 2 4 3 5 4" xfId="10926" xr:uid="{00000000-0005-0000-0000-0000DA260000}"/>
    <cellStyle name="Note 2 4 3 5 5" xfId="22303" xr:uid="{00000000-0005-0000-0000-0000DB260000}"/>
    <cellStyle name="Note 2 4 3 6" xfId="1627" xr:uid="{00000000-0005-0000-0000-0000DC260000}"/>
    <cellStyle name="Note 2 4 3 6 2" xfId="4526" xr:uid="{00000000-0005-0000-0000-0000DD260000}"/>
    <cellStyle name="Note 2 4 3 6 2 2" xfId="16627" xr:uid="{00000000-0005-0000-0000-0000DE260000}"/>
    <cellStyle name="Note 2 4 3 6 2 2 2" xfId="29426" xr:uid="{00000000-0005-0000-0000-0000DF260000}"/>
    <cellStyle name="Note 2 4 3 6 2 3" xfId="10929" xr:uid="{00000000-0005-0000-0000-0000E0260000}"/>
    <cellStyle name="Note 2 4 3 6 2 4" xfId="25237" xr:uid="{00000000-0005-0000-0000-0000E1260000}"/>
    <cellStyle name="Note 2 4 3 6 3" xfId="7259" xr:uid="{00000000-0005-0000-0000-0000E2260000}"/>
    <cellStyle name="Note 2 4 3 6 3 2" xfId="16626" xr:uid="{00000000-0005-0000-0000-0000E3260000}"/>
    <cellStyle name="Note 2 4 3 6 3 3" xfId="29425" xr:uid="{00000000-0005-0000-0000-0000E4260000}"/>
    <cellStyle name="Note 2 4 3 6 4" xfId="10928" xr:uid="{00000000-0005-0000-0000-0000E5260000}"/>
    <cellStyle name="Note 2 4 3 6 5" xfId="21816" xr:uid="{00000000-0005-0000-0000-0000E6260000}"/>
    <cellStyle name="Note 2 4 3 7" xfId="2140" xr:uid="{00000000-0005-0000-0000-0000E7260000}"/>
    <cellStyle name="Note 2 4 3 7 2" xfId="5038" xr:uid="{00000000-0005-0000-0000-0000E8260000}"/>
    <cellStyle name="Note 2 4 3 7 2 2" xfId="16629" xr:uid="{00000000-0005-0000-0000-0000E9260000}"/>
    <cellStyle name="Note 2 4 3 7 2 2 2" xfId="29428" xr:uid="{00000000-0005-0000-0000-0000EA260000}"/>
    <cellStyle name="Note 2 4 3 7 2 3" xfId="10931" xr:uid="{00000000-0005-0000-0000-0000EB260000}"/>
    <cellStyle name="Note 2 4 3 7 2 4" xfId="25238" xr:uid="{00000000-0005-0000-0000-0000EC260000}"/>
    <cellStyle name="Note 2 4 3 7 3" xfId="7651" xr:uid="{00000000-0005-0000-0000-0000ED260000}"/>
    <cellStyle name="Note 2 4 3 7 3 2" xfId="16628" xr:uid="{00000000-0005-0000-0000-0000EE260000}"/>
    <cellStyle name="Note 2 4 3 7 3 3" xfId="29427" xr:uid="{00000000-0005-0000-0000-0000EF260000}"/>
    <cellStyle name="Note 2 4 3 7 4" xfId="10930" xr:uid="{00000000-0005-0000-0000-0000F0260000}"/>
    <cellStyle name="Note 2 4 3 7 5" xfId="22329" xr:uid="{00000000-0005-0000-0000-0000F1260000}"/>
    <cellStyle name="Note 2 4 3 8" xfId="2690" xr:uid="{00000000-0005-0000-0000-0000F2260000}"/>
    <cellStyle name="Note 2 4 3 8 2" xfId="5587" xr:uid="{00000000-0005-0000-0000-0000F3260000}"/>
    <cellStyle name="Note 2 4 3 8 2 2" xfId="16631" xr:uid="{00000000-0005-0000-0000-0000F4260000}"/>
    <cellStyle name="Note 2 4 3 8 2 2 2" xfId="29430" xr:uid="{00000000-0005-0000-0000-0000F5260000}"/>
    <cellStyle name="Note 2 4 3 8 2 3" xfId="10933" xr:uid="{00000000-0005-0000-0000-0000F6260000}"/>
    <cellStyle name="Note 2 4 3 8 2 4" xfId="25239" xr:uid="{00000000-0005-0000-0000-0000F7260000}"/>
    <cellStyle name="Note 2 4 3 8 3" xfId="8033" xr:uid="{00000000-0005-0000-0000-0000F8260000}"/>
    <cellStyle name="Note 2 4 3 8 3 2" xfId="16630" xr:uid="{00000000-0005-0000-0000-0000F9260000}"/>
    <cellStyle name="Note 2 4 3 8 3 3" xfId="29429" xr:uid="{00000000-0005-0000-0000-0000FA260000}"/>
    <cellStyle name="Note 2 4 3 8 4" xfId="10932" xr:uid="{00000000-0005-0000-0000-0000FB260000}"/>
    <cellStyle name="Note 2 4 3 8 5" xfId="22878" xr:uid="{00000000-0005-0000-0000-0000FC260000}"/>
    <cellStyle name="Note 2 4 3 9" xfId="1421" xr:uid="{00000000-0005-0000-0000-0000FD260000}"/>
    <cellStyle name="Note 2 4 3 9 2" xfId="4321" xr:uid="{00000000-0005-0000-0000-0000FE260000}"/>
    <cellStyle name="Note 2 4 3 9 2 2" xfId="16633" xr:uid="{00000000-0005-0000-0000-0000FF260000}"/>
    <cellStyle name="Note 2 4 3 9 2 2 2" xfId="29432" xr:uid="{00000000-0005-0000-0000-000000270000}"/>
    <cellStyle name="Note 2 4 3 9 2 3" xfId="10935" xr:uid="{00000000-0005-0000-0000-000001270000}"/>
    <cellStyle name="Note 2 4 3 9 2 4" xfId="25240" xr:uid="{00000000-0005-0000-0000-000002270000}"/>
    <cellStyle name="Note 2 4 3 9 3" xfId="7143" xr:uid="{00000000-0005-0000-0000-000003270000}"/>
    <cellStyle name="Note 2 4 3 9 3 2" xfId="16632" xr:uid="{00000000-0005-0000-0000-000004270000}"/>
    <cellStyle name="Note 2 4 3 9 3 3" xfId="29431" xr:uid="{00000000-0005-0000-0000-000005270000}"/>
    <cellStyle name="Note 2 4 3 9 4" xfId="10934" xr:uid="{00000000-0005-0000-0000-000006270000}"/>
    <cellStyle name="Note 2 4 3 9 5" xfId="21611" xr:uid="{00000000-0005-0000-0000-000007270000}"/>
    <cellStyle name="Note 2 4 4" xfId="1443" xr:uid="{00000000-0005-0000-0000-000008270000}"/>
    <cellStyle name="Note 2 4 4 2" xfId="4343" xr:uid="{00000000-0005-0000-0000-000009270000}"/>
    <cellStyle name="Note 2 4 4 2 2" xfId="16635" xr:uid="{00000000-0005-0000-0000-00000A270000}"/>
    <cellStyle name="Note 2 4 4 2 2 2" xfId="29434" xr:uid="{00000000-0005-0000-0000-00000B270000}"/>
    <cellStyle name="Note 2 4 4 2 3" xfId="10937" xr:uid="{00000000-0005-0000-0000-00000C270000}"/>
    <cellStyle name="Note 2 4 4 2 4" xfId="25241" xr:uid="{00000000-0005-0000-0000-00000D270000}"/>
    <cellStyle name="Note 2 4 4 3" xfId="7156" xr:uid="{00000000-0005-0000-0000-00000E270000}"/>
    <cellStyle name="Note 2 4 4 3 2" xfId="16634" xr:uid="{00000000-0005-0000-0000-00000F270000}"/>
    <cellStyle name="Note 2 4 4 3 3" xfId="29433" xr:uid="{00000000-0005-0000-0000-000010270000}"/>
    <cellStyle name="Note 2 4 4 4" xfId="10936" xr:uid="{00000000-0005-0000-0000-000011270000}"/>
    <cellStyle name="Note 2 4 4 5" xfId="21633" xr:uid="{00000000-0005-0000-0000-000012270000}"/>
    <cellStyle name="Note 2 4 5" xfId="3473" xr:uid="{00000000-0005-0000-0000-000013270000}"/>
    <cellStyle name="Note 2 4 5 2" xfId="6370" xr:uid="{00000000-0005-0000-0000-000014270000}"/>
    <cellStyle name="Note 2 4 5 2 2" xfId="16637" xr:uid="{00000000-0005-0000-0000-000015270000}"/>
    <cellStyle name="Note 2 4 5 2 2 2" xfId="29436" xr:uid="{00000000-0005-0000-0000-000016270000}"/>
    <cellStyle name="Note 2 4 5 2 3" xfId="10939" xr:uid="{00000000-0005-0000-0000-000017270000}"/>
    <cellStyle name="Note 2 4 5 2 4" xfId="25242" xr:uid="{00000000-0005-0000-0000-000018270000}"/>
    <cellStyle name="Note 2 4 5 3" xfId="8509" xr:uid="{00000000-0005-0000-0000-000019270000}"/>
    <cellStyle name="Note 2 4 5 3 2" xfId="16636" xr:uid="{00000000-0005-0000-0000-00001A270000}"/>
    <cellStyle name="Note 2 4 5 3 3" xfId="29435" xr:uid="{00000000-0005-0000-0000-00001B270000}"/>
    <cellStyle name="Note 2 4 5 4" xfId="10938" xr:uid="{00000000-0005-0000-0000-00001C270000}"/>
    <cellStyle name="Note 2 4 5 5" xfId="23661" xr:uid="{00000000-0005-0000-0000-00001D270000}"/>
    <cellStyle name="Note 2 4 6" xfId="4207" xr:uid="{00000000-0005-0000-0000-00001E270000}"/>
    <cellStyle name="Note 2 4 6 2" xfId="16638" xr:uid="{00000000-0005-0000-0000-00001F270000}"/>
    <cellStyle name="Note 2 4 6 2 2" xfId="29437" xr:uid="{00000000-0005-0000-0000-000020270000}"/>
    <cellStyle name="Note 2 4 6 3" xfId="10940" xr:uid="{00000000-0005-0000-0000-000021270000}"/>
    <cellStyle name="Note 2 4 6 4" xfId="25243" xr:uid="{00000000-0005-0000-0000-000022270000}"/>
    <cellStyle name="Note 2 4 7" xfId="16477" xr:uid="{00000000-0005-0000-0000-000023270000}"/>
    <cellStyle name="Note 2 4 7 2" xfId="29276" xr:uid="{00000000-0005-0000-0000-000024270000}"/>
    <cellStyle name="Note 2 4 8" xfId="10779" xr:uid="{00000000-0005-0000-0000-000025270000}"/>
    <cellStyle name="Note 2 4 9" xfId="21594" xr:uid="{00000000-0005-0000-0000-000026270000}"/>
    <cellStyle name="Note 2 5" xfId="430" xr:uid="{00000000-0005-0000-0000-000027270000}"/>
    <cellStyle name="Note 2 5 10" xfId="2277" xr:uid="{00000000-0005-0000-0000-000028270000}"/>
    <cellStyle name="Note 2 5 10 2" xfId="5175" xr:uid="{00000000-0005-0000-0000-000029270000}"/>
    <cellStyle name="Note 2 5 10 2 2" xfId="16641" xr:uid="{00000000-0005-0000-0000-00002A270000}"/>
    <cellStyle name="Note 2 5 10 2 2 2" xfId="29440" xr:uid="{00000000-0005-0000-0000-00002B270000}"/>
    <cellStyle name="Note 2 5 10 2 3" xfId="10943" xr:uid="{00000000-0005-0000-0000-00002C270000}"/>
    <cellStyle name="Note 2 5 10 2 4" xfId="25244" xr:uid="{00000000-0005-0000-0000-00002D270000}"/>
    <cellStyle name="Note 2 5 10 3" xfId="7727" xr:uid="{00000000-0005-0000-0000-00002E270000}"/>
    <cellStyle name="Note 2 5 10 3 2" xfId="16640" xr:uid="{00000000-0005-0000-0000-00002F270000}"/>
    <cellStyle name="Note 2 5 10 3 3" xfId="29439" xr:uid="{00000000-0005-0000-0000-000030270000}"/>
    <cellStyle name="Note 2 5 10 4" xfId="10942" xr:uid="{00000000-0005-0000-0000-000031270000}"/>
    <cellStyle name="Note 2 5 10 5" xfId="22466" xr:uid="{00000000-0005-0000-0000-000032270000}"/>
    <cellStyle name="Note 2 5 11" xfId="2710" xr:uid="{00000000-0005-0000-0000-000033270000}"/>
    <cellStyle name="Note 2 5 11 2" xfId="5607" xr:uid="{00000000-0005-0000-0000-000034270000}"/>
    <cellStyle name="Note 2 5 11 2 2" xfId="16643" xr:uid="{00000000-0005-0000-0000-000035270000}"/>
    <cellStyle name="Note 2 5 11 2 2 2" xfId="29442" xr:uid="{00000000-0005-0000-0000-000036270000}"/>
    <cellStyle name="Note 2 5 11 2 3" xfId="10945" xr:uid="{00000000-0005-0000-0000-000037270000}"/>
    <cellStyle name="Note 2 5 11 2 4" xfId="25245" xr:uid="{00000000-0005-0000-0000-000038270000}"/>
    <cellStyle name="Note 2 5 11 3" xfId="8053" xr:uid="{00000000-0005-0000-0000-000039270000}"/>
    <cellStyle name="Note 2 5 11 3 2" xfId="16642" xr:uid="{00000000-0005-0000-0000-00003A270000}"/>
    <cellStyle name="Note 2 5 11 3 3" xfId="29441" xr:uid="{00000000-0005-0000-0000-00003B270000}"/>
    <cellStyle name="Note 2 5 11 4" xfId="10944" xr:uid="{00000000-0005-0000-0000-00003C270000}"/>
    <cellStyle name="Note 2 5 11 5" xfId="22898" xr:uid="{00000000-0005-0000-0000-00003D270000}"/>
    <cellStyle name="Note 2 5 12" xfId="1616" xr:uid="{00000000-0005-0000-0000-00003E270000}"/>
    <cellStyle name="Note 2 5 12 2" xfId="4515" xr:uid="{00000000-0005-0000-0000-00003F270000}"/>
    <cellStyle name="Note 2 5 12 2 2" xfId="16645" xr:uid="{00000000-0005-0000-0000-000040270000}"/>
    <cellStyle name="Note 2 5 12 2 2 2" xfId="29444" xr:uid="{00000000-0005-0000-0000-000041270000}"/>
    <cellStyle name="Note 2 5 12 2 3" xfId="10947" xr:uid="{00000000-0005-0000-0000-000042270000}"/>
    <cellStyle name="Note 2 5 12 2 4" xfId="25246" xr:uid="{00000000-0005-0000-0000-000043270000}"/>
    <cellStyle name="Note 2 5 12 3" xfId="7248" xr:uid="{00000000-0005-0000-0000-000044270000}"/>
    <cellStyle name="Note 2 5 12 3 2" xfId="16644" xr:uid="{00000000-0005-0000-0000-000045270000}"/>
    <cellStyle name="Note 2 5 12 3 3" xfId="29443" xr:uid="{00000000-0005-0000-0000-000046270000}"/>
    <cellStyle name="Note 2 5 12 4" xfId="10946" xr:uid="{00000000-0005-0000-0000-000047270000}"/>
    <cellStyle name="Note 2 5 12 5" xfId="21805" xr:uid="{00000000-0005-0000-0000-000048270000}"/>
    <cellStyle name="Note 2 5 13" xfId="2732" xr:uid="{00000000-0005-0000-0000-000049270000}"/>
    <cellStyle name="Note 2 5 13 2" xfId="5629" xr:uid="{00000000-0005-0000-0000-00004A270000}"/>
    <cellStyle name="Note 2 5 13 2 2" xfId="16647" xr:uid="{00000000-0005-0000-0000-00004B270000}"/>
    <cellStyle name="Note 2 5 13 2 2 2" xfId="29446" xr:uid="{00000000-0005-0000-0000-00004C270000}"/>
    <cellStyle name="Note 2 5 13 2 3" xfId="10949" xr:uid="{00000000-0005-0000-0000-00004D270000}"/>
    <cellStyle name="Note 2 5 13 2 4" xfId="25247" xr:uid="{00000000-0005-0000-0000-00004E270000}"/>
    <cellStyle name="Note 2 5 13 3" xfId="8075" xr:uid="{00000000-0005-0000-0000-00004F270000}"/>
    <cellStyle name="Note 2 5 13 3 2" xfId="16646" xr:uid="{00000000-0005-0000-0000-000050270000}"/>
    <cellStyle name="Note 2 5 13 3 3" xfId="29445" xr:uid="{00000000-0005-0000-0000-000051270000}"/>
    <cellStyle name="Note 2 5 13 4" xfId="10948" xr:uid="{00000000-0005-0000-0000-000052270000}"/>
    <cellStyle name="Note 2 5 13 5" xfId="22920" xr:uid="{00000000-0005-0000-0000-000053270000}"/>
    <cellStyle name="Note 2 5 14" xfId="2594" xr:uid="{00000000-0005-0000-0000-000054270000}"/>
    <cellStyle name="Note 2 5 14 2" xfId="5491" xr:uid="{00000000-0005-0000-0000-000055270000}"/>
    <cellStyle name="Note 2 5 14 2 2" xfId="16649" xr:uid="{00000000-0005-0000-0000-000056270000}"/>
    <cellStyle name="Note 2 5 14 2 2 2" xfId="29448" xr:uid="{00000000-0005-0000-0000-000057270000}"/>
    <cellStyle name="Note 2 5 14 2 3" xfId="10951" xr:uid="{00000000-0005-0000-0000-000058270000}"/>
    <cellStyle name="Note 2 5 14 2 4" xfId="25248" xr:uid="{00000000-0005-0000-0000-000059270000}"/>
    <cellStyle name="Note 2 5 14 3" xfId="7953" xr:uid="{00000000-0005-0000-0000-00005A270000}"/>
    <cellStyle name="Note 2 5 14 3 2" xfId="16648" xr:uid="{00000000-0005-0000-0000-00005B270000}"/>
    <cellStyle name="Note 2 5 14 3 3" xfId="29447" xr:uid="{00000000-0005-0000-0000-00005C270000}"/>
    <cellStyle name="Note 2 5 14 4" xfId="10950" xr:uid="{00000000-0005-0000-0000-00005D270000}"/>
    <cellStyle name="Note 2 5 14 5" xfId="22782" xr:uid="{00000000-0005-0000-0000-00005E270000}"/>
    <cellStyle name="Note 2 5 15" xfId="3000" xr:uid="{00000000-0005-0000-0000-00005F270000}"/>
    <cellStyle name="Note 2 5 15 2" xfId="5897" xr:uid="{00000000-0005-0000-0000-000060270000}"/>
    <cellStyle name="Note 2 5 15 2 2" xfId="16651" xr:uid="{00000000-0005-0000-0000-000061270000}"/>
    <cellStyle name="Note 2 5 15 2 2 2" xfId="29450" xr:uid="{00000000-0005-0000-0000-000062270000}"/>
    <cellStyle name="Note 2 5 15 2 3" xfId="10953" xr:uid="{00000000-0005-0000-0000-000063270000}"/>
    <cellStyle name="Note 2 5 15 2 4" xfId="25249" xr:uid="{00000000-0005-0000-0000-000064270000}"/>
    <cellStyle name="Note 2 5 15 3" xfId="8234" xr:uid="{00000000-0005-0000-0000-000065270000}"/>
    <cellStyle name="Note 2 5 15 3 2" xfId="16650" xr:uid="{00000000-0005-0000-0000-000066270000}"/>
    <cellStyle name="Note 2 5 15 3 3" xfId="29449" xr:uid="{00000000-0005-0000-0000-000067270000}"/>
    <cellStyle name="Note 2 5 15 4" xfId="10952" xr:uid="{00000000-0005-0000-0000-000068270000}"/>
    <cellStyle name="Note 2 5 15 5" xfId="23188" xr:uid="{00000000-0005-0000-0000-000069270000}"/>
    <cellStyle name="Note 2 5 16" xfId="3202" xr:uid="{00000000-0005-0000-0000-00006A270000}"/>
    <cellStyle name="Note 2 5 16 2" xfId="6099" xr:uid="{00000000-0005-0000-0000-00006B270000}"/>
    <cellStyle name="Note 2 5 16 2 2" xfId="16653" xr:uid="{00000000-0005-0000-0000-00006C270000}"/>
    <cellStyle name="Note 2 5 16 2 2 2" xfId="29452" xr:uid="{00000000-0005-0000-0000-00006D270000}"/>
    <cellStyle name="Note 2 5 16 2 3" xfId="10955" xr:uid="{00000000-0005-0000-0000-00006E270000}"/>
    <cellStyle name="Note 2 5 16 2 4" xfId="25250" xr:uid="{00000000-0005-0000-0000-00006F270000}"/>
    <cellStyle name="Note 2 5 16 3" xfId="8348" xr:uid="{00000000-0005-0000-0000-000070270000}"/>
    <cellStyle name="Note 2 5 16 3 2" xfId="16652" xr:uid="{00000000-0005-0000-0000-000071270000}"/>
    <cellStyle name="Note 2 5 16 3 3" xfId="29451" xr:uid="{00000000-0005-0000-0000-000072270000}"/>
    <cellStyle name="Note 2 5 16 4" xfId="10954" xr:uid="{00000000-0005-0000-0000-000073270000}"/>
    <cellStyle name="Note 2 5 16 5" xfId="23390" xr:uid="{00000000-0005-0000-0000-000074270000}"/>
    <cellStyle name="Note 2 5 17" xfId="2553" xr:uid="{00000000-0005-0000-0000-000075270000}"/>
    <cellStyle name="Note 2 5 17 2" xfId="5450" xr:uid="{00000000-0005-0000-0000-000076270000}"/>
    <cellStyle name="Note 2 5 17 2 2" xfId="16655" xr:uid="{00000000-0005-0000-0000-000077270000}"/>
    <cellStyle name="Note 2 5 17 2 2 2" xfId="29454" xr:uid="{00000000-0005-0000-0000-000078270000}"/>
    <cellStyle name="Note 2 5 17 2 3" xfId="10957" xr:uid="{00000000-0005-0000-0000-000079270000}"/>
    <cellStyle name="Note 2 5 17 2 4" xfId="25251" xr:uid="{00000000-0005-0000-0000-00007A270000}"/>
    <cellStyle name="Note 2 5 17 3" xfId="7924" xr:uid="{00000000-0005-0000-0000-00007B270000}"/>
    <cellStyle name="Note 2 5 17 3 2" xfId="16654" xr:uid="{00000000-0005-0000-0000-00007C270000}"/>
    <cellStyle name="Note 2 5 17 3 3" xfId="29453" xr:uid="{00000000-0005-0000-0000-00007D270000}"/>
    <cellStyle name="Note 2 5 17 4" xfId="10956" xr:uid="{00000000-0005-0000-0000-00007E270000}"/>
    <cellStyle name="Note 2 5 17 5" xfId="22741" xr:uid="{00000000-0005-0000-0000-00007F270000}"/>
    <cellStyle name="Note 2 5 18" xfId="3444" xr:uid="{00000000-0005-0000-0000-000080270000}"/>
    <cellStyle name="Note 2 5 18 2" xfId="6341" xr:uid="{00000000-0005-0000-0000-000081270000}"/>
    <cellStyle name="Note 2 5 18 2 2" xfId="16657" xr:uid="{00000000-0005-0000-0000-000082270000}"/>
    <cellStyle name="Note 2 5 18 2 2 2" xfId="29456" xr:uid="{00000000-0005-0000-0000-000083270000}"/>
    <cellStyle name="Note 2 5 18 2 3" xfId="10959" xr:uid="{00000000-0005-0000-0000-000084270000}"/>
    <cellStyle name="Note 2 5 18 2 4" xfId="25252" xr:uid="{00000000-0005-0000-0000-000085270000}"/>
    <cellStyle name="Note 2 5 18 3" xfId="8501" xr:uid="{00000000-0005-0000-0000-000086270000}"/>
    <cellStyle name="Note 2 5 18 3 2" xfId="16656" xr:uid="{00000000-0005-0000-0000-000087270000}"/>
    <cellStyle name="Note 2 5 18 3 3" xfId="29455" xr:uid="{00000000-0005-0000-0000-000088270000}"/>
    <cellStyle name="Note 2 5 18 4" xfId="10958" xr:uid="{00000000-0005-0000-0000-000089270000}"/>
    <cellStyle name="Note 2 5 18 5" xfId="23632" xr:uid="{00000000-0005-0000-0000-00008A270000}"/>
    <cellStyle name="Note 2 5 19" xfId="1422" xr:uid="{00000000-0005-0000-0000-00008B270000}"/>
    <cellStyle name="Note 2 5 19 2" xfId="4322" xr:uid="{00000000-0005-0000-0000-00008C270000}"/>
    <cellStyle name="Note 2 5 19 2 2" xfId="16659" xr:uid="{00000000-0005-0000-0000-00008D270000}"/>
    <cellStyle name="Note 2 5 19 2 2 2" xfId="29458" xr:uid="{00000000-0005-0000-0000-00008E270000}"/>
    <cellStyle name="Note 2 5 19 2 3" xfId="10961" xr:uid="{00000000-0005-0000-0000-00008F270000}"/>
    <cellStyle name="Note 2 5 19 2 4" xfId="25253" xr:uid="{00000000-0005-0000-0000-000090270000}"/>
    <cellStyle name="Note 2 5 19 3" xfId="7144" xr:uid="{00000000-0005-0000-0000-000091270000}"/>
    <cellStyle name="Note 2 5 19 3 2" xfId="16658" xr:uid="{00000000-0005-0000-0000-000092270000}"/>
    <cellStyle name="Note 2 5 19 3 3" xfId="29457" xr:uid="{00000000-0005-0000-0000-000093270000}"/>
    <cellStyle name="Note 2 5 19 4" xfId="10960" xr:uid="{00000000-0005-0000-0000-000094270000}"/>
    <cellStyle name="Note 2 5 19 5" xfId="21612" xr:uid="{00000000-0005-0000-0000-000095270000}"/>
    <cellStyle name="Note 2 5 2" xfId="431" xr:uid="{00000000-0005-0000-0000-000096270000}"/>
    <cellStyle name="Note 2 5 2 10" xfId="2709" xr:uid="{00000000-0005-0000-0000-000097270000}"/>
    <cellStyle name="Note 2 5 2 10 2" xfId="5606" xr:uid="{00000000-0005-0000-0000-000098270000}"/>
    <cellStyle name="Note 2 5 2 10 2 2" xfId="16662" xr:uid="{00000000-0005-0000-0000-000099270000}"/>
    <cellStyle name="Note 2 5 2 10 2 2 2" xfId="29461" xr:uid="{00000000-0005-0000-0000-00009A270000}"/>
    <cellStyle name="Note 2 5 2 10 2 3" xfId="10964" xr:uid="{00000000-0005-0000-0000-00009B270000}"/>
    <cellStyle name="Note 2 5 2 10 2 4" xfId="25254" xr:uid="{00000000-0005-0000-0000-00009C270000}"/>
    <cellStyle name="Note 2 5 2 10 3" xfId="8052" xr:uid="{00000000-0005-0000-0000-00009D270000}"/>
    <cellStyle name="Note 2 5 2 10 3 2" xfId="16661" xr:uid="{00000000-0005-0000-0000-00009E270000}"/>
    <cellStyle name="Note 2 5 2 10 3 3" xfId="29460" xr:uid="{00000000-0005-0000-0000-00009F270000}"/>
    <cellStyle name="Note 2 5 2 10 4" xfId="10963" xr:uid="{00000000-0005-0000-0000-0000A0270000}"/>
    <cellStyle name="Note 2 5 2 10 5" xfId="22897" xr:uid="{00000000-0005-0000-0000-0000A1270000}"/>
    <cellStyle name="Note 2 5 2 11" xfId="1796" xr:uid="{00000000-0005-0000-0000-0000A2270000}"/>
    <cellStyle name="Note 2 5 2 11 2" xfId="4695" xr:uid="{00000000-0005-0000-0000-0000A3270000}"/>
    <cellStyle name="Note 2 5 2 11 2 2" xfId="16664" xr:uid="{00000000-0005-0000-0000-0000A4270000}"/>
    <cellStyle name="Note 2 5 2 11 2 2 2" xfId="29463" xr:uid="{00000000-0005-0000-0000-0000A5270000}"/>
    <cellStyle name="Note 2 5 2 11 2 3" xfId="10966" xr:uid="{00000000-0005-0000-0000-0000A6270000}"/>
    <cellStyle name="Note 2 5 2 11 2 4" xfId="25255" xr:uid="{00000000-0005-0000-0000-0000A7270000}"/>
    <cellStyle name="Note 2 5 2 11 3" xfId="7413" xr:uid="{00000000-0005-0000-0000-0000A8270000}"/>
    <cellStyle name="Note 2 5 2 11 3 2" xfId="16663" xr:uid="{00000000-0005-0000-0000-0000A9270000}"/>
    <cellStyle name="Note 2 5 2 11 3 3" xfId="29462" xr:uid="{00000000-0005-0000-0000-0000AA270000}"/>
    <cellStyle name="Note 2 5 2 11 4" xfId="10965" xr:uid="{00000000-0005-0000-0000-0000AB270000}"/>
    <cellStyle name="Note 2 5 2 11 5" xfId="21985" xr:uid="{00000000-0005-0000-0000-0000AC270000}"/>
    <cellStyle name="Note 2 5 2 12" xfId="2731" xr:uid="{00000000-0005-0000-0000-0000AD270000}"/>
    <cellStyle name="Note 2 5 2 12 2" xfId="5628" xr:uid="{00000000-0005-0000-0000-0000AE270000}"/>
    <cellStyle name="Note 2 5 2 12 2 2" xfId="16666" xr:uid="{00000000-0005-0000-0000-0000AF270000}"/>
    <cellStyle name="Note 2 5 2 12 2 2 2" xfId="29465" xr:uid="{00000000-0005-0000-0000-0000B0270000}"/>
    <cellStyle name="Note 2 5 2 12 2 3" xfId="10968" xr:uid="{00000000-0005-0000-0000-0000B1270000}"/>
    <cellStyle name="Note 2 5 2 12 2 4" xfId="25256" xr:uid="{00000000-0005-0000-0000-0000B2270000}"/>
    <cellStyle name="Note 2 5 2 12 3" xfId="8074" xr:uid="{00000000-0005-0000-0000-0000B3270000}"/>
    <cellStyle name="Note 2 5 2 12 3 2" xfId="16665" xr:uid="{00000000-0005-0000-0000-0000B4270000}"/>
    <cellStyle name="Note 2 5 2 12 3 3" xfId="29464" xr:uid="{00000000-0005-0000-0000-0000B5270000}"/>
    <cellStyle name="Note 2 5 2 12 4" xfId="10967" xr:uid="{00000000-0005-0000-0000-0000B6270000}"/>
    <cellStyle name="Note 2 5 2 12 5" xfId="22919" xr:uid="{00000000-0005-0000-0000-0000B7270000}"/>
    <cellStyle name="Note 2 5 2 13" xfId="2147" xr:uid="{00000000-0005-0000-0000-0000B8270000}"/>
    <cellStyle name="Note 2 5 2 13 2" xfId="5045" xr:uid="{00000000-0005-0000-0000-0000B9270000}"/>
    <cellStyle name="Note 2 5 2 13 2 2" xfId="16668" xr:uid="{00000000-0005-0000-0000-0000BA270000}"/>
    <cellStyle name="Note 2 5 2 13 2 2 2" xfId="29467" xr:uid="{00000000-0005-0000-0000-0000BB270000}"/>
    <cellStyle name="Note 2 5 2 13 2 3" xfId="10970" xr:uid="{00000000-0005-0000-0000-0000BC270000}"/>
    <cellStyle name="Note 2 5 2 13 2 4" xfId="25257" xr:uid="{00000000-0005-0000-0000-0000BD270000}"/>
    <cellStyle name="Note 2 5 2 13 3" xfId="7658" xr:uid="{00000000-0005-0000-0000-0000BE270000}"/>
    <cellStyle name="Note 2 5 2 13 3 2" xfId="16667" xr:uid="{00000000-0005-0000-0000-0000BF270000}"/>
    <cellStyle name="Note 2 5 2 13 3 3" xfId="29466" xr:uid="{00000000-0005-0000-0000-0000C0270000}"/>
    <cellStyle name="Note 2 5 2 13 4" xfId="10969" xr:uid="{00000000-0005-0000-0000-0000C1270000}"/>
    <cellStyle name="Note 2 5 2 13 5" xfId="22336" xr:uid="{00000000-0005-0000-0000-0000C2270000}"/>
    <cellStyle name="Note 2 5 2 14" xfId="2999" xr:uid="{00000000-0005-0000-0000-0000C3270000}"/>
    <cellStyle name="Note 2 5 2 14 2" xfId="5896" xr:uid="{00000000-0005-0000-0000-0000C4270000}"/>
    <cellStyle name="Note 2 5 2 14 2 2" xfId="16670" xr:uid="{00000000-0005-0000-0000-0000C5270000}"/>
    <cellStyle name="Note 2 5 2 14 2 2 2" xfId="29469" xr:uid="{00000000-0005-0000-0000-0000C6270000}"/>
    <cellStyle name="Note 2 5 2 14 2 3" xfId="10972" xr:uid="{00000000-0005-0000-0000-0000C7270000}"/>
    <cellStyle name="Note 2 5 2 14 2 4" xfId="25258" xr:uid="{00000000-0005-0000-0000-0000C8270000}"/>
    <cellStyle name="Note 2 5 2 14 3" xfId="8233" xr:uid="{00000000-0005-0000-0000-0000C9270000}"/>
    <cellStyle name="Note 2 5 2 14 3 2" xfId="16669" xr:uid="{00000000-0005-0000-0000-0000CA270000}"/>
    <cellStyle name="Note 2 5 2 14 3 3" xfId="29468" xr:uid="{00000000-0005-0000-0000-0000CB270000}"/>
    <cellStyle name="Note 2 5 2 14 4" xfId="10971" xr:uid="{00000000-0005-0000-0000-0000CC270000}"/>
    <cellStyle name="Note 2 5 2 14 5" xfId="23187" xr:uid="{00000000-0005-0000-0000-0000CD270000}"/>
    <cellStyle name="Note 2 5 2 15" xfId="3201" xr:uid="{00000000-0005-0000-0000-0000CE270000}"/>
    <cellStyle name="Note 2 5 2 15 2" xfId="6098" xr:uid="{00000000-0005-0000-0000-0000CF270000}"/>
    <cellStyle name="Note 2 5 2 15 2 2" xfId="16672" xr:uid="{00000000-0005-0000-0000-0000D0270000}"/>
    <cellStyle name="Note 2 5 2 15 2 2 2" xfId="29471" xr:uid="{00000000-0005-0000-0000-0000D1270000}"/>
    <cellStyle name="Note 2 5 2 15 2 3" xfId="10974" xr:uid="{00000000-0005-0000-0000-0000D2270000}"/>
    <cellStyle name="Note 2 5 2 15 2 4" xfId="25259" xr:uid="{00000000-0005-0000-0000-0000D3270000}"/>
    <cellStyle name="Note 2 5 2 15 3" xfId="8347" xr:uid="{00000000-0005-0000-0000-0000D4270000}"/>
    <cellStyle name="Note 2 5 2 15 3 2" xfId="16671" xr:uid="{00000000-0005-0000-0000-0000D5270000}"/>
    <cellStyle name="Note 2 5 2 15 3 3" xfId="29470" xr:uid="{00000000-0005-0000-0000-0000D6270000}"/>
    <cellStyle name="Note 2 5 2 15 4" xfId="10973" xr:uid="{00000000-0005-0000-0000-0000D7270000}"/>
    <cellStyle name="Note 2 5 2 15 5" xfId="23389" xr:uid="{00000000-0005-0000-0000-0000D8270000}"/>
    <cellStyle name="Note 2 5 2 16" xfId="2552" xr:uid="{00000000-0005-0000-0000-0000D9270000}"/>
    <cellStyle name="Note 2 5 2 16 2" xfId="5449" xr:uid="{00000000-0005-0000-0000-0000DA270000}"/>
    <cellStyle name="Note 2 5 2 16 2 2" xfId="16674" xr:uid="{00000000-0005-0000-0000-0000DB270000}"/>
    <cellStyle name="Note 2 5 2 16 2 2 2" xfId="29473" xr:uid="{00000000-0005-0000-0000-0000DC270000}"/>
    <cellStyle name="Note 2 5 2 16 2 3" xfId="10976" xr:uid="{00000000-0005-0000-0000-0000DD270000}"/>
    <cellStyle name="Note 2 5 2 16 2 4" xfId="25260" xr:uid="{00000000-0005-0000-0000-0000DE270000}"/>
    <cellStyle name="Note 2 5 2 16 3" xfId="7923" xr:uid="{00000000-0005-0000-0000-0000DF270000}"/>
    <cellStyle name="Note 2 5 2 16 3 2" xfId="16673" xr:uid="{00000000-0005-0000-0000-0000E0270000}"/>
    <cellStyle name="Note 2 5 2 16 3 3" xfId="29472" xr:uid="{00000000-0005-0000-0000-0000E1270000}"/>
    <cellStyle name="Note 2 5 2 16 4" xfId="10975" xr:uid="{00000000-0005-0000-0000-0000E2270000}"/>
    <cellStyle name="Note 2 5 2 16 5" xfId="22740" xr:uid="{00000000-0005-0000-0000-0000E3270000}"/>
    <cellStyle name="Note 2 5 2 17" xfId="3295" xr:uid="{00000000-0005-0000-0000-0000E4270000}"/>
    <cellStyle name="Note 2 5 2 17 2" xfId="6192" xr:uid="{00000000-0005-0000-0000-0000E5270000}"/>
    <cellStyle name="Note 2 5 2 17 2 2" xfId="16676" xr:uid="{00000000-0005-0000-0000-0000E6270000}"/>
    <cellStyle name="Note 2 5 2 17 2 2 2" xfId="29475" xr:uid="{00000000-0005-0000-0000-0000E7270000}"/>
    <cellStyle name="Note 2 5 2 17 2 3" xfId="10978" xr:uid="{00000000-0005-0000-0000-0000E8270000}"/>
    <cellStyle name="Note 2 5 2 17 2 4" xfId="25261" xr:uid="{00000000-0005-0000-0000-0000E9270000}"/>
    <cellStyle name="Note 2 5 2 17 3" xfId="8411" xr:uid="{00000000-0005-0000-0000-0000EA270000}"/>
    <cellStyle name="Note 2 5 2 17 3 2" xfId="16675" xr:uid="{00000000-0005-0000-0000-0000EB270000}"/>
    <cellStyle name="Note 2 5 2 17 3 3" xfId="29474" xr:uid="{00000000-0005-0000-0000-0000EC270000}"/>
    <cellStyle name="Note 2 5 2 17 4" xfId="10977" xr:uid="{00000000-0005-0000-0000-0000ED270000}"/>
    <cellStyle name="Note 2 5 2 17 5" xfId="23483" xr:uid="{00000000-0005-0000-0000-0000EE270000}"/>
    <cellStyle name="Note 2 5 2 18" xfId="1803" xr:uid="{00000000-0005-0000-0000-0000EF270000}"/>
    <cellStyle name="Note 2 5 2 18 2" xfId="4702" xr:uid="{00000000-0005-0000-0000-0000F0270000}"/>
    <cellStyle name="Note 2 5 2 18 2 2" xfId="16678" xr:uid="{00000000-0005-0000-0000-0000F1270000}"/>
    <cellStyle name="Note 2 5 2 18 2 2 2" xfId="29477" xr:uid="{00000000-0005-0000-0000-0000F2270000}"/>
    <cellStyle name="Note 2 5 2 18 2 3" xfId="10980" xr:uid="{00000000-0005-0000-0000-0000F3270000}"/>
    <cellStyle name="Note 2 5 2 18 2 4" xfId="25262" xr:uid="{00000000-0005-0000-0000-0000F4270000}"/>
    <cellStyle name="Note 2 5 2 18 3" xfId="7418" xr:uid="{00000000-0005-0000-0000-0000F5270000}"/>
    <cellStyle name="Note 2 5 2 18 3 2" xfId="16677" xr:uid="{00000000-0005-0000-0000-0000F6270000}"/>
    <cellStyle name="Note 2 5 2 18 3 3" xfId="29476" xr:uid="{00000000-0005-0000-0000-0000F7270000}"/>
    <cellStyle name="Note 2 5 2 18 4" xfId="10979" xr:uid="{00000000-0005-0000-0000-0000F8270000}"/>
    <cellStyle name="Note 2 5 2 18 5" xfId="21992" xr:uid="{00000000-0005-0000-0000-0000F9270000}"/>
    <cellStyle name="Note 2 5 2 19" xfId="3309" xr:uid="{00000000-0005-0000-0000-0000FA270000}"/>
    <cellStyle name="Note 2 5 2 19 2" xfId="6206" xr:uid="{00000000-0005-0000-0000-0000FB270000}"/>
    <cellStyle name="Note 2 5 2 19 2 2" xfId="16680" xr:uid="{00000000-0005-0000-0000-0000FC270000}"/>
    <cellStyle name="Note 2 5 2 19 2 2 2" xfId="29479" xr:uid="{00000000-0005-0000-0000-0000FD270000}"/>
    <cellStyle name="Note 2 5 2 19 2 3" xfId="10982" xr:uid="{00000000-0005-0000-0000-0000FE270000}"/>
    <cellStyle name="Note 2 5 2 19 2 4" xfId="25263" xr:uid="{00000000-0005-0000-0000-0000FF270000}"/>
    <cellStyle name="Note 2 5 2 19 3" xfId="8425" xr:uid="{00000000-0005-0000-0000-000000280000}"/>
    <cellStyle name="Note 2 5 2 19 3 2" xfId="16679" xr:uid="{00000000-0005-0000-0000-000001280000}"/>
    <cellStyle name="Note 2 5 2 19 3 3" xfId="29478" xr:uid="{00000000-0005-0000-0000-000002280000}"/>
    <cellStyle name="Note 2 5 2 19 4" xfId="10981" xr:uid="{00000000-0005-0000-0000-000003280000}"/>
    <cellStyle name="Note 2 5 2 19 5" xfId="23497" xr:uid="{00000000-0005-0000-0000-000004280000}"/>
    <cellStyle name="Note 2 5 2 2" xfId="1673" xr:uid="{00000000-0005-0000-0000-000005280000}"/>
    <cellStyle name="Note 2 5 2 2 2" xfId="4572" xr:uid="{00000000-0005-0000-0000-000006280000}"/>
    <cellStyle name="Note 2 5 2 2 2 2" xfId="16682" xr:uid="{00000000-0005-0000-0000-000007280000}"/>
    <cellStyle name="Note 2 5 2 2 2 2 2" xfId="29481" xr:uid="{00000000-0005-0000-0000-000008280000}"/>
    <cellStyle name="Note 2 5 2 2 2 3" xfId="10984" xr:uid="{00000000-0005-0000-0000-000009280000}"/>
    <cellStyle name="Note 2 5 2 2 2 4" xfId="25264" xr:uid="{00000000-0005-0000-0000-00000A280000}"/>
    <cellStyle name="Note 2 5 2 2 3" xfId="7305" xr:uid="{00000000-0005-0000-0000-00000B280000}"/>
    <cellStyle name="Note 2 5 2 2 3 2" xfId="16681" xr:uid="{00000000-0005-0000-0000-00000C280000}"/>
    <cellStyle name="Note 2 5 2 2 3 3" xfId="29480" xr:uid="{00000000-0005-0000-0000-00000D280000}"/>
    <cellStyle name="Note 2 5 2 2 4" xfId="10983" xr:uid="{00000000-0005-0000-0000-00000E280000}"/>
    <cellStyle name="Note 2 5 2 2 5" xfId="21862" xr:uid="{00000000-0005-0000-0000-00000F280000}"/>
    <cellStyle name="Note 2 5 2 20" xfId="1839" xr:uid="{00000000-0005-0000-0000-000010280000}"/>
    <cellStyle name="Note 2 5 2 20 2" xfId="4738" xr:uid="{00000000-0005-0000-0000-000011280000}"/>
    <cellStyle name="Note 2 5 2 20 2 2" xfId="16684" xr:uid="{00000000-0005-0000-0000-000012280000}"/>
    <cellStyle name="Note 2 5 2 20 2 2 2" xfId="29483" xr:uid="{00000000-0005-0000-0000-000013280000}"/>
    <cellStyle name="Note 2 5 2 20 2 3" xfId="10986" xr:uid="{00000000-0005-0000-0000-000014280000}"/>
    <cellStyle name="Note 2 5 2 20 2 4" xfId="25265" xr:uid="{00000000-0005-0000-0000-000015280000}"/>
    <cellStyle name="Note 2 5 2 20 3" xfId="7445" xr:uid="{00000000-0005-0000-0000-000016280000}"/>
    <cellStyle name="Note 2 5 2 20 3 2" xfId="16683" xr:uid="{00000000-0005-0000-0000-000017280000}"/>
    <cellStyle name="Note 2 5 2 20 3 3" xfId="29482" xr:uid="{00000000-0005-0000-0000-000018280000}"/>
    <cellStyle name="Note 2 5 2 20 4" xfId="10985" xr:uid="{00000000-0005-0000-0000-000019280000}"/>
    <cellStyle name="Note 2 5 2 20 5" xfId="22028" xr:uid="{00000000-0005-0000-0000-00001A280000}"/>
    <cellStyle name="Note 2 5 2 21" xfId="3655" xr:uid="{00000000-0005-0000-0000-00001B280000}"/>
    <cellStyle name="Note 2 5 2 21 2" xfId="6552" xr:uid="{00000000-0005-0000-0000-00001C280000}"/>
    <cellStyle name="Note 2 5 2 21 2 2" xfId="16686" xr:uid="{00000000-0005-0000-0000-00001D280000}"/>
    <cellStyle name="Note 2 5 2 21 2 2 2" xfId="29485" xr:uid="{00000000-0005-0000-0000-00001E280000}"/>
    <cellStyle name="Note 2 5 2 21 2 3" xfId="10988" xr:uid="{00000000-0005-0000-0000-00001F280000}"/>
    <cellStyle name="Note 2 5 2 21 2 4" xfId="25266" xr:uid="{00000000-0005-0000-0000-000020280000}"/>
    <cellStyle name="Note 2 5 2 21 3" xfId="8610" xr:uid="{00000000-0005-0000-0000-000021280000}"/>
    <cellStyle name="Note 2 5 2 21 3 2" xfId="16685" xr:uid="{00000000-0005-0000-0000-000022280000}"/>
    <cellStyle name="Note 2 5 2 21 3 3" xfId="29484" xr:uid="{00000000-0005-0000-0000-000023280000}"/>
    <cellStyle name="Note 2 5 2 21 4" xfId="10987" xr:uid="{00000000-0005-0000-0000-000024280000}"/>
    <cellStyle name="Note 2 5 2 21 5" xfId="23843" xr:uid="{00000000-0005-0000-0000-000025280000}"/>
    <cellStyle name="Note 2 5 2 22" xfId="3776" xr:uid="{00000000-0005-0000-0000-000026280000}"/>
    <cellStyle name="Note 2 5 2 22 2" xfId="6673" xr:uid="{00000000-0005-0000-0000-000027280000}"/>
    <cellStyle name="Note 2 5 2 22 2 2" xfId="16688" xr:uid="{00000000-0005-0000-0000-000028280000}"/>
    <cellStyle name="Note 2 5 2 22 2 2 2" xfId="29487" xr:uid="{00000000-0005-0000-0000-000029280000}"/>
    <cellStyle name="Note 2 5 2 22 2 3" xfId="10990" xr:uid="{00000000-0005-0000-0000-00002A280000}"/>
    <cellStyle name="Note 2 5 2 22 2 4" xfId="25267" xr:uid="{00000000-0005-0000-0000-00002B280000}"/>
    <cellStyle name="Note 2 5 2 22 3" xfId="8678" xr:uid="{00000000-0005-0000-0000-00002C280000}"/>
    <cellStyle name="Note 2 5 2 22 3 2" xfId="16687" xr:uid="{00000000-0005-0000-0000-00002D280000}"/>
    <cellStyle name="Note 2 5 2 22 3 3" xfId="29486" xr:uid="{00000000-0005-0000-0000-00002E280000}"/>
    <cellStyle name="Note 2 5 2 22 4" xfId="10989" xr:uid="{00000000-0005-0000-0000-00002F280000}"/>
    <cellStyle name="Note 2 5 2 22 5" xfId="23964" xr:uid="{00000000-0005-0000-0000-000030280000}"/>
    <cellStyle name="Note 2 5 2 23" xfId="3220" xr:uid="{00000000-0005-0000-0000-000031280000}"/>
    <cellStyle name="Note 2 5 2 23 2" xfId="6117" xr:uid="{00000000-0005-0000-0000-000032280000}"/>
    <cellStyle name="Note 2 5 2 23 2 2" xfId="16690" xr:uid="{00000000-0005-0000-0000-000033280000}"/>
    <cellStyle name="Note 2 5 2 23 2 2 2" xfId="29489" xr:uid="{00000000-0005-0000-0000-000034280000}"/>
    <cellStyle name="Note 2 5 2 23 2 3" xfId="10992" xr:uid="{00000000-0005-0000-0000-000035280000}"/>
    <cellStyle name="Note 2 5 2 23 2 4" xfId="25268" xr:uid="{00000000-0005-0000-0000-000036280000}"/>
    <cellStyle name="Note 2 5 2 23 3" xfId="8357" xr:uid="{00000000-0005-0000-0000-000037280000}"/>
    <cellStyle name="Note 2 5 2 23 3 2" xfId="16689" xr:uid="{00000000-0005-0000-0000-000038280000}"/>
    <cellStyle name="Note 2 5 2 23 3 3" xfId="29488" xr:uid="{00000000-0005-0000-0000-000039280000}"/>
    <cellStyle name="Note 2 5 2 23 4" xfId="10991" xr:uid="{00000000-0005-0000-0000-00003A280000}"/>
    <cellStyle name="Note 2 5 2 23 5" xfId="23408" xr:uid="{00000000-0005-0000-0000-00003B280000}"/>
    <cellStyle name="Note 2 5 2 24" xfId="3421" xr:uid="{00000000-0005-0000-0000-00003C280000}"/>
    <cellStyle name="Note 2 5 2 24 2" xfId="6318" xr:uid="{00000000-0005-0000-0000-00003D280000}"/>
    <cellStyle name="Note 2 5 2 24 2 2" xfId="16692" xr:uid="{00000000-0005-0000-0000-00003E280000}"/>
    <cellStyle name="Note 2 5 2 24 2 2 2" xfId="29491" xr:uid="{00000000-0005-0000-0000-00003F280000}"/>
    <cellStyle name="Note 2 5 2 24 2 3" xfId="10994" xr:uid="{00000000-0005-0000-0000-000040280000}"/>
    <cellStyle name="Note 2 5 2 24 2 4" xfId="25269" xr:uid="{00000000-0005-0000-0000-000041280000}"/>
    <cellStyle name="Note 2 5 2 24 3" xfId="8482" xr:uid="{00000000-0005-0000-0000-000042280000}"/>
    <cellStyle name="Note 2 5 2 24 3 2" xfId="16691" xr:uid="{00000000-0005-0000-0000-000043280000}"/>
    <cellStyle name="Note 2 5 2 24 3 3" xfId="29490" xr:uid="{00000000-0005-0000-0000-000044280000}"/>
    <cellStyle name="Note 2 5 2 24 4" xfId="10993" xr:uid="{00000000-0005-0000-0000-000045280000}"/>
    <cellStyle name="Note 2 5 2 24 5" xfId="23609" xr:uid="{00000000-0005-0000-0000-000046280000}"/>
    <cellStyle name="Note 2 5 2 25" xfId="4072" xr:uid="{00000000-0005-0000-0000-000047280000}"/>
    <cellStyle name="Note 2 5 2 25 2" xfId="6969" xr:uid="{00000000-0005-0000-0000-000048280000}"/>
    <cellStyle name="Note 2 5 2 25 2 2" xfId="16694" xr:uid="{00000000-0005-0000-0000-000049280000}"/>
    <cellStyle name="Note 2 5 2 25 2 2 2" xfId="29493" xr:uid="{00000000-0005-0000-0000-00004A280000}"/>
    <cellStyle name="Note 2 5 2 25 2 3" xfId="10996" xr:uid="{00000000-0005-0000-0000-00004B280000}"/>
    <cellStyle name="Note 2 5 2 25 2 4" xfId="25270" xr:uid="{00000000-0005-0000-0000-00004C280000}"/>
    <cellStyle name="Note 2 5 2 25 3" xfId="8806" xr:uid="{00000000-0005-0000-0000-00004D280000}"/>
    <cellStyle name="Note 2 5 2 25 3 2" xfId="16693" xr:uid="{00000000-0005-0000-0000-00004E280000}"/>
    <cellStyle name="Note 2 5 2 25 3 3" xfId="29492" xr:uid="{00000000-0005-0000-0000-00004F280000}"/>
    <cellStyle name="Note 2 5 2 25 4" xfId="10995" xr:uid="{00000000-0005-0000-0000-000050280000}"/>
    <cellStyle name="Note 2 5 2 25 5" xfId="24260" xr:uid="{00000000-0005-0000-0000-000051280000}"/>
    <cellStyle name="Note 2 5 2 26" xfId="3938" xr:uid="{00000000-0005-0000-0000-000052280000}"/>
    <cellStyle name="Note 2 5 2 26 2" xfId="6835" xr:uid="{00000000-0005-0000-0000-000053280000}"/>
    <cellStyle name="Note 2 5 2 26 2 2" xfId="16696" xr:uid="{00000000-0005-0000-0000-000054280000}"/>
    <cellStyle name="Note 2 5 2 26 2 2 2" xfId="29495" xr:uid="{00000000-0005-0000-0000-000055280000}"/>
    <cellStyle name="Note 2 5 2 26 2 3" xfId="10998" xr:uid="{00000000-0005-0000-0000-000056280000}"/>
    <cellStyle name="Note 2 5 2 26 2 4" xfId="25271" xr:uid="{00000000-0005-0000-0000-000057280000}"/>
    <cellStyle name="Note 2 5 2 26 3" xfId="16695" xr:uid="{00000000-0005-0000-0000-000058280000}"/>
    <cellStyle name="Note 2 5 2 26 3 2" xfId="29494" xr:uid="{00000000-0005-0000-0000-000059280000}"/>
    <cellStyle name="Note 2 5 2 26 4" xfId="10997" xr:uid="{00000000-0005-0000-0000-00005A280000}"/>
    <cellStyle name="Note 2 5 2 26 5" xfId="24126" xr:uid="{00000000-0005-0000-0000-00005B280000}"/>
    <cellStyle name="Note 2 5 2 27" xfId="4246" xr:uid="{00000000-0005-0000-0000-00005C280000}"/>
    <cellStyle name="Note 2 5 2 27 2" xfId="16697" xr:uid="{00000000-0005-0000-0000-00005D280000}"/>
    <cellStyle name="Note 2 5 2 27 2 2" xfId="29496" xr:uid="{00000000-0005-0000-0000-00005E280000}"/>
    <cellStyle name="Note 2 5 2 27 3" xfId="10999" xr:uid="{00000000-0005-0000-0000-00005F280000}"/>
    <cellStyle name="Note 2 5 2 27 4" xfId="25272" xr:uid="{00000000-0005-0000-0000-000060280000}"/>
    <cellStyle name="Note 2 5 2 28" xfId="7072" xr:uid="{00000000-0005-0000-0000-000061280000}"/>
    <cellStyle name="Note 2 5 2 28 2" xfId="16660" xr:uid="{00000000-0005-0000-0000-000062280000}"/>
    <cellStyle name="Note 2 5 2 28 3" xfId="29459" xr:uid="{00000000-0005-0000-0000-000063280000}"/>
    <cellStyle name="Note 2 5 2 29" xfId="10962" xr:uid="{00000000-0005-0000-0000-000064280000}"/>
    <cellStyle name="Note 2 5 2 3" xfId="2088" xr:uid="{00000000-0005-0000-0000-000065280000}"/>
    <cellStyle name="Note 2 5 2 3 2" xfId="4986" xr:uid="{00000000-0005-0000-0000-000066280000}"/>
    <cellStyle name="Note 2 5 2 3 2 2" xfId="16699" xr:uid="{00000000-0005-0000-0000-000067280000}"/>
    <cellStyle name="Note 2 5 2 3 2 2 2" xfId="29498" xr:uid="{00000000-0005-0000-0000-000068280000}"/>
    <cellStyle name="Note 2 5 2 3 2 3" xfId="11001" xr:uid="{00000000-0005-0000-0000-000069280000}"/>
    <cellStyle name="Note 2 5 2 3 2 4" xfId="25273" xr:uid="{00000000-0005-0000-0000-00006A280000}"/>
    <cellStyle name="Note 2 5 2 3 3" xfId="7599" xr:uid="{00000000-0005-0000-0000-00006B280000}"/>
    <cellStyle name="Note 2 5 2 3 3 2" xfId="16698" xr:uid="{00000000-0005-0000-0000-00006C280000}"/>
    <cellStyle name="Note 2 5 2 3 3 3" xfId="29497" xr:uid="{00000000-0005-0000-0000-00006D280000}"/>
    <cellStyle name="Note 2 5 2 3 4" xfId="11000" xr:uid="{00000000-0005-0000-0000-00006E280000}"/>
    <cellStyle name="Note 2 5 2 3 5" xfId="22277" xr:uid="{00000000-0005-0000-0000-00006F280000}"/>
    <cellStyle name="Note 2 5 2 4" xfId="1647" xr:uid="{00000000-0005-0000-0000-000070280000}"/>
    <cellStyle name="Note 2 5 2 4 2" xfId="4546" xr:uid="{00000000-0005-0000-0000-000071280000}"/>
    <cellStyle name="Note 2 5 2 4 2 2" xfId="16701" xr:uid="{00000000-0005-0000-0000-000072280000}"/>
    <cellStyle name="Note 2 5 2 4 2 2 2" xfId="29500" xr:uid="{00000000-0005-0000-0000-000073280000}"/>
    <cellStyle name="Note 2 5 2 4 2 3" xfId="11003" xr:uid="{00000000-0005-0000-0000-000074280000}"/>
    <cellStyle name="Note 2 5 2 4 2 4" xfId="25274" xr:uid="{00000000-0005-0000-0000-000075280000}"/>
    <cellStyle name="Note 2 5 2 4 3" xfId="7279" xr:uid="{00000000-0005-0000-0000-000076280000}"/>
    <cellStyle name="Note 2 5 2 4 3 2" xfId="16700" xr:uid="{00000000-0005-0000-0000-000077280000}"/>
    <cellStyle name="Note 2 5 2 4 3 3" xfId="29499" xr:uid="{00000000-0005-0000-0000-000078280000}"/>
    <cellStyle name="Note 2 5 2 4 4" xfId="11002" xr:uid="{00000000-0005-0000-0000-000079280000}"/>
    <cellStyle name="Note 2 5 2 4 5" xfId="21836" xr:uid="{00000000-0005-0000-0000-00007A280000}"/>
    <cellStyle name="Note 2 5 2 5" xfId="2112" xr:uid="{00000000-0005-0000-0000-00007B280000}"/>
    <cellStyle name="Note 2 5 2 5 2" xfId="5010" xr:uid="{00000000-0005-0000-0000-00007C280000}"/>
    <cellStyle name="Note 2 5 2 5 2 2" xfId="16703" xr:uid="{00000000-0005-0000-0000-00007D280000}"/>
    <cellStyle name="Note 2 5 2 5 2 2 2" xfId="29502" xr:uid="{00000000-0005-0000-0000-00007E280000}"/>
    <cellStyle name="Note 2 5 2 5 2 3" xfId="11005" xr:uid="{00000000-0005-0000-0000-00007F280000}"/>
    <cellStyle name="Note 2 5 2 5 2 4" xfId="25275" xr:uid="{00000000-0005-0000-0000-000080280000}"/>
    <cellStyle name="Note 2 5 2 5 3" xfId="7623" xr:uid="{00000000-0005-0000-0000-000081280000}"/>
    <cellStyle name="Note 2 5 2 5 3 2" xfId="16702" xr:uid="{00000000-0005-0000-0000-000082280000}"/>
    <cellStyle name="Note 2 5 2 5 3 3" xfId="29501" xr:uid="{00000000-0005-0000-0000-000083280000}"/>
    <cellStyle name="Note 2 5 2 5 4" xfId="11004" xr:uid="{00000000-0005-0000-0000-000084280000}"/>
    <cellStyle name="Note 2 5 2 5 5" xfId="22301" xr:uid="{00000000-0005-0000-0000-000085280000}"/>
    <cellStyle name="Note 2 5 2 6" xfId="1629" xr:uid="{00000000-0005-0000-0000-000086280000}"/>
    <cellStyle name="Note 2 5 2 6 2" xfId="4528" xr:uid="{00000000-0005-0000-0000-000087280000}"/>
    <cellStyle name="Note 2 5 2 6 2 2" xfId="16705" xr:uid="{00000000-0005-0000-0000-000088280000}"/>
    <cellStyle name="Note 2 5 2 6 2 2 2" xfId="29504" xr:uid="{00000000-0005-0000-0000-000089280000}"/>
    <cellStyle name="Note 2 5 2 6 2 3" xfId="11007" xr:uid="{00000000-0005-0000-0000-00008A280000}"/>
    <cellStyle name="Note 2 5 2 6 2 4" xfId="25276" xr:uid="{00000000-0005-0000-0000-00008B280000}"/>
    <cellStyle name="Note 2 5 2 6 3" xfId="7261" xr:uid="{00000000-0005-0000-0000-00008C280000}"/>
    <cellStyle name="Note 2 5 2 6 3 2" xfId="16704" xr:uid="{00000000-0005-0000-0000-00008D280000}"/>
    <cellStyle name="Note 2 5 2 6 3 3" xfId="29503" xr:uid="{00000000-0005-0000-0000-00008E280000}"/>
    <cellStyle name="Note 2 5 2 6 4" xfId="11006" xr:uid="{00000000-0005-0000-0000-00008F280000}"/>
    <cellStyle name="Note 2 5 2 6 5" xfId="21818" xr:uid="{00000000-0005-0000-0000-000090280000}"/>
    <cellStyle name="Note 2 5 2 7" xfId="2138" xr:uid="{00000000-0005-0000-0000-000091280000}"/>
    <cellStyle name="Note 2 5 2 7 2" xfId="5036" xr:uid="{00000000-0005-0000-0000-000092280000}"/>
    <cellStyle name="Note 2 5 2 7 2 2" xfId="16707" xr:uid="{00000000-0005-0000-0000-000093280000}"/>
    <cellStyle name="Note 2 5 2 7 2 2 2" xfId="29506" xr:uid="{00000000-0005-0000-0000-000094280000}"/>
    <cellStyle name="Note 2 5 2 7 2 3" xfId="11009" xr:uid="{00000000-0005-0000-0000-000095280000}"/>
    <cellStyle name="Note 2 5 2 7 2 4" xfId="25277" xr:uid="{00000000-0005-0000-0000-000096280000}"/>
    <cellStyle name="Note 2 5 2 7 3" xfId="7649" xr:uid="{00000000-0005-0000-0000-000097280000}"/>
    <cellStyle name="Note 2 5 2 7 3 2" xfId="16706" xr:uid="{00000000-0005-0000-0000-000098280000}"/>
    <cellStyle name="Note 2 5 2 7 3 3" xfId="29505" xr:uid="{00000000-0005-0000-0000-000099280000}"/>
    <cellStyle name="Note 2 5 2 7 4" xfId="11008" xr:uid="{00000000-0005-0000-0000-00009A280000}"/>
    <cellStyle name="Note 2 5 2 7 5" xfId="22327" xr:uid="{00000000-0005-0000-0000-00009B280000}"/>
    <cellStyle name="Note 2 5 2 8" xfId="2688" xr:uid="{00000000-0005-0000-0000-00009C280000}"/>
    <cellStyle name="Note 2 5 2 8 2" xfId="5585" xr:uid="{00000000-0005-0000-0000-00009D280000}"/>
    <cellStyle name="Note 2 5 2 8 2 2" xfId="16709" xr:uid="{00000000-0005-0000-0000-00009E280000}"/>
    <cellStyle name="Note 2 5 2 8 2 2 2" xfId="29508" xr:uid="{00000000-0005-0000-0000-00009F280000}"/>
    <cellStyle name="Note 2 5 2 8 2 3" xfId="11011" xr:uid="{00000000-0005-0000-0000-0000A0280000}"/>
    <cellStyle name="Note 2 5 2 8 2 4" xfId="25278" xr:uid="{00000000-0005-0000-0000-0000A1280000}"/>
    <cellStyle name="Note 2 5 2 8 3" xfId="8031" xr:uid="{00000000-0005-0000-0000-0000A2280000}"/>
    <cellStyle name="Note 2 5 2 8 3 2" xfId="16708" xr:uid="{00000000-0005-0000-0000-0000A3280000}"/>
    <cellStyle name="Note 2 5 2 8 3 3" xfId="29507" xr:uid="{00000000-0005-0000-0000-0000A4280000}"/>
    <cellStyle name="Note 2 5 2 8 4" xfId="11010" xr:uid="{00000000-0005-0000-0000-0000A5280000}"/>
    <cellStyle name="Note 2 5 2 8 5" xfId="22876" xr:uid="{00000000-0005-0000-0000-0000A6280000}"/>
    <cellStyle name="Note 2 5 2 9" xfId="1951" xr:uid="{00000000-0005-0000-0000-0000A7280000}"/>
    <cellStyle name="Note 2 5 2 9 2" xfId="4849" xr:uid="{00000000-0005-0000-0000-0000A8280000}"/>
    <cellStyle name="Note 2 5 2 9 2 2" xfId="16711" xr:uid="{00000000-0005-0000-0000-0000A9280000}"/>
    <cellStyle name="Note 2 5 2 9 2 2 2" xfId="29510" xr:uid="{00000000-0005-0000-0000-0000AA280000}"/>
    <cellStyle name="Note 2 5 2 9 2 3" xfId="11013" xr:uid="{00000000-0005-0000-0000-0000AB280000}"/>
    <cellStyle name="Note 2 5 2 9 2 4" xfId="25279" xr:uid="{00000000-0005-0000-0000-0000AC280000}"/>
    <cellStyle name="Note 2 5 2 9 3" xfId="7480" xr:uid="{00000000-0005-0000-0000-0000AD280000}"/>
    <cellStyle name="Note 2 5 2 9 3 2" xfId="16710" xr:uid="{00000000-0005-0000-0000-0000AE280000}"/>
    <cellStyle name="Note 2 5 2 9 3 3" xfId="29509" xr:uid="{00000000-0005-0000-0000-0000AF280000}"/>
    <cellStyle name="Note 2 5 2 9 4" xfId="11012" xr:uid="{00000000-0005-0000-0000-0000B0280000}"/>
    <cellStyle name="Note 2 5 2 9 5" xfId="22140" xr:uid="{00000000-0005-0000-0000-0000B1280000}"/>
    <cellStyle name="Note 2 5 20" xfId="3348" xr:uid="{00000000-0005-0000-0000-0000B2280000}"/>
    <cellStyle name="Note 2 5 20 2" xfId="6245" xr:uid="{00000000-0005-0000-0000-0000B3280000}"/>
    <cellStyle name="Note 2 5 20 2 2" xfId="16713" xr:uid="{00000000-0005-0000-0000-0000B4280000}"/>
    <cellStyle name="Note 2 5 20 2 2 2" xfId="29512" xr:uid="{00000000-0005-0000-0000-0000B5280000}"/>
    <cellStyle name="Note 2 5 20 2 3" xfId="11015" xr:uid="{00000000-0005-0000-0000-0000B6280000}"/>
    <cellStyle name="Note 2 5 20 2 4" xfId="25280" xr:uid="{00000000-0005-0000-0000-0000B7280000}"/>
    <cellStyle name="Note 2 5 20 3" xfId="8441" xr:uid="{00000000-0005-0000-0000-0000B8280000}"/>
    <cellStyle name="Note 2 5 20 3 2" xfId="16712" xr:uid="{00000000-0005-0000-0000-0000B9280000}"/>
    <cellStyle name="Note 2 5 20 3 3" xfId="29511" xr:uid="{00000000-0005-0000-0000-0000BA280000}"/>
    <cellStyle name="Note 2 5 20 4" xfId="11014" xr:uid="{00000000-0005-0000-0000-0000BB280000}"/>
    <cellStyle name="Note 2 5 20 5" xfId="23536" xr:uid="{00000000-0005-0000-0000-0000BC280000}"/>
    <cellStyle name="Note 2 5 21" xfId="3257" xr:uid="{00000000-0005-0000-0000-0000BD280000}"/>
    <cellStyle name="Note 2 5 21 2" xfId="6154" xr:uid="{00000000-0005-0000-0000-0000BE280000}"/>
    <cellStyle name="Note 2 5 21 2 2" xfId="16715" xr:uid="{00000000-0005-0000-0000-0000BF280000}"/>
    <cellStyle name="Note 2 5 21 2 2 2" xfId="29514" xr:uid="{00000000-0005-0000-0000-0000C0280000}"/>
    <cellStyle name="Note 2 5 21 2 3" xfId="11017" xr:uid="{00000000-0005-0000-0000-0000C1280000}"/>
    <cellStyle name="Note 2 5 21 2 4" xfId="25281" xr:uid="{00000000-0005-0000-0000-0000C2280000}"/>
    <cellStyle name="Note 2 5 21 3" xfId="8376" xr:uid="{00000000-0005-0000-0000-0000C3280000}"/>
    <cellStyle name="Note 2 5 21 3 2" xfId="16714" xr:uid="{00000000-0005-0000-0000-0000C4280000}"/>
    <cellStyle name="Note 2 5 21 3 3" xfId="29513" xr:uid="{00000000-0005-0000-0000-0000C5280000}"/>
    <cellStyle name="Note 2 5 21 4" xfId="11016" xr:uid="{00000000-0005-0000-0000-0000C6280000}"/>
    <cellStyle name="Note 2 5 21 5" xfId="23445" xr:uid="{00000000-0005-0000-0000-0000C7280000}"/>
    <cellStyle name="Note 2 5 22" xfId="3449" xr:uid="{00000000-0005-0000-0000-0000C8280000}"/>
    <cellStyle name="Note 2 5 22 2" xfId="6346" xr:uid="{00000000-0005-0000-0000-0000C9280000}"/>
    <cellStyle name="Note 2 5 22 2 2" xfId="16717" xr:uid="{00000000-0005-0000-0000-0000CA280000}"/>
    <cellStyle name="Note 2 5 22 2 2 2" xfId="29516" xr:uid="{00000000-0005-0000-0000-0000CB280000}"/>
    <cellStyle name="Note 2 5 22 2 3" xfId="11019" xr:uid="{00000000-0005-0000-0000-0000CC280000}"/>
    <cellStyle name="Note 2 5 22 2 4" xfId="25282" xr:uid="{00000000-0005-0000-0000-0000CD280000}"/>
    <cellStyle name="Note 2 5 22 3" xfId="8506" xr:uid="{00000000-0005-0000-0000-0000CE280000}"/>
    <cellStyle name="Note 2 5 22 3 2" xfId="16716" xr:uid="{00000000-0005-0000-0000-0000CF280000}"/>
    <cellStyle name="Note 2 5 22 3 3" xfId="29515" xr:uid="{00000000-0005-0000-0000-0000D0280000}"/>
    <cellStyle name="Note 2 5 22 4" xfId="11018" xr:uid="{00000000-0005-0000-0000-0000D1280000}"/>
    <cellStyle name="Note 2 5 22 5" xfId="23637" xr:uid="{00000000-0005-0000-0000-0000D2280000}"/>
    <cellStyle name="Note 2 5 23" xfId="3777" xr:uid="{00000000-0005-0000-0000-0000D3280000}"/>
    <cellStyle name="Note 2 5 23 2" xfId="6674" xr:uid="{00000000-0005-0000-0000-0000D4280000}"/>
    <cellStyle name="Note 2 5 23 2 2" xfId="16719" xr:uid="{00000000-0005-0000-0000-0000D5280000}"/>
    <cellStyle name="Note 2 5 23 2 2 2" xfId="29518" xr:uid="{00000000-0005-0000-0000-0000D6280000}"/>
    <cellStyle name="Note 2 5 23 2 3" xfId="11021" xr:uid="{00000000-0005-0000-0000-0000D7280000}"/>
    <cellStyle name="Note 2 5 23 2 4" xfId="25283" xr:uid="{00000000-0005-0000-0000-0000D8280000}"/>
    <cellStyle name="Note 2 5 23 3" xfId="8679" xr:uid="{00000000-0005-0000-0000-0000D9280000}"/>
    <cellStyle name="Note 2 5 23 3 2" xfId="16718" xr:uid="{00000000-0005-0000-0000-0000DA280000}"/>
    <cellStyle name="Note 2 5 23 3 3" xfId="29517" xr:uid="{00000000-0005-0000-0000-0000DB280000}"/>
    <cellStyle name="Note 2 5 23 4" xfId="11020" xr:uid="{00000000-0005-0000-0000-0000DC280000}"/>
    <cellStyle name="Note 2 5 23 5" xfId="23965" xr:uid="{00000000-0005-0000-0000-0000DD280000}"/>
    <cellStyle name="Note 2 5 24" xfId="3802" xr:uid="{00000000-0005-0000-0000-0000DE280000}"/>
    <cellStyle name="Note 2 5 24 2" xfId="6699" xr:uid="{00000000-0005-0000-0000-0000DF280000}"/>
    <cellStyle name="Note 2 5 24 2 2" xfId="16721" xr:uid="{00000000-0005-0000-0000-0000E0280000}"/>
    <cellStyle name="Note 2 5 24 2 2 2" xfId="29520" xr:uid="{00000000-0005-0000-0000-0000E1280000}"/>
    <cellStyle name="Note 2 5 24 2 3" xfId="11023" xr:uid="{00000000-0005-0000-0000-0000E2280000}"/>
    <cellStyle name="Note 2 5 24 2 4" xfId="25284" xr:uid="{00000000-0005-0000-0000-0000E3280000}"/>
    <cellStyle name="Note 2 5 24 3" xfId="8699" xr:uid="{00000000-0005-0000-0000-0000E4280000}"/>
    <cellStyle name="Note 2 5 24 3 2" xfId="16720" xr:uid="{00000000-0005-0000-0000-0000E5280000}"/>
    <cellStyle name="Note 2 5 24 3 3" xfId="29519" xr:uid="{00000000-0005-0000-0000-0000E6280000}"/>
    <cellStyle name="Note 2 5 24 4" xfId="11022" xr:uid="{00000000-0005-0000-0000-0000E7280000}"/>
    <cellStyle name="Note 2 5 24 5" xfId="23990" xr:uid="{00000000-0005-0000-0000-0000E8280000}"/>
    <cellStyle name="Note 2 5 25" xfId="3141" xr:uid="{00000000-0005-0000-0000-0000E9280000}"/>
    <cellStyle name="Note 2 5 25 2" xfId="6038" xr:uid="{00000000-0005-0000-0000-0000EA280000}"/>
    <cellStyle name="Note 2 5 25 2 2" xfId="16723" xr:uid="{00000000-0005-0000-0000-0000EB280000}"/>
    <cellStyle name="Note 2 5 25 2 2 2" xfId="29522" xr:uid="{00000000-0005-0000-0000-0000EC280000}"/>
    <cellStyle name="Note 2 5 25 2 3" xfId="11025" xr:uid="{00000000-0005-0000-0000-0000ED280000}"/>
    <cellStyle name="Note 2 5 25 2 4" xfId="25285" xr:uid="{00000000-0005-0000-0000-0000EE280000}"/>
    <cellStyle name="Note 2 5 25 3" xfId="8307" xr:uid="{00000000-0005-0000-0000-0000EF280000}"/>
    <cellStyle name="Note 2 5 25 3 2" xfId="16722" xr:uid="{00000000-0005-0000-0000-0000F0280000}"/>
    <cellStyle name="Note 2 5 25 3 3" xfId="29521" xr:uid="{00000000-0005-0000-0000-0000F1280000}"/>
    <cellStyle name="Note 2 5 25 4" xfId="11024" xr:uid="{00000000-0005-0000-0000-0000F2280000}"/>
    <cellStyle name="Note 2 5 25 5" xfId="23329" xr:uid="{00000000-0005-0000-0000-0000F3280000}"/>
    <cellStyle name="Note 2 5 26" xfId="4073" xr:uid="{00000000-0005-0000-0000-0000F4280000}"/>
    <cellStyle name="Note 2 5 26 2" xfId="6970" xr:uid="{00000000-0005-0000-0000-0000F5280000}"/>
    <cellStyle name="Note 2 5 26 2 2" xfId="16725" xr:uid="{00000000-0005-0000-0000-0000F6280000}"/>
    <cellStyle name="Note 2 5 26 2 2 2" xfId="29524" xr:uid="{00000000-0005-0000-0000-0000F7280000}"/>
    <cellStyle name="Note 2 5 26 2 3" xfId="11027" xr:uid="{00000000-0005-0000-0000-0000F8280000}"/>
    <cellStyle name="Note 2 5 26 2 4" xfId="25286" xr:uid="{00000000-0005-0000-0000-0000F9280000}"/>
    <cellStyle name="Note 2 5 26 3" xfId="8807" xr:uid="{00000000-0005-0000-0000-0000FA280000}"/>
    <cellStyle name="Note 2 5 26 3 2" xfId="16724" xr:uid="{00000000-0005-0000-0000-0000FB280000}"/>
    <cellStyle name="Note 2 5 26 3 3" xfId="29523" xr:uid="{00000000-0005-0000-0000-0000FC280000}"/>
    <cellStyle name="Note 2 5 26 4" xfId="11026" xr:uid="{00000000-0005-0000-0000-0000FD280000}"/>
    <cellStyle name="Note 2 5 26 5" xfId="24261" xr:uid="{00000000-0005-0000-0000-0000FE280000}"/>
    <cellStyle name="Note 2 5 27" xfId="3639" xr:uid="{00000000-0005-0000-0000-0000FF280000}"/>
    <cellStyle name="Note 2 5 27 2" xfId="6536" xr:uid="{00000000-0005-0000-0000-000000290000}"/>
    <cellStyle name="Note 2 5 27 2 2" xfId="16727" xr:uid="{00000000-0005-0000-0000-000001290000}"/>
    <cellStyle name="Note 2 5 27 2 2 2" xfId="29526" xr:uid="{00000000-0005-0000-0000-000002290000}"/>
    <cellStyle name="Note 2 5 27 2 3" xfId="11029" xr:uid="{00000000-0005-0000-0000-000003290000}"/>
    <cellStyle name="Note 2 5 27 2 4" xfId="25287" xr:uid="{00000000-0005-0000-0000-000004290000}"/>
    <cellStyle name="Note 2 5 27 3" xfId="16726" xr:uid="{00000000-0005-0000-0000-000005290000}"/>
    <cellStyle name="Note 2 5 27 3 2" xfId="29525" xr:uid="{00000000-0005-0000-0000-000006290000}"/>
    <cellStyle name="Note 2 5 27 4" xfId="11028" xr:uid="{00000000-0005-0000-0000-000007290000}"/>
    <cellStyle name="Note 2 5 27 5" xfId="23827" xr:uid="{00000000-0005-0000-0000-000008290000}"/>
    <cellStyle name="Note 2 5 28" xfId="4245" xr:uid="{00000000-0005-0000-0000-000009290000}"/>
    <cellStyle name="Note 2 5 28 2" xfId="16728" xr:uid="{00000000-0005-0000-0000-00000A290000}"/>
    <cellStyle name="Note 2 5 28 2 2" xfId="29527" xr:uid="{00000000-0005-0000-0000-00000B290000}"/>
    <cellStyle name="Note 2 5 28 3" xfId="11030" xr:uid="{00000000-0005-0000-0000-00000C290000}"/>
    <cellStyle name="Note 2 5 28 4" xfId="25288" xr:uid="{00000000-0005-0000-0000-00000D290000}"/>
    <cellStyle name="Note 2 5 29" xfId="7071" xr:uid="{00000000-0005-0000-0000-00000E290000}"/>
    <cellStyle name="Note 2 5 29 2" xfId="16639" xr:uid="{00000000-0005-0000-0000-00000F290000}"/>
    <cellStyle name="Note 2 5 29 3" xfId="29438" xr:uid="{00000000-0005-0000-0000-000010290000}"/>
    <cellStyle name="Note 2 5 3" xfId="1672" xr:uid="{00000000-0005-0000-0000-000011290000}"/>
    <cellStyle name="Note 2 5 3 2" xfId="4571" xr:uid="{00000000-0005-0000-0000-000012290000}"/>
    <cellStyle name="Note 2 5 3 2 2" xfId="16730" xr:uid="{00000000-0005-0000-0000-000013290000}"/>
    <cellStyle name="Note 2 5 3 2 2 2" xfId="29529" xr:uid="{00000000-0005-0000-0000-000014290000}"/>
    <cellStyle name="Note 2 5 3 2 3" xfId="11032" xr:uid="{00000000-0005-0000-0000-000015290000}"/>
    <cellStyle name="Note 2 5 3 2 4" xfId="25289" xr:uid="{00000000-0005-0000-0000-000016290000}"/>
    <cellStyle name="Note 2 5 3 3" xfId="7304" xr:uid="{00000000-0005-0000-0000-000017290000}"/>
    <cellStyle name="Note 2 5 3 3 2" xfId="16729" xr:uid="{00000000-0005-0000-0000-000018290000}"/>
    <cellStyle name="Note 2 5 3 3 3" xfId="29528" xr:uid="{00000000-0005-0000-0000-000019290000}"/>
    <cellStyle name="Note 2 5 3 4" xfId="11031" xr:uid="{00000000-0005-0000-0000-00001A290000}"/>
    <cellStyle name="Note 2 5 3 5" xfId="21861" xr:uid="{00000000-0005-0000-0000-00001B290000}"/>
    <cellStyle name="Note 2 5 30" xfId="10941" xr:uid="{00000000-0005-0000-0000-00001C290000}"/>
    <cellStyle name="Note 2 5 4" xfId="2089" xr:uid="{00000000-0005-0000-0000-00001D290000}"/>
    <cellStyle name="Note 2 5 4 2" xfId="4987" xr:uid="{00000000-0005-0000-0000-00001E290000}"/>
    <cellStyle name="Note 2 5 4 2 2" xfId="16732" xr:uid="{00000000-0005-0000-0000-00001F290000}"/>
    <cellStyle name="Note 2 5 4 2 2 2" xfId="29531" xr:uid="{00000000-0005-0000-0000-000020290000}"/>
    <cellStyle name="Note 2 5 4 2 3" xfId="11034" xr:uid="{00000000-0005-0000-0000-000021290000}"/>
    <cellStyle name="Note 2 5 4 2 4" xfId="25290" xr:uid="{00000000-0005-0000-0000-000022290000}"/>
    <cellStyle name="Note 2 5 4 3" xfId="7600" xr:uid="{00000000-0005-0000-0000-000023290000}"/>
    <cellStyle name="Note 2 5 4 3 2" xfId="16731" xr:uid="{00000000-0005-0000-0000-000024290000}"/>
    <cellStyle name="Note 2 5 4 3 3" xfId="29530" xr:uid="{00000000-0005-0000-0000-000025290000}"/>
    <cellStyle name="Note 2 5 4 4" xfId="11033" xr:uid="{00000000-0005-0000-0000-000026290000}"/>
    <cellStyle name="Note 2 5 4 5" xfId="22278" xr:uid="{00000000-0005-0000-0000-000027290000}"/>
    <cellStyle name="Note 2 5 5" xfId="1646" xr:uid="{00000000-0005-0000-0000-000028290000}"/>
    <cellStyle name="Note 2 5 5 2" xfId="4545" xr:uid="{00000000-0005-0000-0000-000029290000}"/>
    <cellStyle name="Note 2 5 5 2 2" xfId="16734" xr:uid="{00000000-0005-0000-0000-00002A290000}"/>
    <cellStyle name="Note 2 5 5 2 2 2" xfId="29533" xr:uid="{00000000-0005-0000-0000-00002B290000}"/>
    <cellStyle name="Note 2 5 5 2 3" xfId="11036" xr:uid="{00000000-0005-0000-0000-00002C290000}"/>
    <cellStyle name="Note 2 5 5 2 4" xfId="25291" xr:uid="{00000000-0005-0000-0000-00002D290000}"/>
    <cellStyle name="Note 2 5 5 3" xfId="7278" xr:uid="{00000000-0005-0000-0000-00002E290000}"/>
    <cellStyle name="Note 2 5 5 3 2" xfId="16733" xr:uid="{00000000-0005-0000-0000-00002F290000}"/>
    <cellStyle name="Note 2 5 5 3 3" xfId="29532" xr:uid="{00000000-0005-0000-0000-000030290000}"/>
    <cellStyle name="Note 2 5 5 4" xfId="11035" xr:uid="{00000000-0005-0000-0000-000031290000}"/>
    <cellStyle name="Note 2 5 5 5" xfId="21835" xr:uid="{00000000-0005-0000-0000-000032290000}"/>
    <cellStyle name="Note 2 5 6" xfId="2113" xr:uid="{00000000-0005-0000-0000-000033290000}"/>
    <cellStyle name="Note 2 5 6 2" xfId="5011" xr:uid="{00000000-0005-0000-0000-000034290000}"/>
    <cellStyle name="Note 2 5 6 2 2" xfId="16736" xr:uid="{00000000-0005-0000-0000-000035290000}"/>
    <cellStyle name="Note 2 5 6 2 2 2" xfId="29535" xr:uid="{00000000-0005-0000-0000-000036290000}"/>
    <cellStyle name="Note 2 5 6 2 3" xfId="11038" xr:uid="{00000000-0005-0000-0000-000037290000}"/>
    <cellStyle name="Note 2 5 6 2 4" xfId="25292" xr:uid="{00000000-0005-0000-0000-000038290000}"/>
    <cellStyle name="Note 2 5 6 3" xfId="7624" xr:uid="{00000000-0005-0000-0000-000039290000}"/>
    <cellStyle name="Note 2 5 6 3 2" xfId="16735" xr:uid="{00000000-0005-0000-0000-00003A290000}"/>
    <cellStyle name="Note 2 5 6 3 3" xfId="29534" xr:uid="{00000000-0005-0000-0000-00003B290000}"/>
    <cellStyle name="Note 2 5 6 4" xfId="11037" xr:uid="{00000000-0005-0000-0000-00003C290000}"/>
    <cellStyle name="Note 2 5 6 5" xfId="22302" xr:uid="{00000000-0005-0000-0000-00003D290000}"/>
    <cellStyle name="Note 2 5 7" xfId="1628" xr:uid="{00000000-0005-0000-0000-00003E290000}"/>
    <cellStyle name="Note 2 5 7 2" xfId="4527" xr:uid="{00000000-0005-0000-0000-00003F290000}"/>
    <cellStyle name="Note 2 5 7 2 2" xfId="16738" xr:uid="{00000000-0005-0000-0000-000040290000}"/>
    <cellStyle name="Note 2 5 7 2 2 2" xfId="29537" xr:uid="{00000000-0005-0000-0000-000041290000}"/>
    <cellStyle name="Note 2 5 7 2 3" xfId="11040" xr:uid="{00000000-0005-0000-0000-000042290000}"/>
    <cellStyle name="Note 2 5 7 2 4" xfId="25293" xr:uid="{00000000-0005-0000-0000-000043290000}"/>
    <cellStyle name="Note 2 5 7 3" xfId="7260" xr:uid="{00000000-0005-0000-0000-000044290000}"/>
    <cellStyle name="Note 2 5 7 3 2" xfId="16737" xr:uid="{00000000-0005-0000-0000-000045290000}"/>
    <cellStyle name="Note 2 5 7 3 3" xfId="29536" xr:uid="{00000000-0005-0000-0000-000046290000}"/>
    <cellStyle name="Note 2 5 7 4" xfId="11039" xr:uid="{00000000-0005-0000-0000-000047290000}"/>
    <cellStyle name="Note 2 5 7 5" xfId="21817" xr:uid="{00000000-0005-0000-0000-000048290000}"/>
    <cellStyle name="Note 2 5 8" xfId="2139" xr:uid="{00000000-0005-0000-0000-000049290000}"/>
    <cellStyle name="Note 2 5 8 2" xfId="5037" xr:uid="{00000000-0005-0000-0000-00004A290000}"/>
    <cellStyle name="Note 2 5 8 2 2" xfId="16740" xr:uid="{00000000-0005-0000-0000-00004B290000}"/>
    <cellStyle name="Note 2 5 8 2 2 2" xfId="29539" xr:uid="{00000000-0005-0000-0000-00004C290000}"/>
    <cellStyle name="Note 2 5 8 2 3" xfId="11042" xr:uid="{00000000-0005-0000-0000-00004D290000}"/>
    <cellStyle name="Note 2 5 8 2 4" xfId="25294" xr:uid="{00000000-0005-0000-0000-00004E290000}"/>
    <cellStyle name="Note 2 5 8 3" xfId="7650" xr:uid="{00000000-0005-0000-0000-00004F290000}"/>
    <cellStyle name="Note 2 5 8 3 2" xfId="16739" xr:uid="{00000000-0005-0000-0000-000050290000}"/>
    <cellStyle name="Note 2 5 8 3 3" xfId="29538" xr:uid="{00000000-0005-0000-0000-000051290000}"/>
    <cellStyle name="Note 2 5 8 4" xfId="11041" xr:uid="{00000000-0005-0000-0000-000052290000}"/>
    <cellStyle name="Note 2 5 8 5" xfId="22328" xr:uid="{00000000-0005-0000-0000-000053290000}"/>
    <cellStyle name="Note 2 5 9" xfId="2689" xr:uid="{00000000-0005-0000-0000-000054290000}"/>
    <cellStyle name="Note 2 5 9 2" xfId="5586" xr:uid="{00000000-0005-0000-0000-000055290000}"/>
    <cellStyle name="Note 2 5 9 2 2" xfId="16742" xr:uid="{00000000-0005-0000-0000-000056290000}"/>
    <cellStyle name="Note 2 5 9 2 2 2" xfId="29541" xr:uid="{00000000-0005-0000-0000-000057290000}"/>
    <cellStyle name="Note 2 5 9 2 3" xfId="11044" xr:uid="{00000000-0005-0000-0000-000058290000}"/>
    <cellStyle name="Note 2 5 9 2 4" xfId="25295" xr:uid="{00000000-0005-0000-0000-000059290000}"/>
    <cellStyle name="Note 2 5 9 3" xfId="8032" xr:uid="{00000000-0005-0000-0000-00005A290000}"/>
    <cellStyle name="Note 2 5 9 3 2" xfId="16741" xr:uid="{00000000-0005-0000-0000-00005B290000}"/>
    <cellStyle name="Note 2 5 9 3 3" xfId="29540" xr:uid="{00000000-0005-0000-0000-00005C290000}"/>
    <cellStyle name="Note 2 5 9 4" xfId="11043" xr:uid="{00000000-0005-0000-0000-00005D290000}"/>
    <cellStyle name="Note 2 5 9 5" xfId="22877" xr:uid="{00000000-0005-0000-0000-00005E290000}"/>
    <cellStyle name="Note 2 6" xfId="432" xr:uid="{00000000-0005-0000-0000-00005F290000}"/>
    <cellStyle name="Note 2 6 10" xfId="2708" xr:uid="{00000000-0005-0000-0000-000060290000}"/>
    <cellStyle name="Note 2 6 10 2" xfId="5605" xr:uid="{00000000-0005-0000-0000-000061290000}"/>
    <cellStyle name="Note 2 6 10 2 2" xfId="16745" xr:uid="{00000000-0005-0000-0000-000062290000}"/>
    <cellStyle name="Note 2 6 10 2 2 2" xfId="29544" xr:uid="{00000000-0005-0000-0000-000063290000}"/>
    <cellStyle name="Note 2 6 10 2 3" xfId="11047" xr:uid="{00000000-0005-0000-0000-000064290000}"/>
    <cellStyle name="Note 2 6 10 2 4" xfId="25296" xr:uid="{00000000-0005-0000-0000-000065290000}"/>
    <cellStyle name="Note 2 6 10 3" xfId="8051" xr:uid="{00000000-0005-0000-0000-000066290000}"/>
    <cellStyle name="Note 2 6 10 3 2" xfId="16744" xr:uid="{00000000-0005-0000-0000-000067290000}"/>
    <cellStyle name="Note 2 6 10 3 3" xfId="29543" xr:uid="{00000000-0005-0000-0000-000068290000}"/>
    <cellStyle name="Note 2 6 10 4" xfId="11046" xr:uid="{00000000-0005-0000-0000-000069290000}"/>
    <cellStyle name="Note 2 6 10 5" xfId="22896" xr:uid="{00000000-0005-0000-0000-00006A290000}"/>
    <cellStyle name="Note 2 6 11" xfId="1486" xr:uid="{00000000-0005-0000-0000-00006B290000}"/>
    <cellStyle name="Note 2 6 11 2" xfId="4386" xr:uid="{00000000-0005-0000-0000-00006C290000}"/>
    <cellStyle name="Note 2 6 11 2 2" xfId="16747" xr:uid="{00000000-0005-0000-0000-00006D290000}"/>
    <cellStyle name="Note 2 6 11 2 2 2" xfId="29546" xr:uid="{00000000-0005-0000-0000-00006E290000}"/>
    <cellStyle name="Note 2 6 11 2 3" xfId="11049" xr:uid="{00000000-0005-0000-0000-00006F290000}"/>
    <cellStyle name="Note 2 6 11 2 4" xfId="25297" xr:uid="{00000000-0005-0000-0000-000070290000}"/>
    <cellStyle name="Note 2 6 11 3" xfId="7191" xr:uid="{00000000-0005-0000-0000-000071290000}"/>
    <cellStyle name="Note 2 6 11 3 2" xfId="16746" xr:uid="{00000000-0005-0000-0000-000072290000}"/>
    <cellStyle name="Note 2 6 11 3 3" xfId="29545" xr:uid="{00000000-0005-0000-0000-000073290000}"/>
    <cellStyle name="Note 2 6 11 4" xfId="11048" xr:uid="{00000000-0005-0000-0000-000074290000}"/>
    <cellStyle name="Note 2 6 11 5" xfId="21676" xr:uid="{00000000-0005-0000-0000-000075290000}"/>
    <cellStyle name="Note 2 6 12" xfId="2730" xr:uid="{00000000-0005-0000-0000-000076290000}"/>
    <cellStyle name="Note 2 6 12 2" xfId="5627" xr:uid="{00000000-0005-0000-0000-000077290000}"/>
    <cellStyle name="Note 2 6 12 2 2" xfId="16749" xr:uid="{00000000-0005-0000-0000-000078290000}"/>
    <cellStyle name="Note 2 6 12 2 2 2" xfId="29548" xr:uid="{00000000-0005-0000-0000-000079290000}"/>
    <cellStyle name="Note 2 6 12 2 3" xfId="11051" xr:uid="{00000000-0005-0000-0000-00007A290000}"/>
    <cellStyle name="Note 2 6 12 2 4" xfId="25298" xr:uid="{00000000-0005-0000-0000-00007B290000}"/>
    <cellStyle name="Note 2 6 12 3" xfId="8073" xr:uid="{00000000-0005-0000-0000-00007C290000}"/>
    <cellStyle name="Note 2 6 12 3 2" xfId="16748" xr:uid="{00000000-0005-0000-0000-00007D290000}"/>
    <cellStyle name="Note 2 6 12 3 3" xfId="29547" xr:uid="{00000000-0005-0000-0000-00007E290000}"/>
    <cellStyle name="Note 2 6 12 4" xfId="11050" xr:uid="{00000000-0005-0000-0000-00007F290000}"/>
    <cellStyle name="Note 2 6 12 5" xfId="22918" xr:uid="{00000000-0005-0000-0000-000080290000}"/>
    <cellStyle name="Note 2 6 13" xfId="2148" xr:uid="{00000000-0005-0000-0000-000081290000}"/>
    <cellStyle name="Note 2 6 13 2" xfId="5046" xr:uid="{00000000-0005-0000-0000-000082290000}"/>
    <cellStyle name="Note 2 6 13 2 2" xfId="16751" xr:uid="{00000000-0005-0000-0000-000083290000}"/>
    <cellStyle name="Note 2 6 13 2 2 2" xfId="29550" xr:uid="{00000000-0005-0000-0000-000084290000}"/>
    <cellStyle name="Note 2 6 13 2 3" xfId="11053" xr:uid="{00000000-0005-0000-0000-000085290000}"/>
    <cellStyle name="Note 2 6 13 2 4" xfId="25299" xr:uid="{00000000-0005-0000-0000-000086290000}"/>
    <cellStyle name="Note 2 6 13 3" xfId="7659" xr:uid="{00000000-0005-0000-0000-000087290000}"/>
    <cellStyle name="Note 2 6 13 3 2" xfId="16750" xr:uid="{00000000-0005-0000-0000-000088290000}"/>
    <cellStyle name="Note 2 6 13 3 3" xfId="29549" xr:uid="{00000000-0005-0000-0000-000089290000}"/>
    <cellStyle name="Note 2 6 13 4" xfId="11052" xr:uid="{00000000-0005-0000-0000-00008A290000}"/>
    <cellStyle name="Note 2 6 13 5" xfId="22337" xr:uid="{00000000-0005-0000-0000-00008B290000}"/>
    <cellStyle name="Note 2 6 14" xfId="3099" xr:uid="{00000000-0005-0000-0000-00008C290000}"/>
    <cellStyle name="Note 2 6 14 2" xfId="5996" xr:uid="{00000000-0005-0000-0000-00008D290000}"/>
    <cellStyle name="Note 2 6 14 2 2" xfId="16753" xr:uid="{00000000-0005-0000-0000-00008E290000}"/>
    <cellStyle name="Note 2 6 14 2 2 2" xfId="29552" xr:uid="{00000000-0005-0000-0000-00008F290000}"/>
    <cellStyle name="Note 2 6 14 2 3" xfId="11055" xr:uid="{00000000-0005-0000-0000-000090290000}"/>
    <cellStyle name="Note 2 6 14 2 4" xfId="25300" xr:uid="{00000000-0005-0000-0000-000091290000}"/>
    <cellStyle name="Note 2 6 14 3" xfId="8292" xr:uid="{00000000-0005-0000-0000-000092290000}"/>
    <cellStyle name="Note 2 6 14 3 2" xfId="16752" xr:uid="{00000000-0005-0000-0000-000093290000}"/>
    <cellStyle name="Note 2 6 14 3 3" xfId="29551" xr:uid="{00000000-0005-0000-0000-000094290000}"/>
    <cellStyle name="Note 2 6 14 4" xfId="11054" xr:uid="{00000000-0005-0000-0000-000095290000}"/>
    <cellStyle name="Note 2 6 14 5" xfId="23287" xr:uid="{00000000-0005-0000-0000-000096290000}"/>
    <cellStyle name="Note 2 6 15" xfId="3200" xr:uid="{00000000-0005-0000-0000-000097290000}"/>
    <cellStyle name="Note 2 6 15 2" xfId="6097" xr:uid="{00000000-0005-0000-0000-000098290000}"/>
    <cellStyle name="Note 2 6 15 2 2" xfId="16755" xr:uid="{00000000-0005-0000-0000-000099290000}"/>
    <cellStyle name="Note 2 6 15 2 2 2" xfId="29554" xr:uid="{00000000-0005-0000-0000-00009A290000}"/>
    <cellStyle name="Note 2 6 15 2 3" xfId="11057" xr:uid="{00000000-0005-0000-0000-00009B290000}"/>
    <cellStyle name="Note 2 6 15 2 4" xfId="25301" xr:uid="{00000000-0005-0000-0000-00009C290000}"/>
    <cellStyle name="Note 2 6 15 3" xfId="8346" xr:uid="{00000000-0005-0000-0000-00009D290000}"/>
    <cellStyle name="Note 2 6 15 3 2" xfId="16754" xr:uid="{00000000-0005-0000-0000-00009E290000}"/>
    <cellStyle name="Note 2 6 15 3 3" xfId="29553" xr:uid="{00000000-0005-0000-0000-00009F290000}"/>
    <cellStyle name="Note 2 6 15 4" xfId="11056" xr:uid="{00000000-0005-0000-0000-0000A0290000}"/>
    <cellStyle name="Note 2 6 15 5" xfId="23388" xr:uid="{00000000-0005-0000-0000-0000A1290000}"/>
    <cellStyle name="Note 2 6 16" xfId="2533" xr:uid="{00000000-0005-0000-0000-0000A2290000}"/>
    <cellStyle name="Note 2 6 16 2" xfId="5430" xr:uid="{00000000-0005-0000-0000-0000A3290000}"/>
    <cellStyle name="Note 2 6 16 2 2" xfId="16757" xr:uid="{00000000-0005-0000-0000-0000A4290000}"/>
    <cellStyle name="Note 2 6 16 2 2 2" xfId="29556" xr:uid="{00000000-0005-0000-0000-0000A5290000}"/>
    <cellStyle name="Note 2 6 16 2 3" xfId="11059" xr:uid="{00000000-0005-0000-0000-0000A6290000}"/>
    <cellStyle name="Note 2 6 16 2 4" xfId="25302" xr:uid="{00000000-0005-0000-0000-0000A7290000}"/>
    <cellStyle name="Note 2 6 16 3" xfId="7907" xr:uid="{00000000-0005-0000-0000-0000A8290000}"/>
    <cellStyle name="Note 2 6 16 3 2" xfId="16756" xr:uid="{00000000-0005-0000-0000-0000A9290000}"/>
    <cellStyle name="Note 2 6 16 3 3" xfId="29555" xr:uid="{00000000-0005-0000-0000-0000AA290000}"/>
    <cellStyle name="Note 2 6 16 4" xfId="11058" xr:uid="{00000000-0005-0000-0000-0000AB290000}"/>
    <cellStyle name="Note 2 6 16 5" xfId="22721" xr:uid="{00000000-0005-0000-0000-0000AC290000}"/>
    <cellStyle name="Note 2 6 17" xfId="3294" xr:uid="{00000000-0005-0000-0000-0000AD290000}"/>
    <cellStyle name="Note 2 6 17 2" xfId="6191" xr:uid="{00000000-0005-0000-0000-0000AE290000}"/>
    <cellStyle name="Note 2 6 17 2 2" xfId="16759" xr:uid="{00000000-0005-0000-0000-0000AF290000}"/>
    <cellStyle name="Note 2 6 17 2 2 2" xfId="29558" xr:uid="{00000000-0005-0000-0000-0000B0290000}"/>
    <cellStyle name="Note 2 6 17 2 3" xfId="11061" xr:uid="{00000000-0005-0000-0000-0000B1290000}"/>
    <cellStyle name="Note 2 6 17 2 4" xfId="25303" xr:uid="{00000000-0005-0000-0000-0000B2290000}"/>
    <cellStyle name="Note 2 6 17 3" xfId="8410" xr:uid="{00000000-0005-0000-0000-0000B3290000}"/>
    <cellStyle name="Note 2 6 17 3 2" xfId="16758" xr:uid="{00000000-0005-0000-0000-0000B4290000}"/>
    <cellStyle name="Note 2 6 17 3 3" xfId="29557" xr:uid="{00000000-0005-0000-0000-0000B5290000}"/>
    <cellStyle name="Note 2 6 17 4" xfId="11060" xr:uid="{00000000-0005-0000-0000-0000B6290000}"/>
    <cellStyle name="Note 2 6 17 5" xfId="23482" xr:uid="{00000000-0005-0000-0000-0000B7290000}"/>
    <cellStyle name="Note 2 6 18" xfId="1430" xr:uid="{00000000-0005-0000-0000-0000B8290000}"/>
    <cellStyle name="Note 2 6 18 2" xfId="4330" xr:uid="{00000000-0005-0000-0000-0000B9290000}"/>
    <cellStyle name="Note 2 6 18 2 2" xfId="16761" xr:uid="{00000000-0005-0000-0000-0000BA290000}"/>
    <cellStyle name="Note 2 6 18 2 2 2" xfId="29560" xr:uid="{00000000-0005-0000-0000-0000BB290000}"/>
    <cellStyle name="Note 2 6 18 2 3" xfId="11063" xr:uid="{00000000-0005-0000-0000-0000BC290000}"/>
    <cellStyle name="Note 2 6 18 2 4" xfId="25304" xr:uid="{00000000-0005-0000-0000-0000BD290000}"/>
    <cellStyle name="Note 2 6 18 3" xfId="7146" xr:uid="{00000000-0005-0000-0000-0000BE290000}"/>
    <cellStyle name="Note 2 6 18 3 2" xfId="16760" xr:uid="{00000000-0005-0000-0000-0000BF290000}"/>
    <cellStyle name="Note 2 6 18 3 3" xfId="29559" xr:uid="{00000000-0005-0000-0000-0000C0290000}"/>
    <cellStyle name="Note 2 6 18 4" xfId="11062" xr:uid="{00000000-0005-0000-0000-0000C1290000}"/>
    <cellStyle name="Note 2 6 18 5" xfId="21620" xr:uid="{00000000-0005-0000-0000-0000C2290000}"/>
    <cellStyle name="Note 2 6 19" xfId="3308" xr:uid="{00000000-0005-0000-0000-0000C3290000}"/>
    <cellStyle name="Note 2 6 19 2" xfId="6205" xr:uid="{00000000-0005-0000-0000-0000C4290000}"/>
    <cellStyle name="Note 2 6 19 2 2" xfId="16763" xr:uid="{00000000-0005-0000-0000-0000C5290000}"/>
    <cellStyle name="Note 2 6 19 2 2 2" xfId="29562" xr:uid="{00000000-0005-0000-0000-0000C6290000}"/>
    <cellStyle name="Note 2 6 19 2 3" xfId="11065" xr:uid="{00000000-0005-0000-0000-0000C7290000}"/>
    <cellStyle name="Note 2 6 19 2 4" xfId="25305" xr:uid="{00000000-0005-0000-0000-0000C8290000}"/>
    <cellStyle name="Note 2 6 19 3" xfId="8424" xr:uid="{00000000-0005-0000-0000-0000C9290000}"/>
    <cellStyle name="Note 2 6 19 3 2" xfId="16762" xr:uid="{00000000-0005-0000-0000-0000CA290000}"/>
    <cellStyle name="Note 2 6 19 3 3" xfId="29561" xr:uid="{00000000-0005-0000-0000-0000CB290000}"/>
    <cellStyle name="Note 2 6 19 4" xfId="11064" xr:uid="{00000000-0005-0000-0000-0000CC290000}"/>
    <cellStyle name="Note 2 6 19 5" xfId="23496" xr:uid="{00000000-0005-0000-0000-0000CD290000}"/>
    <cellStyle name="Note 2 6 2" xfId="1674" xr:uid="{00000000-0005-0000-0000-0000CE290000}"/>
    <cellStyle name="Note 2 6 2 2" xfId="4573" xr:uid="{00000000-0005-0000-0000-0000CF290000}"/>
    <cellStyle name="Note 2 6 2 2 2" xfId="16765" xr:uid="{00000000-0005-0000-0000-0000D0290000}"/>
    <cellStyle name="Note 2 6 2 2 2 2" xfId="29564" xr:uid="{00000000-0005-0000-0000-0000D1290000}"/>
    <cellStyle name="Note 2 6 2 2 3" xfId="11067" xr:uid="{00000000-0005-0000-0000-0000D2290000}"/>
    <cellStyle name="Note 2 6 2 2 4" xfId="25306" xr:uid="{00000000-0005-0000-0000-0000D3290000}"/>
    <cellStyle name="Note 2 6 2 3" xfId="7306" xr:uid="{00000000-0005-0000-0000-0000D4290000}"/>
    <cellStyle name="Note 2 6 2 3 2" xfId="16764" xr:uid="{00000000-0005-0000-0000-0000D5290000}"/>
    <cellStyle name="Note 2 6 2 3 3" xfId="29563" xr:uid="{00000000-0005-0000-0000-0000D6290000}"/>
    <cellStyle name="Note 2 6 2 4" xfId="11066" xr:uid="{00000000-0005-0000-0000-0000D7290000}"/>
    <cellStyle name="Note 2 6 2 5" xfId="21863" xr:uid="{00000000-0005-0000-0000-0000D8290000}"/>
    <cellStyle name="Note 2 6 20" xfId="1799" xr:uid="{00000000-0005-0000-0000-0000D9290000}"/>
    <cellStyle name="Note 2 6 20 2" xfId="4698" xr:uid="{00000000-0005-0000-0000-0000DA290000}"/>
    <cellStyle name="Note 2 6 20 2 2" xfId="16767" xr:uid="{00000000-0005-0000-0000-0000DB290000}"/>
    <cellStyle name="Note 2 6 20 2 2 2" xfId="29566" xr:uid="{00000000-0005-0000-0000-0000DC290000}"/>
    <cellStyle name="Note 2 6 20 2 3" xfId="11069" xr:uid="{00000000-0005-0000-0000-0000DD290000}"/>
    <cellStyle name="Note 2 6 20 2 4" xfId="25307" xr:uid="{00000000-0005-0000-0000-0000DE290000}"/>
    <cellStyle name="Note 2 6 20 3" xfId="7415" xr:uid="{00000000-0005-0000-0000-0000DF290000}"/>
    <cellStyle name="Note 2 6 20 3 2" xfId="16766" xr:uid="{00000000-0005-0000-0000-0000E0290000}"/>
    <cellStyle name="Note 2 6 20 3 3" xfId="29565" xr:uid="{00000000-0005-0000-0000-0000E1290000}"/>
    <cellStyle name="Note 2 6 20 4" xfId="11068" xr:uid="{00000000-0005-0000-0000-0000E2290000}"/>
    <cellStyle name="Note 2 6 20 5" xfId="21988" xr:uid="{00000000-0005-0000-0000-0000E3290000}"/>
    <cellStyle name="Note 2 6 21" xfId="2887" xr:uid="{00000000-0005-0000-0000-0000E4290000}"/>
    <cellStyle name="Note 2 6 21 2" xfId="5784" xr:uid="{00000000-0005-0000-0000-0000E5290000}"/>
    <cellStyle name="Note 2 6 21 2 2" xfId="16769" xr:uid="{00000000-0005-0000-0000-0000E6290000}"/>
    <cellStyle name="Note 2 6 21 2 2 2" xfId="29568" xr:uid="{00000000-0005-0000-0000-0000E7290000}"/>
    <cellStyle name="Note 2 6 21 2 3" xfId="11071" xr:uid="{00000000-0005-0000-0000-0000E8290000}"/>
    <cellStyle name="Note 2 6 21 2 4" xfId="25308" xr:uid="{00000000-0005-0000-0000-0000E9290000}"/>
    <cellStyle name="Note 2 6 21 3" xfId="8142" xr:uid="{00000000-0005-0000-0000-0000EA290000}"/>
    <cellStyle name="Note 2 6 21 3 2" xfId="16768" xr:uid="{00000000-0005-0000-0000-0000EB290000}"/>
    <cellStyle name="Note 2 6 21 3 3" xfId="29567" xr:uid="{00000000-0005-0000-0000-0000EC290000}"/>
    <cellStyle name="Note 2 6 21 4" xfId="11070" xr:uid="{00000000-0005-0000-0000-0000ED290000}"/>
    <cellStyle name="Note 2 6 21 5" xfId="23075" xr:uid="{00000000-0005-0000-0000-0000EE290000}"/>
    <cellStyle name="Note 2 6 22" xfId="3734" xr:uid="{00000000-0005-0000-0000-0000EF290000}"/>
    <cellStyle name="Note 2 6 22 2" xfId="6631" xr:uid="{00000000-0005-0000-0000-0000F0290000}"/>
    <cellStyle name="Note 2 6 22 2 2" xfId="16771" xr:uid="{00000000-0005-0000-0000-0000F1290000}"/>
    <cellStyle name="Note 2 6 22 2 2 2" xfId="29570" xr:uid="{00000000-0005-0000-0000-0000F2290000}"/>
    <cellStyle name="Note 2 6 22 2 3" xfId="11073" xr:uid="{00000000-0005-0000-0000-0000F3290000}"/>
    <cellStyle name="Note 2 6 22 2 4" xfId="25309" xr:uid="{00000000-0005-0000-0000-0000F4290000}"/>
    <cellStyle name="Note 2 6 22 3" xfId="8661" xr:uid="{00000000-0005-0000-0000-0000F5290000}"/>
    <cellStyle name="Note 2 6 22 3 2" xfId="16770" xr:uid="{00000000-0005-0000-0000-0000F6290000}"/>
    <cellStyle name="Note 2 6 22 3 3" xfId="29569" xr:uid="{00000000-0005-0000-0000-0000F7290000}"/>
    <cellStyle name="Note 2 6 22 4" xfId="11072" xr:uid="{00000000-0005-0000-0000-0000F8290000}"/>
    <cellStyle name="Note 2 6 22 5" xfId="23922" xr:uid="{00000000-0005-0000-0000-0000F9290000}"/>
    <cellStyle name="Note 2 6 23" xfId="3707" xr:uid="{00000000-0005-0000-0000-0000FA290000}"/>
    <cellStyle name="Note 2 6 23 2" xfId="6604" xr:uid="{00000000-0005-0000-0000-0000FB290000}"/>
    <cellStyle name="Note 2 6 23 2 2" xfId="16773" xr:uid="{00000000-0005-0000-0000-0000FC290000}"/>
    <cellStyle name="Note 2 6 23 2 2 2" xfId="29572" xr:uid="{00000000-0005-0000-0000-0000FD290000}"/>
    <cellStyle name="Note 2 6 23 2 3" xfId="11075" xr:uid="{00000000-0005-0000-0000-0000FE290000}"/>
    <cellStyle name="Note 2 6 23 2 4" xfId="25310" xr:uid="{00000000-0005-0000-0000-0000FF290000}"/>
    <cellStyle name="Note 2 6 23 3" xfId="8650" xr:uid="{00000000-0005-0000-0000-0000002A0000}"/>
    <cellStyle name="Note 2 6 23 3 2" xfId="16772" xr:uid="{00000000-0005-0000-0000-0000012A0000}"/>
    <cellStyle name="Note 2 6 23 3 3" xfId="29571" xr:uid="{00000000-0005-0000-0000-0000022A0000}"/>
    <cellStyle name="Note 2 6 23 4" xfId="11074" xr:uid="{00000000-0005-0000-0000-0000032A0000}"/>
    <cellStyle name="Note 2 6 23 5" xfId="23895" xr:uid="{00000000-0005-0000-0000-0000042A0000}"/>
    <cellStyle name="Note 2 6 24" xfId="3913" xr:uid="{00000000-0005-0000-0000-0000052A0000}"/>
    <cellStyle name="Note 2 6 24 2" xfId="6810" xr:uid="{00000000-0005-0000-0000-0000062A0000}"/>
    <cellStyle name="Note 2 6 24 2 2" xfId="16775" xr:uid="{00000000-0005-0000-0000-0000072A0000}"/>
    <cellStyle name="Note 2 6 24 2 2 2" xfId="29574" xr:uid="{00000000-0005-0000-0000-0000082A0000}"/>
    <cellStyle name="Note 2 6 24 2 3" xfId="11077" xr:uid="{00000000-0005-0000-0000-0000092A0000}"/>
    <cellStyle name="Note 2 6 24 2 4" xfId="25311" xr:uid="{00000000-0005-0000-0000-00000A2A0000}"/>
    <cellStyle name="Note 2 6 24 3" xfId="8749" xr:uid="{00000000-0005-0000-0000-00000B2A0000}"/>
    <cellStyle name="Note 2 6 24 3 2" xfId="16774" xr:uid="{00000000-0005-0000-0000-00000C2A0000}"/>
    <cellStyle name="Note 2 6 24 3 3" xfId="29573" xr:uid="{00000000-0005-0000-0000-00000D2A0000}"/>
    <cellStyle name="Note 2 6 24 4" xfId="11076" xr:uid="{00000000-0005-0000-0000-00000E2A0000}"/>
    <cellStyle name="Note 2 6 24 5" xfId="24101" xr:uid="{00000000-0005-0000-0000-00000F2A0000}"/>
    <cellStyle name="Note 2 6 25" xfId="2554" xr:uid="{00000000-0005-0000-0000-0000102A0000}"/>
    <cellStyle name="Note 2 6 25 2" xfId="5451" xr:uid="{00000000-0005-0000-0000-0000112A0000}"/>
    <cellStyle name="Note 2 6 25 2 2" xfId="16777" xr:uid="{00000000-0005-0000-0000-0000122A0000}"/>
    <cellStyle name="Note 2 6 25 2 2 2" xfId="29576" xr:uid="{00000000-0005-0000-0000-0000132A0000}"/>
    <cellStyle name="Note 2 6 25 2 3" xfId="11079" xr:uid="{00000000-0005-0000-0000-0000142A0000}"/>
    <cellStyle name="Note 2 6 25 2 4" xfId="25312" xr:uid="{00000000-0005-0000-0000-0000152A0000}"/>
    <cellStyle name="Note 2 6 25 3" xfId="7925" xr:uid="{00000000-0005-0000-0000-0000162A0000}"/>
    <cellStyle name="Note 2 6 25 3 2" xfId="16776" xr:uid="{00000000-0005-0000-0000-0000172A0000}"/>
    <cellStyle name="Note 2 6 25 3 3" xfId="29575" xr:uid="{00000000-0005-0000-0000-0000182A0000}"/>
    <cellStyle name="Note 2 6 25 4" xfId="11078" xr:uid="{00000000-0005-0000-0000-0000192A0000}"/>
    <cellStyle name="Note 2 6 25 5" xfId="22742" xr:uid="{00000000-0005-0000-0000-00001A2A0000}"/>
    <cellStyle name="Note 2 6 26" xfId="2881" xr:uid="{00000000-0005-0000-0000-00001B2A0000}"/>
    <cellStyle name="Note 2 6 26 2" xfId="5778" xr:uid="{00000000-0005-0000-0000-00001C2A0000}"/>
    <cellStyle name="Note 2 6 26 2 2" xfId="16779" xr:uid="{00000000-0005-0000-0000-00001D2A0000}"/>
    <cellStyle name="Note 2 6 26 2 2 2" xfId="29578" xr:uid="{00000000-0005-0000-0000-00001E2A0000}"/>
    <cellStyle name="Note 2 6 26 2 3" xfId="11081" xr:uid="{00000000-0005-0000-0000-00001F2A0000}"/>
    <cellStyle name="Note 2 6 26 2 4" xfId="25313" xr:uid="{00000000-0005-0000-0000-0000202A0000}"/>
    <cellStyle name="Note 2 6 26 3" xfId="16778" xr:uid="{00000000-0005-0000-0000-0000212A0000}"/>
    <cellStyle name="Note 2 6 26 3 2" xfId="29577" xr:uid="{00000000-0005-0000-0000-0000222A0000}"/>
    <cellStyle name="Note 2 6 26 4" xfId="11080" xr:uid="{00000000-0005-0000-0000-0000232A0000}"/>
    <cellStyle name="Note 2 6 26 5" xfId="23069" xr:uid="{00000000-0005-0000-0000-0000242A0000}"/>
    <cellStyle name="Note 2 6 27" xfId="4247" xr:uid="{00000000-0005-0000-0000-0000252A0000}"/>
    <cellStyle name="Note 2 6 27 2" xfId="16780" xr:uid="{00000000-0005-0000-0000-0000262A0000}"/>
    <cellStyle name="Note 2 6 27 2 2" xfId="29579" xr:uid="{00000000-0005-0000-0000-0000272A0000}"/>
    <cellStyle name="Note 2 6 27 3" xfId="11082" xr:uid="{00000000-0005-0000-0000-0000282A0000}"/>
    <cellStyle name="Note 2 6 27 4" xfId="25314" xr:uid="{00000000-0005-0000-0000-0000292A0000}"/>
    <cellStyle name="Note 2 6 28" xfId="7073" xr:uid="{00000000-0005-0000-0000-00002A2A0000}"/>
    <cellStyle name="Note 2 6 28 2" xfId="16743" xr:uid="{00000000-0005-0000-0000-00002B2A0000}"/>
    <cellStyle name="Note 2 6 28 3" xfId="29542" xr:uid="{00000000-0005-0000-0000-00002C2A0000}"/>
    <cellStyle name="Note 2 6 29" xfId="11045" xr:uid="{00000000-0005-0000-0000-00002D2A0000}"/>
    <cellStyle name="Note 2 6 3" xfId="2087" xr:uid="{00000000-0005-0000-0000-00002E2A0000}"/>
    <cellStyle name="Note 2 6 3 2" xfId="4985" xr:uid="{00000000-0005-0000-0000-00002F2A0000}"/>
    <cellStyle name="Note 2 6 3 2 2" xfId="16782" xr:uid="{00000000-0005-0000-0000-0000302A0000}"/>
    <cellStyle name="Note 2 6 3 2 2 2" xfId="29581" xr:uid="{00000000-0005-0000-0000-0000312A0000}"/>
    <cellStyle name="Note 2 6 3 2 3" xfId="11084" xr:uid="{00000000-0005-0000-0000-0000322A0000}"/>
    <cellStyle name="Note 2 6 3 2 4" xfId="25315" xr:uid="{00000000-0005-0000-0000-0000332A0000}"/>
    <cellStyle name="Note 2 6 3 3" xfId="7598" xr:uid="{00000000-0005-0000-0000-0000342A0000}"/>
    <cellStyle name="Note 2 6 3 3 2" xfId="16781" xr:uid="{00000000-0005-0000-0000-0000352A0000}"/>
    <cellStyle name="Note 2 6 3 3 3" xfId="29580" xr:uid="{00000000-0005-0000-0000-0000362A0000}"/>
    <cellStyle name="Note 2 6 3 4" xfId="11083" xr:uid="{00000000-0005-0000-0000-0000372A0000}"/>
    <cellStyle name="Note 2 6 3 5" xfId="22276" xr:uid="{00000000-0005-0000-0000-0000382A0000}"/>
    <cellStyle name="Note 2 6 4" xfId="1648" xr:uid="{00000000-0005-0000-0000-0000392A0000}"/>
    <cellStyle name="Note 2 6 4 2" xfId="4547" xr:uid="{00000000-0005-0000-0000-00003A2A0000}"/>
    <cellStyle name="Note 2 6 4 2 2" xfId="16784" xr:uid="{00000000-0005-0000-0000-00003B2A0000}"/>
    <cellStyle name="Note 2 6 4 2 2 2" xfId="29583" xr:uid="{00000000-0005-0000-0000-00003C2A0000}"/>
    <cellStyle name="Note 2 6 4 2 3" xfId="11086" xr:uid="{00000000-0005-0000-0000-00003D2A0000}"/>
    <cellStyle name="Note 2 6 4 2 4" xfId="25316" xr:uid="{00000000-0005-0000-0000-00003E2A0000}"/>
    <cellStyle name="Note 2 6 4 3" xfId="7280" xr:uid="{00000000-0005-0000-0000-00003F2A0000}"/>
    <cellStyle name="Note 2 6 4 3 2" xfId="16783" xr:uid="{00000000-0005-0000-0000-0000402A0000}"/>
    <cellStyle name="Note 2 6 4 3 3" xfId="29582" xr:uid="{00000000-0005-0000-0000-0000412A0000}"/>
    <cellStyle name="Note 2 6 4 4" xfId="11085" xr:uid="{00000000-0005-0000-0000-0000422A0000}"/>
    <cellStyle name="Note 2 6 4 5" xfId="21837" xr:uid="{00000000-0005-0000-0000-0000432A0000}"/>
    <cellStyle name="Note 2 6 5" xfId="2111" xr:uid="{00000000-0005-0000-0000-0000442A0000}"/>
    <cellStyle name="Note 2 6 5 2" xfId="5009" xr:uid="{00000000-0005-0000-0000-0000452A0000}"/>
    <cellStyle name="Note 2 6 5 2 2" xfId="16786" xr:uid="{00000000-0005-0000-0000-0000462A0000}"/>
    <cellStyle name="Note 2 6 5 2 2 2" xfId="29585" xr:uid="{00000000-0005-0000-0000-0000472A0000}"/>
    <cellStyle name="Note 2 6 5 2 3" xfId="11088" xr:uid="{00000000-0005-0000-0000-0000482A0000}"/>
    <cellStyle name="Note 2 6 5 2 4" xfId="25317" xr:uid="{00000000-0005-0000-0000-0000492A0000}"/>
    <cellStyle name="Note 2 6 5 3" xfId="7622" xr:uid="{00000000-0005-0000-0000-00004A2A0000}"/>
    <cellStyle name="Note 2 6 5 3 2" xfId="16785" xr:uid="{00000000-0005-0000-0000-00004B2A0000}"/>
    <cellStyle name="Note 2 6 5 3 3" xfId="29584" xr:uid="{00000000-0005-0000-0000-00004C2A0000}"/>
    <cellStyle name="Note 2 6 5 4" xfId="11087" xr:uid="{00000000-0005-0000-0000-00004D2A0000}"/>
    <cellStyle name="Note 2 6 5 5" xfId="22300" xr:uid="{00000000-0005-0000-0000-00004E2A0000}"/>
    <cellStyle name="Note 2 6 6" xfId="1630" xr:uid="{00000000-0005-0000-0000-00004F2A0000}"/>
    <cellStyle name="Note 2 6 6 2" xfId="4529" xr:uid="{00000000-0005-0000-0000-0000502A0000}"/>
    <cellStyle name="Note 2 6 6 2 2" xfId="16788" xr:uid="{00000000-0005-0000-0000-0000512A0000}"/>
    <cellStyle name="Note 2 6 6 2 2 2" xfId="29587" xr:uid="{00000000-0005-0000-0000-0000522A0000}"/>
    <cellStyle name="Note 2 6 6 2 3" xfId="11090" xr:uid="{00000000-0005-0000-0000-0000532A0000}"/>
    <cellStyle name="Note 2 6 6 2 4" xfId="25318" xr:uid="{00000000-0005-0000-0000-0000542A0000}"/>
    <cellStyle name="Note 2 6 6 3" xfId="7262" xr:uid="{00000000-0005-0000-0000-0000552A0000}"/>
    <cellStyle name="Note 2 6 6 3 2" xfId="16787" xr:uid="{00000000-0005-0000-0000-0000562A0000}"/>
    <cellStyle name="Note 2 6 6 3 3" xfId="29586" xr:uid="{00000000-0005-0000-0000-0000572A0000}"/>
    <cellStyle name="Note 2 6 6 4" xfId="11089" xr:uid="{00000000-0005-0000-0000-0000582A0000}"/>
    <cellStyle name="Note 2 6 6 5" xfId="21819" xr:uid="{00000000-0005-0000-0000-0000592A0000}"/>
    <cellStyle name="Note 2 6 7" xfId="2137" xr:uid="{00000000-0005-0000-0000-00005A2A0000}"/>
    <cellStyle name="Note 2 6 7 2" xfId="5035" xr:uid="{00000000-0005-0000-0000-00005B2A0000}"/>
    <cellStyle name="Note 2 6 7 2 2" xfId="16790" xr:uid="{00000000-0005-0000-0000-00005C2A0000}"/>
    <cellStyle name="Note 2 6 7 2 2 2" xfId="29589" xr:uid="{00000000-0005-0000-0000-00005D2A0000}"/>
    <cellStyle name="Note 2 6 7 2 3" xfId="11092" xr:uid="{00000000-0005-0000-0000-00005E2A0000}"/>
    <cellStyle name="Note 2 6 7 2 4" xfId="25319" xr:uid="{00000000-0005-0000-0000-00005F2A0000}"/>
    <cellStyle name="Note 2 6 7 3" xfId="7648" xr:uid="{00000000-0005-0000-0000-0000602A0000}"/>
    <cellStyle name="Note 2 6 7 3 2" xfId="16789" xr:uid="{00000000-0005-0000-0000-0000612A0000}"/>
    <cellStyle name="Note 2 6 7 3 3" xfId="29588" xr:uid="{00000000-0005-0000-0000-0000622A0000}"/>
    <cellStyle name="Note 2 6 7 4" xfId="11091" xr:uid="{00000000-0005-0000-0000-0000632A0000}"/>
    <cellStyle name="Note 2 6 7 5" xfId="22326" xr:uid="{00000000-0005-0000-0000-0000642A0000}"/>
    <cellStyle name="Note 2 6 8" xfId="2687" xr:uid="{00000000-0005-0000-0000-0000652A0000}"/>
    <cellStyle name="Note 2 6 8 2" xfId="5584" xr:uid="{00000000-0005-0000-0000-0000662A0000}"/>
    <cellStyle name="Note 2 6 8 2 2" xfId="16792" xr:uid="{00000000-0005-0000-0000-0000672A0000}"/>
    <cellStyle name="Note 2 6 8 2 2 2" xfId="29591" xr:uid="{00000000-0005-0000-0000-0000682A0000}"/>
    <cellStyle name="Note 2 6 8 2 3" xfId="11094" xr:uid="{00000000-0005-0000-0000-0000692A0000}"/>
    <cellStyle name="Note 2 6 8 2 4" xfId="25320" xr:uid="{00000000-0005-0000-0000-00006A2A0000}"/>
    <cellStyle name="Note 2 6 8 3" xfId="8030" xr:uid="{00000000-0005-0000-0000-00006B2A0000}"/>
    <cellStyle name="Note 2 6 8 3 2" xfId="16791" xr:uid="{00000000-0005-0000-0000-00006C2A0000}"/>
    <cellStyle name="Note 2 6 8 3 3" xfId="29590" xr:uid="{00000000-0005-0000-0000-00006D2A0000}"/>
    <cellStyle name="Note 2 6 8 4" xfId="11093" xr:uid="{00000000-0005-0000-0000-00006E2A0000}"/>
    <cellStyle name="Note 2 6 8 5" xfId="22875" xr:uid="{00000000-0005-0000-0000-00006F2A0000}"/>
    <cellStyle name="Note 2 6 9" xfId="1952" xr:uid="{00000000-0005-0000-0000-0000702A0000}"/>
    <cellStyle name="Note 2 6 9 2" xfId="4850" xr:uid="{00000000-0005-0000-0000-0000712A0000}"/>
    <cellStyle name="Note 2 6 9 2 2" xfId="16794" xr:uid="{00000000-0005-0000-0000-0000722A0000}"/>
    <cellStyle name="Note 2 6 9 2 2 2" xfId="29593" xr:uid="{00000000-0005-0000-0000-0000732A0000}"/>
    <cellStyle name="Note 2 6 9 2 3" xfId="11096" xr:uid="{00000000-0005-0000-0000-0000742A0000}"/>
    <cellStyle name="Note 2 6 9 2 4" xfId="25321" xr:uid="{00000000-0005-0000-0000-0000752A0000}"/>
    <cellStyle name="Note 2 6 9 3" xfId="7481" xr:uid="{00000000-0005-0000-0000-0000762A0000}"/>
    <cellStyle name="Note 2 6 9 3 2" xfId="16793" xr:uid="{00000000-0005-0000-0000-0000772A0000}"/>
    <cellStyle name="Note 2 6 9 3 3" xfId="29592" xr:uid="{00000000-0005-0000-0000-0000782A0000}"/>
    <cellStyle name="Note 2 6 9 4" xfId="11095" xr:uid="{00000000-0005-0000-0000-0000792A0000}"/>
    <cellStyle name="Note 2 6 9 5" xfId="22141" xr:uid="{00000000-0005-0000-0000-00007A2A0000}"/>
    <cellStyle name="Note 2 7" xfId="1511" xr:uid="{00000000-0005-0000-0000-00007B2A0000}"/>
    <cellStyle name="Note 2 7 2" xfId="4410" xr:uid="{00000000-0005-0000-0000-00007C2A0000}"/>
    <cellStyle name="Note 2 7 2 2" xfId="16796" xr:uid="{00000000-0005-0000-0000-00007D2A0000}"/>
    <cellStyle name="Note 2 7 2 2 2" xfId="29595" xr:uid="{00000000-0005-0000-0000-00007E2A0000}"/>
    <cellStyle name="Note 2 7 2 3" xfId="11098" xr:uid="{00000000-0005-0000-0000-00007F2A0000}"/>
    <cellStyle name="Note 2 7 2 4" xfId="25322" xr:uid="{00000000-0005-0000-0000-0000802A0000}"/>
    <cellStyle name="Note 2 7 3" xfId="7209" xr:uid="{00000000-0005-0000-0000-0000812A0000}"/>
    <cellStyle name="Note 2 7 3 2" xfId="16795" xr:uid="{00000000-0005-0000-0000-0000822A0000}"/>
    <cellStyle name="Note 2 7 3 3" xfId="29594" xr:uid="{00000000-0005-0000-0000-0000832A0000}"/>
    <cellStyle name="Note 2 7 4" xfId="11097" xr:uid="{00000000-0005-0000-0000-0000842A0000}"/>
    <cellStyle name="Note 2 7 5" xfId="21700" xr:uid="{00000000-0005-0000-0000-0000852A0000}"/>
    <cellStyle name="Note 2 8" xfId="3648" xr:uid="{00000000-0005-0000-0000-0000862A0000}"/>
    <cellStyle name="Note 2 8 2" xfId="6545" xr:uid="{00000000-0005-0000-0000-0000872A0000}"/>
    <cellStyle name="Note 2 8 2 2" xfId="16798" xr:uid="{00000000-0005-0000-0000-0000882A0000}"/>
    <cellStyle name="Note 2 8 2 2 2" xfId="29597" xr:uid="{00000000-0005-0000-0000-0000892A0000}"/>
    <cellStyle name="Note 2 8 2 3" xfId="11100" xr:uid="{00000000-0005-0000-0000-00008A2A0000}"/>
    <cellStyle name="Note 2 8 2 4" xfId="25323" xr:uid="{00000000-0005-0000-0000-00008B2A0000}"/>
    <cellStyle name="Note 2 8 3" xfId="8605" xr:uid="{00000000-0005-0000-0000-00008C2A0000}"/>
    <cellStyle name="Note 2 8 3 2" xfId="16797" xr:uid="{00000000-0005-0000-0000-00008D2A0000}"/>
    <cellStyle name="Note 2 8 3 3" xfId="29596" xr:uid="{00000000-0005-0000-0000-00008E2A0000}"/>
    <cellStyle name="Note 2 8 4" xfId="11099" xr:uid="{00000000-0005-0000-0000-00008F2A0000}"/>
    <cellStyle name="Note 2 8 5" xfId="23836" xr:uid="{00000000-0005-0000-0000-0000902A0000}"/>
    <cellStyle name="Note 2 9" xfId="4188" xr:uid="{00000000-0005-0000-0000-0000912A0000}"/>
    <cellStyle name="Note 2 9 2" xfId="16799" xr:uid="{00000000-0005-0000-0000-0000922A0000}"/>
    <cellStyle name="Note 2 9 2 2" xfId="29598" xr:uid="{00000000-0005-0000-0000-0000932A0000}"/>
    <cellStyle name="Note 2 9 3" xfId="11101" xr:uid="{00000000-0005-0000-0000-0000942A0000}"/>
    <cellStyle name="Note 2 9 4" xfId="25324" xr:uid="{00000000-0005-0000-0000-0000952A0000}"/>
    <cellStyle name="Note 3" xfId="95" xr:uid="{00000000-0005-0000-0000-0000962A0000}"/>
    <cellStyle name="Note 3 10" xfId="16800" xr:uid="{00000000-0005-0000-0000-0000972A0000}"/>
    <cellStyle name="Note 3 10 2" xfId="29599" xr:uid="{00000000-0005-0000-0000-0000982A0000}"/>
    <cellStyle name="Note 3 11" xfId="11102" xr:uid="{00000000-0005-0000-0000-0000992A0000}"/>
    <cellStyle name="Note 3 12" xfId="21581" xr:uid="{00000000-0005-0000-0000-00009A2A0000}"/>
    <cellStyle name="Note 3 2" xfId="96" xr:uid="{00000000-0005-0000-0000-00009B2A0000}"/>
    <cellStyle name="Note 3 2 2" xfId="147" xr:uid="{00000000-0005-0000-0000-00009C2A0000}"/>
    <cellStyle name="Note 3 2 2 2" xfId="433" xr:uid="{00000000-0005-0000-0000-00009D2A0000}"/>
    <cellStyle name="Note 3 2 2 2 10" xfId="2707" xr:uid="{00000000-0005-0000-0000-00009E2A0000}"/>
    <cellStyle name="Note 3 2 2 2 10 2" xfId="5604" xr:uid="{00000000-0005-0000-0000-00009F2A0000}"/>
    <cellStyle name="Note 3 2 2 2 10 2 2" xfId="16805" xr:uid="{00000000-0005-0000-0000-0000A02A0000}"/>
    <cellStyle name="Note 3 2 2 2 10 2 2 2" xfId="29604" xr:uid="{00000000-0005-0000-0000-0000A12A0000}"/>
    <cellStyle name="Note 3 2 2 2 10 2 3" xfId="11107" xr:uid="{00000000-0005-0000-0000-0000A22A0000}"/>
    <cellStyle name="Note 3 2 2 2 10 2 4" xfId="25325" xr:uid="{00000000-0005-0000-0000-0000A32A0000}"/>
    <cellStyle name="Note 3 2 2 2 10 3" xfId="8050" xr:uid="{00000000-0005-0000-0000-0000A42A0000}"/>
    <cellStyle name="Note 3 2 2 2 10 3 2" xfId="16804" xr:uid="{00000000-0005-0000-0000-0000A52A0000}"/>
    <cellStyle name="Note 3 2 2 2 10 3 3" xfId="29603" xr:uid="{00000000-0005-0000-0000-0000A62A0000}"/>
    <cellStyle name="Note 3 2 2 2 10 4" xfId="11106" xr:uid="{00000000-0005-0000-0000-0000A72A0000}"/>
    <cellStyle name="Note 3 2 2 2 10 5" xfId="22895" xr:uid="{00000000-0005-0000-0000-0000A82A0000}"/>
    <cellStyle name="Note 3 2 2 2 11" xfId="2268" xr:uid="{00000000-0005-0000-0000-0000A92A0000}"/>
    <cellStyle name="Note 3 2 2 2 11 2" xfId="5166" xr:uid="{00000000-0005-0000-0000-0000AA2A0000}"/>
    <cellStyle name="Note 3 2 2 2 11 2 2" xfId="16807" xr:uid="{00000000-0005-0000-0000-0000AB2A0000}"/>
    <cellStyle name="Note 3 2 2 2 11 2 2 2" xfId="29606" xr:uid="{00000000-0005-0000-0000-0000AC2A0000}"/>
    <cellStyle name="Note 3 2 2 2 11 2 3" xfId="11109" xr:uid="{00000000-0005-0000-0000-0000AD2A0000}"/>
    <cellStyle name="Note 3 2 2 2 11 2 4" xfId="25326" xr:uid="{00000000-0005-0000-0000-0000AE2A0000}"/>
    <cellStyle name="Note 3 2 2 2 11 3" xfId="7718" xr:uid="{00000000-0005-0000-0000-0000AF2A0000}"/>
    <cellStyle name="Note 3 2 2 2 11 3 2" xfId="16806" xr:uid="{00000000-0005-0000-0000-0000B02A0000}"/>
    <cellStyle name="Note 3 2 2 2 11 3 3" xfId="29605" xr:uid="{00000000-0005-0000-0000-0000B12A0000}"/>
    <cellStyle name="Note 3 2 2 2 11 4" xfId="11108" xr:uid="{00000000-0005-0000-0000-0000B22A0000}"/>
    <cellStyle name="Note 3 2 2 2 11 5" xfId="22457" xr:uid="{00000000-0005-0000-0000-0000B32A0000}"/>
    <cellStyle name="Note 3 2 2 2 12" xfId="2729" xr:uid="{00000000-0005-0000-0000-0000B42A0000}"/>
    <cellStyle name="Note 3 2 2 2 12 2" xfId="5626" xr:uid="{00000000-0005-0000-0000-0000B52A0000}"/>
    <cellStyle name="Note 3 2 2 2 12 2 2" xfId="16809" xr:uid="{00000000-0005-0000-0000-0000B62A0000}"/>
    <cellStyle name="Note 3 2 2 2 12 2 2 2" xfId="29608" xr:uid="{00000000-0005-0000-0000-0000B72A0000}"/>
    <cellStyle name="Note 3 2 2 2 12 2 3" xfId="11111" xr:uid="{00000000-0005-0000-0000-0000B82A0000}"/>
    <cellStyle name="Note 3 2 2 2 12 2 4" xfId="25327" xr:uid="{00000000-0005-0000-0000-0000B92A0000}"/>
    <cellStyle name="Note 3 2 2 2 12 3" xfId="8072" xr:uid="{00000000-0005-0000-0000-0000BA2A0000}"/>
    <cellStyle name="Note 3 2 2 2 12 3 2" xfId="16808" xr:uid="{00000000-0005-0000-0000-0000BB2A0000}"/>
    <cellStyle name="Note 3 2 2 2 12 3 3" xfId="29607" xr:uid="{00000000-0005-0000-0000-0000BC2A0000}"/>
    <cellStyle name="Note 3 2 2 2 12 4" xfId="11110" xr:uid="{00000000-0005-0000-0000-0000BD2A0000}"/>
    <cellStyle name="Note 3 2 2 2 12 5" xfId="22917" xr:uid="{00000000-0005-0000-0000-0000BE2A0000}"/>
    <cellStyle name="Note 3 2 2 2 13" xfId="2468" xr:uid="{00000000-0005-0000-0000-0000BF2A0000}"/>
    <cellStyle name="Note 3 2 2 2 13 2" xfId="5365" xr:uid="{00000000-0005-0000-0000-0000C02A0000}"/>
    <cellStyle name="Note 3 2 2 2 13 2 2" xfId="16811" xr:uid="{00000000-0005-0000-0000-0000C12A0000}"/>
    <cellStyle name="Note 3 2 2 2 13 2 2 2" xfId="29610" xr:uid="{00000000-0005-0000-0000-0000C22A0000}"/>
    <cellStyle name="Note 3 2 2 2 13 2 3" xfId="11113" xr:uid="{00000000-0005-0000-0000-0000C32A0000}"/>
    <cellStyle name="Note 3 2 2 2 13 2 4" xfId="25328" xr:uid="{00000000-0005-0000-0000-0000C42A0000}"/>
    <cellStyle name="Note 3 2 2 2 13 3" xfId="7867" xr:uid="{00000000-0005-0000-0000-0000C52A0000}"/>
    <cellStyle name="Note 3 2 2 2 13 3 2" xfId="16810" xr:uid="{00000000-0005-0000-0000-0000C62A0000}"/>
    <cellStyle name="Note 3 2 2 2 13 3 3" xfId="29609" xr:uid="{00000000-0005-0000-0000-0000C72A0000}"/>
    <cellStyle name="Note 3 2 2 2 13 4" xfId="11112" xr:uid="{00000000-0005-0000-0000-0000C82A0000}"/>
    <cellStyle name="Note 3 2 2 2 13 5" xfId="22656" xr:uid="{00000000-0005-0000-0000-0000C92A0000}"/>
    <cellStyle name="Note 3 2 2 2 14" xfId="3098" xr:uid="{00000000-0005-0000-0000-0000CA2A0000}"/>
    <cellStyle name="Note 3 2 2 2 14 2" xfId="5995" xr:uid="{00000000-0005-0000-0000-0000CB2A0000}"/>
    <cellStyle name="Note 3 2 2 2 14 2 2" xfId="16813" xr:uid="{00000000-0005-0000-0000-0000CC2A0000}"/>
    <cellStyle name="Note 3 2 2 2 14 2 2 2" xfId="29612" xr:uid="{00000000-0005-0000-0000-0000CD2A0000}"/>
    <cellStyle name="Note 3 2 2 2 14 2 3" xfId="11115" xr:uid="{00000000-0005-0000-0000-0000CE2A0000}"/>
    <cellStyle name="Note 3 2 2 2 14 2 4" xfId="25329" xr:uid="{00000000-0005-0000-0000-0000CF2A0000}"/>
    <cellStyle name="Note 3 2 2 2 14 3" xfId="8291" xr:uid="{00000000-0005-0000-0000-0000D02A0000}"/>
    <cellStyle name="Note 3 2 2 2 14 3 2" xfId="16812" xr:uid="{00000000-0005-0000-0000-0000D12A0000}"/>
    <cellStyle name="Note 3 2 2 2 14 3 3" xfId="29611" xr:uid="{00000000-0005-0000-0000-0000D22A0000}"/>
    <cellStyle name="Note 3 2 2 2 14 4" xfId="11114" xr:uid="{00000000-0005-0000-0000-0000D32A0000}"/>
    <cellStyle name="Note 3 2 2 2 14 5" xfId="23286" xr:uid="{00000000-0005-0000-0000-0000D42A0000}"/>
    <cellStyle name="Note 3 2 2 2 15" xfId="2449" xr:uid="{00000000-0005-0000-0000-0000D52A0000}"/>
    <cellStyle name="Note 3 2 2 2 15 2" xfId="5346" xr:uid="{00000000-0005-0000-0000-0000D62A0000}"/>
    <cellStyle name="Note 3 2 2 2 15 2 2" xfId="16815" xr:uid="{00000000-0005-0000-0000-0000D72A0000}"/>
    <cellStyle name="Note 3 2 2 2 15 2 2 2" xfId="29614" xr:uid="{00000000-0005-0000-0000-0000D82A0000}"/>
    <cellStyle name="Note 3 2 2 2 15 2 3" xfId="11117" xr:uid="{00000000-0005-0000-0000-0000D92A0000}"/>
    <cellStyle name="Note 3 2 2 2 15 2 4" xfId="25330" xr:uid="{00000000-0005-0000-0000-0000DA2A0000}"/>
    <cellStyle name="Note 3 2 2 2 15 3" xfId="7848" xr:uid="{00000000-0005-0000-0000-0000DB2A0000}"/>
    <cellStyle name="Note 3 2 2 2 15 3 2" xfId="16814" xr:uid="{00000000-0005-0000-0000-0000DC2A0000}"/>
    <cellStyle name="Note 3 2 2 2 15 3 3" xfId="29613" xr:uid="{00000000-0005-0000-0000-0000DD2A0000}"/>
    <cellStyle name="Note 3 2 2 2 15 4" xfId="11116" xr:uid="{00000000-0005-0000-0000-0000DE2A0000}"/>
    <cellStyle name="Note 3 2 2 2 15 5" xfId="22637" xr:uid="{00000000-0005-0000-0000-0000DF2A0000}"/>
    <cellStyle name="Note 3 2 2 2 16" xfId="1518" xr:uid="{00000000-0005-0000-0000-0000E02A0000}"/>
    <cellStyle name="Note 3 2 2 2 16 2" xfId="4417" xr:uid="{00000000-0005-0000-0000-0000E12A0000}"/>
    <cellStyle name="Note 3 2 2 2 16 2 2" xfId="16817" xr:uid="{00000000-0005-0000-0000-0000E22A0000}"/>
    <cellStyle name="Note 3 2 2 2 16 2 2 2" xfId="29616" xr:uid="{00000000-0005-0000-0000-0000E32A0000}"/>
    <cellStyle name="Note 3 2 2 2 16 2 3" xfId="11119" xr:uid="{00000000-0005-0000-0000-0000E42A0000}"/>
    <cellStyle name="Note 3 2 2 2 16 2 4" xfId="25331" xr:uid="{00000000-0005-0000-0000-0000E52A0000}"/>
    <cellStyle name="Note 3 2 2 2 16 3" xfId="7213" xr:uid="{00000000-0005-0000-0000-0000E62A0000}"/>
    <cellStyle name="Note 3 2 2 2 16 3 2" xfId="16816" xr:uid="{00000000-0005-0000-0000-0000E72A0000}"/>
    <cellStyle name="Note 3 2 2 2 16 3 3" xfId="29615" xr:uid="{00000000-0005-0000-0000-0000E82A0000}"/>
    <cellStyle name="Note 3 2 2 2 16 4" xfId="11118" xr:uid="{00000000-0005-0000-0000-0000E92A0000}"/>
    <cellStyle name="Note 3 2 2 2 16 5" xfId="21707" xr:uid="{00000000-0005-0000-0000-0000EA2A0000}"/>
    <cellStyle name="Note 3 2 2 2 17" xfId="3103" xr:uid="{00000000-0005-0000-0000-0000EB2A0000}"/>
    <cellStyle name="Note 3 2 2 2 17 2" xfId="6000" xr:uid="{00000000-0005-0000-0000-0000EC2A0000}"/>
    <cellStyle name="Note 3 2 2 2 17 2 2" xfId="16819" xr:uid="{00000000-0005-0000-0000-0000ED2A0000}"/>
    <cellStyle name="Note 3 2 2 2 17 2 2 2" xfId="29618" xr:uid="{00000000-0005-0000-0000-0000EE2A0000}"/>
    <cellStyle name="Note 3 2 2 2 17 2 3" xfId="11121" xr:uid="{00000000-0005-0000-0000-0000EF2A0000}"/>
    <cellStyle name="Note 3 2 2 2 17 2 4" xfId="25332" xr:uid="{00000000-0005-0000-0000-0000F02A0000}"/>
    <cellStyle name="Note 3 2 2 2 17 3" xfId="8296" xr:uid="{00000000-0005-0000-0000-0000F12A0000}"/>
    <cellStyle name="Note 3 2 2 2 17 3 2" xfId="16818" xr:uid="{00000000-0005-0000-0000-0000F22A0000}"/>
    <cellStyle name="Note 3 2 2 2 17 3 3" xfId="29617" xr:uid="{00000000-0005-0000-0000-0000F32A0000}"/>
    <cellStyle name="Note 3 2 2 2 17 4" xfId="11120" xr:uid="{00000000-0005-0000-0000-0000F42A0000}"/>
    <cellStyle name="Note 3 2 2 2 17 5" xfId="23291" xr:uid="{00000000-0005-0000-0000-0000F52A0000}"/>
    <cellStyle name="Note 3 2 2 2 18" xfId="1482" xr:uid="{00000000-0005-0000-0000-0000F62A0000}"/>
    <cellStyle name="Note 3 2 2 2 18 2" xfId="4382" xr:uid="{00000000-0005-0000-0000-0000F72A0000}"/>
    <cellStyle name="Note 3 2 2 2 18 2 2" xfId="16821" xr:uid="{00000000-0005-0000-0000-0000F82A0000}"/>
    <cellStyle name="Note 3 2 2 2 18 2 2 2" xfId="29620" xr:uid="{00000000-0005-0000-0000-0000F92A0000}"/>
    <cellStyle name="Note 3 2 2 2 18 2 3" xfId="11123" xr:uid="{00000000-0005-0000-0000-0000FA2A0000}"/>
    <cellStyle name="Note 3 2 2 2 18 2 4" xfId="25333" xr:uid="{00000000-0005-0000-0000-0000FB2A0000}"/>
    <cellStyle name="Note 3 2 2 2 18 3" xfId="7187" xr:uid="{00000000-0005-0000-0000-0000FC2A0000}"/>
    <cellStyle name="Note 3 2 2 2 18 3 2" xfId="16820" xr:uid="{00000000-0005-0000-0000-0000FD2A0000}"/>
    <cellStyle name="Note 3 2 2 2 18 3 3" xfId="29619" xr:uid="{00000000-0005-0000-0000-0000FE2A0000}"/>
    <cellStyle name="Note 3 2 2 2 18 4" xfId="11122" xr:uid="{00000000-0005-0000-0000-0000FF2A0000}"/>
    <cellStyle name="Note 3 2 2 2 18 5" xfId="21672" xr:uid="{00000000-0005-0000-0000-0000002B0000}"/>
    <cellStyle name="Note 3 2 2 2 19" xfId="3599" xr:uid="{00000000-0005-0000-0000-0000012B0000}"/>
    <cellStyle name="Note 3 2 2 2 19 2" xfId="6496" xr:uid="{00000000-0005-0000-0000-0000022B0000}"/>
    <cellStyle name="Note 3 2 2 2 19 2 2" xfId="16823" xr:uid="{00000000-0005-0000-0000-0000032B0000}"/>
    <cellStyle name="Note 3 2 2 2 19 2 2 2" xfId="29622" xr:uid="{00000000-0005-0000-0000-0000042B0000}"/>
    <cellStyle name="Note 3 2 2 2 19 2 3" xfId="11125" xr:uid="{00000000-0005-0000-0000-0000052B0000}"/>
    <cellStyle name="Note 3 2 2 2 19 2 4" xfId="25334" xr:uid="{00000000-0005-0000-0000-0000062B0000}"/>
    <cellStyle name="Note 3 2 2 2 19 3" xfId="8588" xr:uid="{00000000-0005-0000-0000-0000072B0000}"/>
    <cellStyle name="Note 3 2 2 2 19 3 2" xfId="16822" xr:uid="{00000000-0005-0000-0000-0000082B0000}"/>
    <cellStyle name="Note 3 2 2 2 19 3 3" xfId="29621" xr:uid="{00000000-0005-0000-0000-0000092B0000}"/>
    <cellStyle name="Note 3 2 2 2 19 4" xfId="11124" xr:uid="{00000000-0005-0000-0000-00000A2B0000}"/>
    <cellStyle name="Note 3 2 2 2 19 5" xfId="23787" xr:uid="{00000000-0005-0000-0000-00000B2B0000}"/>
    <cellStyle name="Note 3 2 2 2 2" xfId="1675" xr:uid="{00000000-0005-0000-0000-00000C2B0000}"/>
    <cellStyle name="Note 3 2 2 2 2 2" xfId="4574" xr:uid="{00000000-0005-0000-0000-00000D2B0000}"/>
    <cellStyle name="Note 3 2 2 2 2 2 2" xfId="16825" xr:uid="{00000000-0005-0000-0000-00000E2B0000}"/>
    <cellStyle name="Note 3 2 2 2 2 2 2 2" xfId="29624" xr:uid="{00000000-0005-0000-0000-00000F2B0000}"/>
    <cellStyle name="Note 3 2 2 2 2 2 3" xfId="11127" xr:uid="{00000000-0005-0000-0000-0000102B0000}"/>
    <cellStyle name="Note 3 2 2 2 2 2 4" xfId="25335" xr:uid="{00000000-0005-0000-0000-0000112B0000}"/>
    <cellStyle name="Note 3 2 2 2 2 3" xfId="7307" xr:uid="{00000000-0005-0000-0000-0000122B0000}"/>
    <cellStyle name="Note 3 2 2 2 2 3 2" xfId="16824" xr:uid="{00000000-0005-0000-0000-0000132B0000}"/>
    <cellStyle name="Note 3 2 2 2 2 3 3" xfId="29623" xr:uid="{00000000-0005-0000-0000-0000142B0000}"/>
    <cellStyle name="Note 3 2 2 2 2 4" xfId="11126" xr:uid="{00000000-0005-0000-0000-0000152B0000}"/>
    <cellStyle name="Note 3 2 2 2 2 5" xfId="21864" xr:uid="{00000000-0005-0000-0000-0000162B0000}"/>
    <cellStyle name="Note 3 2 2 2 20" xfId="3378" xr:uid="{00000000-0005-0000-0000-0000172B0000}"/>
    <cellStyle name="Note 3 2 2 2 20 2" xfId="6275" xr:uid="{00000000-0005-0000-0000-0000182B0000}"/>
    <cellStyle name="Note 3 2 2 2 20 2 2" xfId="16827" xr:uid="{00000000-0005-0000-0000-0000192B0000}"/>
    <cellStyle name="Note 3 2 2 2 20 2 2 2" xfId="29626" xr:uid="{00000000-0005-0000-0000-00001A2B0000}"/>
    <cellStyle name="Note 3 2 2 2 20 2 3" xfId="11129" xr:uid="{00000000-0005-0000-0000-00001B2B0000}"/>
    <cellStyle name="Note 3 2 2 2 20 2 4" xfId="25336" xr:uid="{00000000-0005-0000-0000-00001C2B0000}"/>
    <cellStyle name="Note 3 2 2 2 20 3" xfId="8454" xr:uid="{00000000-0005-0000-0000-00001D2B0000}"/>
    <cellStyle name="Note 3 2 2 2 20 3 2" xfId="16826" xr:uid="{00000000-0005-0000-0000-00001E2B0000}"/>
    <cellStyle name="Note 3 2 2 2 20 3 3" xfId="29625" xr:uid="{00000000-0005-0000-0000-00001F2B0000}"/>
    <cellStyle name="Note 3 2 2 2 20 4" xfId="11128" xr:uid="{00000000-0005-0000-0000-0000202B0000}"/>
    <cellStyle name="Note 3 2 2 2 20 5" xfId="23566" xr:uid="{00000000-0005-0000-0000-0000212B0000}"/>
    <cellStyle name="Note 3 2 2 2 21" xfId="3005" xr:uid="{00000000-0005-0000-0000-0000222B0000}"/>
    <cellStyle name="Note 3 2 2 2 21 2" xfId="5902" xr:uid="{00000000-0005-0000-0000-0000232B0000}"/>
    <cellStyle name="Note 3 2 2 2 21 2 2" xfId="16829" xr:uid="{00000000-0005-0000-0000-0000242B0000}"/>
    <cellStyle name="Note 3 2 2 2 21 2 2 2" xfId="29628" xr:uid="{00000000-0005-0000-0000-0000252B0000}"/>
    <cellStyle name="Note 3 2 2 2 21 2 3" xfId="11131" xr:uid="{00000000-0005-0000-0000-0000262B0000}"/>
    <cellStyle name="Note 3 2 2 2 21 2 4" xfId="25337" xr:uid="{00000000-0005-0000-0000-0000272B0000}"/>
    <cellStyle name="Note 3 2 2 2 21 3" xfId="8235" xr:uid="{00000000-0005-0000-0000-0000282B0000}"/>
    <cellStyle name="Note 3 2 2 2 21 3 2" xfId="16828" xr:uid="{00000000-0005-0000-0000-0000292B0000}"/>
    <cellStyle name="Note 3 2 2 2 21 3 3" xfId="29627" xr:uid="{00000000-0005-0000-0000-00002A2B0000}"/>
    <cellStyle name="Note 3 2 2 2 21 4" xfId="11130" xr:uid="{00000000-0005-0000-0000-00002B2B0000}"/>
    <cellStyle name="Note 3 2 2 2 21 5" xfId="23193" xr:uid="{00000000-0005-0000-0000-00002C2B0000}"/>
    <cellStyle name="Note 3 2 2 2 22" xfId="3775" xr:uid="{00000000-0005-0000-0000-00002D2B0000}"/>
    <cellStyle name="Note 3 2 2 2 22 2" xfId="6672" xr:uid="{00000000-0005-0000-0000-00002E2B0000}"/>
    <cellStyle name="Note 3 2 2 2 22 2 2" xfId="16831" xr:uid="{00000000-0005-0000-0000-00002F2B0000}"/>
    <cellStyle name="Note 3 2 2 2 22 2 2 2" xfId="29630" xr:uid="{00000000-0005-0000-0000-0000302B0000}"/>
    <cellStyle name="Note 3 2 2 2 22 2 3" xfId="11133" xr:uid="{00000000-0005-0000-0000-0000312B0000}"/>
    <cellStyle name="Note 3 2 2 2 22 2 4" xfId="25338" xr:uid="{00000000-0005-0000-0000-0000322B0000}"/>
    <cellStyle name="Note 3 2 2 2 22 3" xfId="8677" xr:uid="{00000000-0005-0000-0000-0000332B0000}"/>
    <cellStyle name="Note 3 2 2 2 22 3 2" xfId="16830" xr:uid="{00000000-0005-0000-0000-0000342B0000}"/>
    <cellStyle name="Note 3 2 2 2 22 3 3" xfId="29629" xr:uid="{00000000-0005-0000-0000-0000352B0000}"/>
    <cellStyle name="Note 3 2 2 2 22 4" xfId="11132" xr:uid="{00000000-0005-0000-0000-0000362B0000}"/>
    <cellStyle name="Note 3 2 2 2 22 5" xfId="23963" xr:uid="{00000000-0005-0000-0000-0000372B0000}"/>
    <cellStyle name="Note 3 2 2 2 23" xfId="3801" xr:uid="{00000000-0005-0000-0000-0000382B0000}"/>
    <cellStyle name="Note 3 2 2 2 23 2" xfId="6698" xr:uid="{00000000-0005-0000-0000-0000392B0000}"/>
    <cellStyle name="Note 3 2 2 2 23 2 2" xfId="16833" xr:uid="{00000000-0005-0000-0000-00003A2B0000}"/>
    <cellStyle name="Note 3 2 2 2 23 2 2 2" xfId="29632" xr:uid="{00000000-0005-0000-0000-00003B2B0000}"/>
    <cellStyle name="Note 3 2 2 2 23 2 3" xfId="11135" xr:uid="{00000000-0005-0000-0000-00003C2B0000}"/>
    <cellStyle name="Note 3 2 2 2 23 2 4" xfId="25339" xr:uid="{00000000-0005-0000-0000-00003D2B0000}"/>
    <cellStyle name="Note 3 2 2 2 23 3" xfId="8698" xr:uid="{00000000-0005-0000-0000-00003E2B0000}"/>
    <cellStyle name="Note 3 2 2 2 23 3 2" xfId="16832" xr:uid="{00000000-0005-0000-0000-00003F2B0000}"/>
    <cellStyle name="Note 3 2 2 2 23 3 3" xfId="29631" xr:uid="{00000000-0005-0000-0000-0000402B0000}"/>
    <cellStyle name="Note 3 2 2 2 23 4" xfId="11134" xr:uid="{00000000-0005-0000-0000-0000412B0000}"/>
    <cellStyle name="Note 3 2 2 2 23 5" xfId="23989" xr:uid="{00000000-0005-0000-0000-0000422B0000}"/>
    <cellStyle name="Note 3 2 2 2 24" xfId="3957" xr:uid="{00000000-0005-0000-0000-0000432B0000}"/>
    <cellStyle name="Note 3 2 2 2 24 2" xfId="6854" xr:uid="{00000000-0005-0000-0000-0000442B0000}"/>
    <cellStyle name="Note 3 2 2 2 24 2 2" xfId="16835" xr:uid="{00000000-0005-0000-0000-0000452B0000}"/>
    <cellStyle name="Note 3 2 2 2 24 2 2 2" xfId="29634" xr:uid="{00000000-0005-0000-0000-0000462B0000}"/>
    <cellStyle name="Note 3 2 2 2 24 2 3" xfId="11137" xr:uid="{00000000-0005-0000-0000-0000472B0000}"/>
    <cellStyle name="Note 3 2 2 2 24 2 4" xfId="25340" xr:uid="{00000000-0005-0000-0000-0000482B0000}"/>
    <cellStyle name="Note 3 2 2 2 24 3" xfId="8752" xr:uid="{00000000-0005-0000-0000-0000492B0000}"/>
    <cellStyle name="Note 3 2 2 2 24 3 2" xfId="16834" xr:uid="{00000000-0005-0000-0000-00004A2B0000}"/>
    <cellStyle name="Note 3 2 2 2 24 3 3" xfId="29633" xr:uid="{00000000-0005-0000-0000-00004B2B0000}"/>
    <cellStyle name="Note 3 2 2 2 24 4" xfId="11136" xr:uid="{00000000-0005-0000-0000-00004C2B0000}"/>
    <cellStyle name="Note 3 2 2 2 24 5" xfId="24145" xr:uid="{00000000-0005-0000-0000-00004D2B0000}"/>
    <cellStyle name="Note 3 2 2 2 25" xfId="3829" xr:uid="{00000000-0005-0000-0000-00004E2B0000}"/>
    <cellStyle name="Note 3 2 2 2 25 2" xfId="6726" xr:uid="{00000000-0005-0000-0000-00004F2B0000}"/>
    <cellStyle name="Note 3 2 2 2 25 2 2" xfId="16837" xr:uid="{00000000-0005-0000-0000-0000502B0000}"/>
    <cellStyle name="Note 3 2 2 2 25 2 2 2" xfId="29636" xr:uid="{00000000-0005-0000-0000-0000512B0000}"/>
    <cellStyle name="Note 3 2 2 2 25 2 3" xfId="11139" xr:uid="{00000000-0005-0000-0000-0000522B0000}"/>
    <cellStyle name="Note 3 2 2 2 25 2 4" xfId="25341" xr:uid="{00000000-0005-0000-0000-0000532B0000}"/>
    <cellStyle name="Note 3 2 2 2 25 3" xfId="8712" xr:uid="{00000000-0005-0000-0000-0000542B0000}"/>
    <cellStyle name="Note 3 2 2 2 25 3 2" xfId="16836" xr:uid="{00000000-0005-0000-0000-0000552B0000}"/>
    <cellStyle name="Note 3 2 2 2 25 3 3" xfId="29635" xr:uid="{00000000-0005-0000-0000-0000562B0000}"/>
    <cellStyle name="Note 3 2 2 2 25 4" xfId="11138" xr:uid="{00000000-0005-0000-0000-0000572B0000}"/>
    <cellStyle name="Note 3 2 2 2 25 5" xfId="24017" xr:uid="{00000000-0005-0000-0000-0000582B0000}"/>
    <cellStyle name="Note 3 2 2 2 26" xfId="3498" xr:uid="{00000000-0005-0000-0000-0000592B0000}"/>
    <cellStyle name="Note 3 2 2 2 26 2" xfId="6395" xr:uid="{00000000-0005-0000-0000-00005A2B0000}"/>
    <cellStyle name="Note 3 2 2 2 26 2 2" xfId="16839" xr:uid="{00000000-0005-0000-0000-00005B2B0000}"/>
    <cellStyle name="Note 3 2 2 2 26 2 2 2" xfId="29638" xr:uid="{00000000-0005-0000-0000-00005C2B0000}"/>
    <cellStyle name="Note 3 2 2 2 26 2 3" xfId="11141" xr:uid="{00000000-0005-0000-0000-00005D2B0000}"/>
    <cellStyle name="Note 3 2 2 2 26 2 4" xfId="25342" xr:uid="{00000000-0005-0000-0000-00005E2B0000}"/>
    <cellStyle name="Note 3 2 2 2 26 3" xfId="16838" xr:uid="{00000000-0005-0000-0000-00005F2B0000}"/>
    <cellStyle name="Note 3 2 2 2 26 3 2" xfId="29637" xr:uid="{00000000-0005-0000-0000-0000602B0000}"/>
    <cellStyle name="Note 3 2 2 2 26 4" xfId="11140" xr:uid="{00000000-0005-0000-0000-0000612B0000}"/>
    <cellStyle name="Note 3 2 2 2 26 5" xfId="23686" xr:uid="{00000000-0005-0000-0000-0000622B0000}"/>
    <cellStyle name="Note 3 2 2 2 27" xfId="4248" xr:uid="{00000000-0005-0000-0000-0000632B0000}"/>
    <cellStyle name="Note 3 2 2 2 27 2" xfId="16840" xr:uid="{00000000-0005-0000-0000-0000642B0000}"/>
    <cellStyle name="Note 3 2 2 2 27 2 2" xfId="29639" xr:uid="{00000000-0005-0000-0000-0000652B0000}"/>
    <cellStyle name="Note 3 2 2 2 27 3" xfId="11142" xr:uid="{00000000-0005-0000-0000-0000662B0000}"/>
    <cellStyle name="Note 3 2 2 2 27 4" xfId="25343" xr:uid="{00000000-0005-0000-0000-0000672B0000}"/>
    <cellStyle name="Note 3 2 2 2 28" xfId="7074" xr:uid="{00000000-0005-0000-0000-0000682B0000}"/>
    <cellStyle name="Note 3 2 2 2 28 2" xfId="16803" xr:uid="{00000000-0005-0000-0000-0000692B0000}"/>
    <cellStyle name="Note 3 2 2 2 28 3" xfId="29602" xr:uid="{00000000-0005-0000-0000-00006A2B0000}"/>
    <cellStyle name="Note 3 2 2 2 29" xfId="11105" xr:uid="{00000000-0005-0000-0000-00006B2B0000}"/>
    <cellStyle name="Note 3 2 2 2 3" xfId="2086" xr:uid="{00000000-0005-0000-0000-00006C2B0000}"/>
    <cellStyle name="Note 3 2 2 2 3 2" xfId="4984" xr:uid="{00000000-0005-0000-0000-00006D2B0000}"/>
    <cellStyle name="Note 3 2 2 2 3 2 2" xfId="16842" xr:uid="{00000000-0005-0000-0000-00006E2B0000}"/>
    <cellStyle name="Note 3 2 2 2 3 2 2 2" xfId="29641" xr:uid="{00000000-0005-0000-0000-00006F2B0000}"/>
    <cellStyle name="Note 3 2 2 2 3 2 3" xfId="11144" xr:uid="{00000000-0005-0000-0000-0000702B0000}"/>
    <cellStyle name="Note 3 2 2 2 3 2 4" xfId="25344" xr:uid="{00000000-0005-0000-0000-0000712B0000}"/>
    <cellStyle name="Note 3 2 2 2 3 3" xfId="7597" xr:uid="{00000000-0005-0000-0000-0000722B0000}"/>
    <cellStyle name="Note 3 2 2 2 3 3 2" xfId="16841" xr:uid="{00000000-0005-0000-0000-0000732B0000}"/>
    <cellStyle name="Note 3 2 2 2 3 3 3" xfId="29640" xr:uid="{00000000-0005-0000-0000-0000742B0000}"/>
    <cellStyle name="Note 3 2 2 2 3 4" xfId="11143" xr:uid="{00000000-0005-0000-0000-0000752B0000}"/>
    <cellStyle name="Note 3 2 2 2 3 5" xfId="22275" xr:uid="{00000000-0005-0000-0000-0000762B0000}"/>
    <cellStyle name="Note 3 2 2 2 4" xfId="1649" xr:uid="{00000000-0005-0000-0000-0000772B0000}"/>
    <cellStyle name="Note 3 2 2 2 4 2" xfId="4548" xr:uid="{00000000-0005-0000-0000-0000782B0000}"/>
    <cellStyle name="Note 3 2 2 2 4 2 2" xfId="16844" xr:uid="{00000000-0005-0000-0000-0000792B0000}"/>
    <cellStyle name="Note 3 2 2 2 4 2 2 2" xfId="29643" xr:uid="{00000000-0005-0000-0000-00007A2B0000}"/>
    <cellStyle name="Note 3 2 2 2 4 2 3" xfId="11146" xr:uid="{00000000-0005-0000-0000-00007B2B0000}"/>
    <cellStyle name="Note 3 2 2 2 4 2 4" xfId="25345" xr:uid="{00000000-0005-0000-0000-00007C2B0000}"/>
    <cellStyle name="Note 3 2 2 2 4 3" xfId="7281" xr:uid="{00000000-0005-0000-0000-00007D2B0000}"/>
    <cellStyle name="Note 3 2 2 2 4 3 2" xfId="16843" xr:uid="{00000000-0005-0000-0000-00007E2B0000}"/>
    <cellStyle name="Note 3 2 2 2 4 3 3" xfId="29642" xr:uid="{00000000-0005-0000-0000-00007F2B0000}"/>
    <cellStyle name="Note 3 2 2 2 4 4" xfId="11145" xr:uid="{00000000-0005-0000-0000-0000802B0000}"/>
    <cellStyle name="Note 3 2 2 2 4 5" xfId="21838" xr:uid="{00000000-0005-0000-0000-0000812B0000}"/>
    <cellStyle name="Note 3 2 2 2 5" xfId="2110" xr:uid="{00000000-0005-0000-0000-0000822B0000}"/>
    <cellStyle name="Note 3 2 2 2 5 2" xfId="5008" xr:uid="{00000000-0005-0000-0000-0000832B0000}"/>
    <cellStyle name="Note 3 2 2 2 5 2 2" xfId="16846" xr:uid="{00000000-0005-0000-0000-0000842B0000}"/>
    <cellStyle name="Note 3 2 2 2 5 2 2 2" xfId="29645" xr:uid="{00000000-0005-0000-0000-0000852B0000}"/>
    <cellStyle name="Note 3 2 2 2 5 2 3" xfId="11148" xr:uid="{00000000-0005-0000-0000-0000862B0000}"/>
    <cellStyle name="Note 3 2 2 2 5 2 4" xfId="25346" xr:uid="{00000000-0005-0000-0000-0000872B0000}"/>
    <cellStyle name="Note 3 2 2 2 5 3" xfId="7621" xr:uid="{00000000-0005-0000-0000-0000882B0000}"/>
    <cellStyle name="Note 3 2 2 2 5 3 2" xfId="16845" xr:uid="{00000000-0005-0000-0000-0000892B0000}"/>
    <cellStyle name="Note 3 2 2 2 5 3 3" xfId="29644" xr:uid="{00000000-0005-0000-0000-00008A2B0000}"/>
    <cellStyle name="Note 3 2 2 2 5 4" xfId="11147" xr:uid="{00000000-0005-0000-0000-00008B2B0000}"/>
    <cellStyle name="Note 3 2 2 2 5 5" xfId="22299" xr:uid="{00000000-0005-0000-0000-00008C2B0000}"/>
    <cellStyle name="Note 3 2 2 2 6" xfId="1631" xr:uid="{00000000-0005-0000-0000-00008D2B0000}"/>
    <cellStyle name="Note 3 2 2 2 6 2" xfId="4530" xr:uid="{00000000-0005-0000-0000-00008E2B0000}"/>
    <cellStyle name="Note 3 2 2 2 6 2 2" xfId="16848" xr:uid="{00000000-0005-0000-0000-00008F2B0000}"/>
    <cellStyle name="Note 3 2 2 2 6 2 2 2" xfId="29647" xr:uid="{00000000-0005-0000-0000-0000902B0000}"/>
    <cellStyle name="Note 3 2 2 2 6 2 3" xfId="11150" xr:uid="{00000000-0005-0000-0000-0000912B0000}"/>
    <cellStyle name="Note 3 2 2 2 6 2 4" xfId="25347" xr:uid="{00000000-0005-0000-0000-0000922B0000}"/>
    <cellStyle name="Note 3 2 2 2 6 3" xfId="7263" xr:uid="{00000000-0005-0000-0000-0000932B0000}"/>
    <cellStyle name="Note 3 2 2 2 6 3 2" xfId="16847" xr:uid="{00000000-0005-0000-0000-0000942B0000}"/>
    <cellStyle name="Note 3 2 2 2 6 3 3" xfId="29646" xr:uid="{00000000-0005-0000-0000-0000952B0000}"/>
    <cellStyle name="Note 3 2 2 2 6 4" xfId="11149" xr:uid="{00000000-0005-0000-0000-0000962B0000}"/>
    <cellStyle name="Note 3 2 2 2 6 5" xfId="21820" xr:uid="{00000000-0005-0000-0000-0000972B0000}"/>
    <cellStyle name="Note 3 2 2 2 7" xfId="2136" xr:uid="{00000000-0005-0000-0000-0000982B0000}"/>
    <cellStyle name="Note 3 2 2 2 7 2" xfId="5034" xr:uid="{00000000-0005-0000-0000-0000992B0000}"/>
    <cellStyle name="Note 3 2 2 2 7 2 2" xfId="16850" xr:uid="{00000000-0005-0000-0000-00009A2B0000}"/>
    <cellStyle name="Note 3 2 2 2 7 2 2 2" xfId="29649" xr:uid="{00000000-0005-0000-0000-00009B2B0000}"/>
    <cellStyle name="Note 3 2 2 2 7 2 3" xfId="11152" xr:uid="{00000000-0005-0000-0000-00009C2B0000}"/>
    <cellStyle name="Note 3 2 2 2 7 2 4" xfId="25348" xr:uid="{00000000-0005-0000-0000-00009D2B0000}"/>
    <cellStyle name="Note 3 2 2 2 7 3" xfId="7647" xr:uid="{00000000-0005-0000-0000-00009E2B0000}"/>
    <cellStyle name="Note 3 2 2 2 7 3 2" xfId="16849" xr:uid="{00000000-0005-0000-0000-00009F2B0000}"/>
    <cellStyle name="Note 3 2 2 2 7 3 3" xfId="29648" xr:uid="{00000000-0005-0000-0000-0000A02B0000}"/>
    <cellStyle name="Note 3 2 2 2 7 4" xfId="11151" xr:uid="{00000000-0005-0000-0000-0000A12B0000}"/>
    <cellStyle name="Note 3 2 2 2 7 5" xfId="22325" xr:uid="{00000000-0005-0000-0000-0000A22B0000}"/>
    <cellStyle name="Note 3 2 2 2 8" xfId="2686" xr:uid="{00000000-0005-0000-0000-0000A32B0000}"/>
    <cellStyle name="Note 3 2 2 2 8 2" xfId="5583" xr:uid="{00000000-0005-0000-0000-0000A42B0000}"/>
    <cellStyle name="Note 3 2 2 2 8 2 2" xfId="16852" xr:uid="{00000000-0005-0000-0000-0000A52B0000}"/>
    <cellStyle name="Note 3 2 2 2 8 2 2 2" xfId="29651" xr:uid="{00000000-0005-0000-0000-0000A62B0000}"/>
    <cellStyle name="Note 3 2 2 2 8 2 3" xfId="11154" xr:uid="{00000000-0005-0000-0000-0000A72B0000}"/>
    <cellStyle name="Note 3 2 2 2 8 2 4" xfId="25349" xr:uid="{00000000-0005-0000-0000-0000A82B0000}"/>
    <cellStyle name="Note 3 2 2 2 8 3" xfId="8029" xr:uid="{00000000-0005-0000-0000-0000A92B0000}"/>
    <cellStyle name="Note 3 2 2 2 8 3 2" xfId="16851" xr:uid="{00000000-0005-0000-0000-0000AA2B0000}"/>
    <cellStyle name="Note 3 2 2 2 8 3 3" xfId="29650" xr:uid="{00000000-0005-0000-0000-0000AB2B0000}"/>
    <cellStyle name="Note 3 2 2 2 8 4" xfId="11153" xr:uid="{00000000-0005-0000-0000-0000AC2B0000}"/>
    <cellStyle name="Note 3 2 2 2 8 5" xfId="22874" xr:uid="{00000000-0005-0000-0000-0000AD2B0000}"/>
    <cellStyle name="Note 3 2 2 2 9" xfId="1953" xr:uid="{00000000-0005-0000-0000-0000AE2B0000}"/>
    <cellStyle name="Note 3 2 2 2 9 2" xfId="4851" xr:uid="{00000000-0005-0000-0000-0000AF2B0000}"/>
    <cellStyle name="Note 3 2 2 2 9 2 2" xfId="16854" xr:uid="{00000000-0005-0000-0000-0000B02B0000}"/>
    <cellStyle name="Note 3 2 2 2 9 2 2 2" xfId="29653" xr:uid="{00000000-0005-0000-0000-0000B12B0000}"/>
    <cellStyle name="Note 3 2 2 2 9 2 3" xfId="11156" xr:uid="{00000000-0005-0000-0000-0000B22B0000}"/>
    <cellStyle name="Note 3 2 2 2 9 2 4" xfId="25350" xr:uid="{00000000-0005-0000-0000-0000B32B0000}"/>
    <cellStyle name="Note 3 2 2 2 9 3" xfId="7482" xr:uid="{00000000-0005-0000-0000-0000B42B0000}"/>
    <cellStyle name="Note 3 2 2 2 9 3 2" xfId="16853" xr:uid="{00000000-0005-0000-0000-0000B52B0000}"/>
    <cellStyle name="Note 3 2 2 2 9 3 3" xfId="29652" xr:uid="{00000000-0005-0000-0000-0000B62B0000}"/>
    <cellStyle name="Note 3 2 2 2 9 4" xfId="11155" xr:uid="{00000000-0005-0000-0000-0000B72B0000}"/>
    <cellStyle name="Note 3 2 2 2 9 5" xfId="22142" xr:uid="{00000000-0005-0000-0000-0000B82B0000}"/>
    <cellStyle name="Note 3 2 2 3" xfId="2445" xr:uid="{00000000-0005-0000-0000-0000B92B0000}"/>
    <cellStyle name="Note 3 2 2 3 2" xfId="5342" xr:uid="{00000000-0005-0000-0000-0000BA2B0000}"/>
    <cellStyle name="Note 3 2 2 3 2 2" xfId="16856" xr:uid="{00000000-0005-0000-0000-0000BB2B0000}"/>
    <cellStyle name="Note 3 2 2 3 2 2 2" xfId="29655" xr:uid="{00000000-0005-0000-0000-0000BC2B0000}"/>
    <cellStyle name="Note 3 2 2 3 2 3" xfId="11158" xr:uid="{00000000-0005-0000-0000-0000BD2B0000}"/>
    <cellStyle name="Note 3 2 2 3 2 4" xfId="25351" xr:uid="{00000000-0005-0000-0000-0000BE2B0000}"/>
    <cellStyle name="Note 3 2 2 3 3" xfId="7844" xr:uid="{00000000-0005-0000-0000-0000BF2B0000}"/>
    <cellStyle name="Note 3 2 2 3 3 2" xfId="16855" xr:uid="{00000000-0005-0000-0000-0000C02B0000}"/>
    <cellStyle name="Note 3 2 2 3 3 3" xfId="29654" xr:uid="{00000000-0005-0000-0000-0000C12B0000}"/>
    <cellStyle name="Note 3 2 2 3 4" xfId="11157" xr:uid="{00000000-0005-0000-0000-0000C22B0000}"/>
    <cellStyle name="Note 3 2 2 3 5" xfId="22633" xr:uid="{00000000-0005-0000-0000-0000C32B0000}"/>
    <cellStyle name="Note 3 2 2 4" xfId="3629" xr:uid="{00000000-0005-0000-0000-0000C42B0000}"/>
    <cellStyle name="Note 3 2 2 4 2" xfId="6526" xr:uid="{00000000-0005-0000-0000-0000C52B0000}"/>
    <cellStyle name="Note 3 2 2 4 2 2" xfId="16858" xr:uid="{00000000-0005-0000-0000-0000C62B0000}"/>
    <cellStyle name="Note 3 2 2 4 2 2 2" xfId="29657" xr:uid="{00000000-0005-0000-0000-0000C72B0000}"/>
    <cellStyle name="Note 3 2 2 4 2 3" xfId="11160" xr:uid="{00000000-0005-0000-0000-0000C82B0000}"/>
    <cellStyle name="Note 3 2 2 4 2 4" xfId="25352" xr:uid="{00000000-0005-0000-0000-0000C92B0000}"/>
    <cellStyle name="Note 3 2 2 4 3" xfId="8595" xr:uid="{00000000-0005-0000-0000-0000CA2B0000}"/>
    <cellStyle name="Note 3 2 2 4 3 2" xfId="16857" xr:uid="{00000000-0005-0000-0000-0000CB2B0000}"/>
    <cellStyle name="Note 3 2 2 4 3 3" xfId="29656" xr:uid="{00000000-0005-0000-0000-0000CC2B0000}"/>
    <cellStyle name="Note 3 2 2 4 4" xfId="11159" xr:uid="{00000000-0005-0000-0000-0000CD2B0000}"/>
    <cellStyle name="Note 3 2 2 4 5" xfId="23817" xr:uid="{00000000-0005-0000-0000-0000CE2B0000}"/>
    <cellStyle name="Note 3 2 2 5" xfId="4217" xr:uid="{00000000-0005-0000-0000-0000CF2B0000}"/>
    <cellStyle name="Note 3 2 2 5 2" xfId="16859" xr:uid="{00000000-0005-0000-0000-0000D02B0000}"/>
    <cellStyle name="Note 3 2 2 5 2 2" xfId="29658" xr:uid="{00000000-0005-0000-0000-0000D12B0000}"/>
    <cellStyle name="Note 3 2 2 5 3" xfId="11161" xr:uid="{00000000-0005-0000-0000-0000D22B0000}"/>
    <cellStyle name="Note 3 2 2 5 4" xfId="25353" xr:uid="{00000000-0005-0000-0000-0000D32B0000}"/>
    <cellStyle name="Note 3 2 2 6" xfId="16802" xr:uid="{00000000-0005-0000-0000-0000D42B0000}"/>
    <cellStyle name="Note 3 2 2 6 2" xfId="29601" xr:uid="{00000000-0005-0000-0000-0000D52B0000}"/>
    <cellStyle name="Note 3 2 2 7" xfId="11104" xr:uid="{00000000-0005-0000-0000-0000D62B0000}"/>
    <cellStyle name="Note 3 2 2 8" xfId="21604" xr:uid="{00000000-0005-0000-0000-0000D72B0000}"/>
    <cellStyle name="Note 3 2 3" xfId="434" xr:uid="{00000000-0005-0000-0000-0000D82B0000}"/>
    <cellStyle name="Note 3 2 3 10" xfId="2706" xr:uid="{00000000-0005-0000-0000-0000D92B0000}"/>
    <cellStyle name="Note 3 2 3 10 2" xfId="5603" xr:uid="{00000000-0005-0000-0000-0000DA2B0000}"/>
    <cellStyle name="Note 3 2 3 10 2 2" xfId="16862" xr:uid="{00000000-0005-0000-0000-0000DB2B0000}"/>
    <cellStyle name="Note 3 2 3 10 2 2 2" xfId="29661" xr:uid="{00000000-0005-0000-0000-0000DC2B0000}"/>
    <cellStyle name="Note 3 2 3 10 2 3" xfId="11164" xr:uid="{00000000-0005-0000-0000-0000DD2B0000}"/>
    <cellStyle name="Note 3 2 3 10 2 4" xfId="25354" xr:uid="{00000000-0005-0000-0000-0000DE2B0000}"/>
    <cellStyle name="Note 3 2 3 10 3" xfId="8049" xr:uid="{00000000-0005-0000-0000-0000DF2B0000}"/>
    <cellStyle name="Note 3 2 3 10 3 2" xfId="16861" xr:uid="{00000000-0005-0000-0000-0000E02B0000}"/>
    <cellStyle name="Note 3 2 3 10 3 3" xfId="29660" xr:uid="{00000000-0005-0000-0000-0000E12B0000}"/>
    <cellStyle name="Note 3 2 3 10 4" xfId="11163" xr:uid="{00000000-0005-0000-0000-0000E22B0000}"/>
    <cellStyle name="Note 3 2 3 10 5" xfId="22894" xr:uid="{00000000-0005-0000-0000-0000E32B0000}"/>
    <cellStyle name="Note 3 2 3 11" xfId="1617" xr:uid="{00000000-0005-0000-0000-0000E42B0000}"/>
    <cellStyle name="Note 3 2 3 11 2" xfId="4516" xr:uid="{00000000-0005-0000-0000-0000E52B0000}"/>
    <cellStyle name="Note 3 2 3 11 2 2" xfId="16864" xr:uid="{00000000-0005-0000-0000-0000E62B0000}"/>
    <cellStyle name="Note 3 2 3 11 2 2 2" xfId="29663" xr:uid="{00000000-0005-0000-0000-0000E72B0000}"/>
    <cellStyle name="Note 3 2 3 11 2 3" xfId="11166" xr:uid="{00000000-0005-0000-0000-0000E82B0000}"/>
    <cellStyle name="Note 3 2 3 11 2 4" xfId="25355" xr:uid="{00000000-0005-0000-0000-0000E92B0000}"/>
    <cellStyle name="Note 3 2 3 11 3" xfId="7249" xr:uid="{00000000-0005-0000-0000-0000EA2B0000}"/>
    <cellStyle name="Note 3 2 3 11 3 2" xfId="16863" xr:uid="{00000000-0005-0000-0000-0000EB2B0000}"/>
    <cellStyle name="Note 3 2 3 11 3 3" xfId="29662" xr:uid="{00000000-0005-0000-0000-0000EC2B0000}"/>
    <cellStyle name="Note 3 2 3 11 4" xfId="11165" xr:uid="{00000000-0005-0000-0000-0000ED2B0000}"/>
    <cellStyle name="Note 3 2 3 11 5" xfId="21806" xr:uid="{00000000-0005-0000-0000-0000EE2B0000}"/>
    <cellStyle name="Note 3 2 3 12" xfId="2728" xr:uid="{00000000-0005-0000-0000-0000EF2B0000}"/>
    <cellStyle name="Note 3 2 3 12 2" xfId="5625" xr:uid="{00000000-0005-0000-0000-0000F02B0000}"/>
    <cellStyle name="Note 3 2 3 12 2 2" xfId="16866" xr:uid="{00000000-0005-0000-0000-0000F12B0000}"/>
    <cellStyle name="Note 3 2 3 12 2 2 2" xfId="29665" xr:uid="{00000000-0005-0000-0000-0000F22B0000}"/>
    <cellStyle name="Note 3 2 3 12 2 3" xfId="11168" xr:uid="{00000000-0005-0000-0000-0000F32B0000}"/>
    <cellStyle name="Note 3 2 3 12 2 4" xfId="25356" xr:uid="{00000000-0005-0000-0000-0000F42B0000}"/>
    <cellStyle name="Note 3 2 3 12 3" xfId="8071" xr:uid="{00000000-0005-0000-0000-0000F52B0000}"/>
    <cellStyle name="Note 3 2 3 12 3 2" xfId="16865" xr:uid="{00000000-0005-0000-0000-0000F62B0000}"/>
    <cellStyle name="Note 3 2 3 12 3 3" xfId="29664" xr:uid="{00000000-0005-0000-0000-0000F72B0000}"/>
    <cellStyle name="Note 3 2 3 12 4" xfId="11167" xr:uid="{00000000-0005-0000-0000-0000F82B0000}"/>
    <cellStyle name="Note 3 2 3 12 5" xfId="22916" xr:uid="{00000000-0005-0000-0000-0000F92B0000}"/>
    <cellStyle name="Note 3 2 3 13" xfId="1544" xr:uid="{00000000-0005-0000-0000-0000FA2B0000}"/>
    <cellStyle name="Note 3 2 3 13 2" xfId="4443" xr:uid="{00000000-0005-0000-0000-0000FB2B0000}"/>
    <cellStyle name="Note 3 2 3 13 2 2" xfId="16868" xr:uid="{00000000-0005-0000-0000-0000FC2B0000}"/>
    <cellStyle name="Note 3 2 3 13 2 2 2" xfId="29667" xr:uid="{00000000-0005-0000-0000-0000FD2B0000}"/>
    <cellStyle name="Note 3 2 3 13 2 3" xfId="11170" xr:uid="{00000000-0005-0000-0000-0000FE2B0000}"/>
    <cellStyle name="Note 3 2 3 13 2 4" xfId="25357" xr:uid="{00000000-0005-0000-0000-0000FF2B0000}"/>
    <cellStyle name="Note 3 2 3 13 3" xfId="7236" xr:uid="{00000000-0005-0000-0000-0000002C0000}"/>
    <cellStyle name="Note 3 2 3 13 3 2" xfId="16867" xr:uid="{00000000-0005-0000-0000-0000012C0000}"/>
    <cellStyle name="Note 3 2 3 13 3 3" xfId="29666" xr:uid="{00000000-0005-0000-0000-0000022C0000}"/>
    <cellStyle name="Note 3 2 3 13 4" xfId="11169" xr:uid="{00000000-0005-0000-0000-0000032C0000}"/>
    <cellStyle name="Note 3 2 3 13 5" xfId="21733" xr:uid="{00000000-0005-0000-0000-0000042C0000}"/>
    <cellStyle name="Note 3 2 3 14" xfId="2910" xr:uid="{00000000-0005-0000-0000-0000052C0000}"/>
    <cellStyle name="Note 3 2 3 14 2" xfId="5807" xr:uid="{00000000-0005-0000-0000-0000062C0000}"/>
    <cellStyle name="Note 3 2 3 14 2 2" xfId="16870" xr:uid="{00000000-0005-0000-0000-0000072C0000}"/>
    <cellStyle name="Note 3 2 3 14 2 2 2" xfId="29669" xr:uid="{00000000-0005-0000-0000-0000082C0000}"/>
    <cellStyle name="Note 3 2 3 14 2 3" xfId="11172" xr:uid="{00000000-0005-0000-0000-0000092C0000}"/>
    <cellStyle name="Note 3 2 3 14 2 4" xfId="25358" xr:uid="{00000000-0005-0000-0000-00000A2C0000}"/>
    <cellStyle name="Note 3 2 3 14 3" xfId="8164" xr:uid="{00000000-0005-0000-0000-00000B2C0000}"/>
    <cellStyle name="Note 3 2 3 14 3 2" xfId="16869" xr:uid="{00000000-0005-0000-0000-00000C2C0000}"/>
    <cellStyle name="Note 3 2 3 14 3 3" xfId="29668" xr:uid="{00000000-0005-0000-0000-00000D2C0000}"/>
    <cellStyle name="Note 3 2 3 14 4" xfId="11171" xr:uid="{00000000-0005-0000-0000-00000E2C0000}"/>
    <cellStyle name="Note 3 2 3 14 5" xfId="23098" xr:uid="{00000000-0005-0000-0000-00000F2C0000}"/>
    <cellStyle name="Note 3 2 3 15" xfId="3199" xr:uid="{00000000-0005-0000-0000-0000102C0000}"/>
    <cellStyle name="Note 3 2 3 15 2" xfId="6096" xr:uid="{00000000-0005-0000-0000-0000112C0000}"/>
    <cellStyle name="Note 3 2 3 15 2 2" xfId="16872" xr:uid="{00000000-0005-0000-0000-0000122C0000}"/>
    <cellStyle name="Note 3 2 3 15 2 2 2" xfId="29671" xr:uid="{00000000-0005-0000-0000-0000132C0000}"/>
    <cellStyle name="Note 3 2 3 15 2 3" xfId="11174" xr:uid="{00000000-0005-0000-0000-0000142C0000}"/>
    <cellStyle name="Note 3 2 3 15 2 4" xfId="25359" xr:uid="{00000000-0005-0000-0000-0000152C0000}"/>
    <cellStyle name="Note 3 2 3 15 3" xfId="8345" xr:uid="{00000000-0005-0000-0000-0000162C0000}"/>
    <cellStyle name="Note 3 2 3 15 3 2" xfId="16871" xr:uid="{00000000-0005-0000-0000-0000172C0000}"/>
    <cellStyle name="Note 3 2 3 15 3 3" xfId="29670" xr:uid="{00000000-0005-0000-0000-0000182C0000}"/>
    <cellStyle name="Note 3 2 3 15 4" xfId="11173" xr:uid="{00000000-0005-0000-0000-0000192C0000}"/>
    <cellStyle name="Note 3 2 3 15 5" xfId="23387" xr:uid="{00000000-0005-0000-0000-00001A2C0000}"/>
    <cellStyle name="Note 3 2 3 16" xfId="2446" xr:uid="{00000000-0005-0000-0000-00001B2C0000}"/>
    <cellStyle name="Note 3 2 3 16 2" xfId="5343" xr:uid="{00000000-0005-0000-0000-00001C2C0000}"/>
    <cellStyle name="Note 3 2 3 16 2 2" xfId="16874" xr:uid="{00000000-0005-0000-0000-00001D2C0000}"/>
    <cellStyle name="Note 3 2 3 16 2 2 2" xfId="29673" xr:uid="{00000000-0005-0000-0000-00001E2C0000}"/>
    <cellStyle name="Note 3 2 3 16 2 3" xfId="11176" xr:uid="{00000000-0005-0000-0000-00001F2C0000}"/>
    <cellStyle name="Note 3 2 3 16 2 4" xfId="25360" xr:uid="{00000000-0005-0000-0000-0000202C0000}"/>
    <cellStyle name="Note 3 2 3 16 3" xfId="7845" xr:uid="{00000000-0005-0000-0000-0000212C0000}"/>
    <cellStyle name="Note 3 2 3 16 3 2" xfId="16873" xr:uid="{00000000-0005-0000-0000-0000222C0000}"/>
    <cellStyle name="Note 3 2 3 16 3 3" xfId="29672" xr:uid="{00000000-0005-0000-0000-0000232C0000}"/>
    <cellStyle name="Note 3 2 3 16 4" xfId="11175" xr:uid="{00000000-0005-0000-0000-0000242C0000}"/>
    <cellStyle name="Note 3 2 3 16 5" xfId="22634" xr:uid="{00000000-0005-0000-0000-0000252C0000}"/>
    <cellStyle name="Note 3 2 3 17" xfId="3443" xr:uid="{00000000-0005-0000-0000-0000262C0000}"/>
    <cellStyle name="Note 3 2 3 17 2" xfId="6340" xr:uid="{00000000-0005-0000-0000-0000272C0000}"/>
    <cellStyle name="Note 3 2 3 17 2 2" xfId="16876" xr:uid="{00000000-0005-0000-0000-0000282C0000}"/>
    <cellStyle name="Note 3 2 3 17 2 2 2" xfId="29675" xr:uid="{00000000-0005-0000-0000-0000292C0000}"/>
    <cellStyle name="Note 3 2 3 17 2 3" xfId="11178" xr:uid="{00000000-0005-0000-0000-00002A2C0000}"/>
    <cellStyle name="Note 3 2 3 17 2 4" xfId="25361" xr:uid="{00000000-0005-0000-0000-00002B2C0000}"/>
    <cellStyle name="Note 3 2 3 17 3" xfId="8500" xr:uid="{00000000-0005-0000-0000-00002C2C0000}"/>
    <cellStyle name="Note 3 2 3 17 3 2" xfId="16875" xr:uid="{00000000-0005-0000-0000-00002D2C0000}"/>
    <cellStyle name="Note 3 2 3 17 3 3" xfId="29674" xr:uid="{00000000-0005-0000-0000-00002E2C0000}"/>
    <cellStyle name="Note 3 2 3 17 4" xfId="11177" xr:uid="{00000000-0005-0000-0000-00002F2C0000}"/>
    <cellStyle name="Note 3 2 3 17 5" xfId="23631" xr:uid="{00000000-0005-0000-0000-0000302C0000}"/>
    <cellStyle name="Note 3 2 3 18" xfId="1804" xr:uid="{00000000-0005-0000-0000-0000312C0000}"/>
    <cellStyle name="Note 3 2 3 18 2" xfId="4703" xr:uid="{00000000-0005-0000-0000-0000322C0000}"/>
    <cellStyle name="Note 3 2 3 18 2 2" xfId="16878" xr:uid="{00000000-0005-0000-0000-0000332C0000}"/>
    <cellStyle name="Note 3 2 3 18 2 2 2" xfId="29677" xr:uid="{00000000-0005-0000-0000-0000342C0000}"/>
    <cellStyle name="Note 3 2 3 18 2 3" xfId="11180" xr:uid="{00000000-0005-0000-0000-0000352C0000}"/>
    <cellStyle name="Note 3 2 3 18 2 4" xfId="25362" xr:uid="{00000000-0005-0000-0000-0000362C0000}"/>
    <cellStyle name="Note 3 2 3 18 3" xfId="7419" xr:uid="{00000000-0005-0000-0000-0000372C0000}"/>
    <cellStyle name="Note 3 2 3 18 3 2" xfId="16877" xr:uid="{00000000-0005-0000-0000-0000382C0000}"/>
    <cellStyle name="Note 3 2 3 18 3 3" xfId="29676" xr:uid="{00000000-0005-0000-0000-0000392C0000}"/>
    <cellStyle name="Note 3 2 3 18 4" xfId="11179" xr:uid="{00000000-0005-0000-0000-00003A2C0000}"/>
    <cellStyle name="Note 3 2 3 18 5" xfId="21993" xr:uid="{00000000-0005-0000-0000-00003B2C0000}"/>
    <cellStyle name="Note 3 2 3 19" xfId="3598" xr:uid="{00000000-0005-0000-0000-00003C2C0000}"/>
    <cellStyle name="Note 3 2 3 19 2" xfId="6495" xr:uid="{00000000-0005-0000-0000-00003D2C0000}"/>
    <cellStyle name="Note 3 2 3 19 2 2" xfId="16880" xr:uid="{00000000-0005-0000-0000-00003E2C0000}"/>
    <cellStyle name="Note 3 2 3 19 2 2 2" xfId="29679" xr:uid="{00000000-0005-0000-0000-00003F2C0000}"/>
    <cellStyle name="Note 3 2 3 19 2 3" xfId="11182" xr:uid="{00000000-0005-0000-0000-0000402C0000}"/>
    <cellStyle name="Note 3 2 3 19 2 4" xfId="25363" xr:uid="{00000000-0005-0000-0000-0000412C0000}"/>
    <cellStyle name="Note 3 2 3 19 3" xfId="8587" xr:uid="{00000000-0005-0000-0000-0000422C0000}"/>
    <cellStyle name="Note 3 2 3 19 3 2" xfId="16879" xr:uid="{00000000-0005-0000-0000-0000432C0000}"/>
    <cellStyle name="Note 3 2 3 19 3 3" xfId="29678" xr:uid="{00000000-0005-0000-0000-0000442C0000}"/>
    <cellStyle name="Note 3 2 3 19 4" xfId="11181" xr:uid="{00000000-0005-0000-0000-0000452C0000}"/>
    <cellStyle name="Note 3 2 3 19 5" xfId="23786" xr:uid="{00000000-0005-0000-0000-0000462C0000}"/>
    <cellStyle name="Note 3 2 3 2" xfId="1676" xr:uid="{00000000-0005-0000-0000-0000472C0000}"/>
    <cellStyle name="Note 3 2 3 2 2" xfId="4575" xr:uid="{00000000-0005-0000-0000-0000482C0000}"/>
    <cellStyle name="Note 3 2 3 2 2 2" xfId="16882" xr:uid="{00000000-0005-0000-0000-0000492C0000}"/>
    <cellStyle name="Note 3 2 3 2 2 2 2" xfId="29681" xr:uid="{00000000-0005-0000-0000-00004A2C0000}"/>
    <cellStyle name="Note 3 2 3 2 2 3" xfId="11184" xr:uid="{00000000-0005-0000-0000-00004B2C0000}"/>
    <cellStyle name="Note 3 2 3 2 2 4" xfId="25364" xr:uid="{00000000-0005-0000-0000-00004C2C0000}"/>
    <cellStyle name="Note 3 2 3 2 3" xfId="7308" xr:uid="{00000000-0005-0000-0000-00004D2C0000}"/>
    <cellStyle name="Note 3 2 3 2 3 2" xfId="16881" xr:uid="{00000000-0005-0000-0000-00004E2C0000}"/>
    <cellStyle name="Note 3 2 3 2 3 3" xfId="29680" xr:uid="{00000000-0005-0000-0000-00004F2C0000}"/>
    <cellStyle name="Note 3 2 3 2 4" xfId="11183" xr:uid="{00000000-0005-0000-0000-0000502C0000}"/>
    <cellStyle name="Note 3 2 3 2 5" xfId="21865" xr:uid="{00000000-0005-0000-0000-0000512C0000}"/>
    <cellStyle name="Note 3 2 3 20" xfId="3377" xr:uid="{00000000-0005-0000-0000-0000522C0000}"/>
    <cellStyle name="Note 3 2 3 20 2" xfId="6274" xr:uid="{00000000-0005-0000-0000-0000532C0000}"/>
    <cellStyle name="Note 3 2 3 20 2 2" xfId="16884" xr:uid="{00000000-0005-0000-0000-0000542C0000}"/>
    <cellStyle name="Note 3 2 3 20 2 2 2" xfId="29683" xr:uid="{00000000-0005-0000-0000-0000552C0000}"/>
    <cellStyle name="Note 3 2 3 20 2 3" xfId="11186" xr:uid="{00000000-0005-0000-0000-0000562C0000}"/>
    <cellStyle name="Note 3 2 3 20 2 4" xfId="25365" xr:uid="{00000000-0005-0000-0000-0000572C0000}"/>
    <cellStyle name="Note 3 2 3 20 3" xfId="8453" xr:uid="{00000000-0005-0000-0000-0000582C0000}"/>
    <cellStyle name="Note 3 2 3 20 3 2" xfId="16883" xr:uid="{00000000-0005-0000-0000-0000592C0000}"/>
    <cellStyle name="Note 3 2 3 20 3 3" xfId="29682" xr:uid="{00000000-0005-0000-0000-00005A2C0000}"/>
    <cellStyle name="Note 3 2 3 20 4" xfId="11185" xr:uid="{00000000-0005-0000-0000-00005B2C0000}"/>
    <cellStyle name="Note 3 2 3 20 5" xfId="23565" xr:uid="{00000000-0005-0000-0000-00005C2C0000}"/>
    <cellStyle name="Note 3 2 3 21" xfId="3654" xr:uid="{00000000-0005-0000-0000-00005D2C0000}"/>
    <cellStyle name="Note 3 2 3 21 2" xfId="6551" xr:uid="{00000000-0005-0000-0000-00005E2C0000}"/>
    <cellStyle name="Note 3 2 3 21 2 2" xfId="16886" xr:uid="{00000000-0005-0000-0000-00005F2C0000}"/>
    <cellStyle name="Note 3 2 3 21 2 2 2" xfId="29685" xr:uid="{00000000-0005-0000-0000-0000602C0000}"/>
    <cellStyle name="Note 3 2 3 21 2 3" xfId="11188" xr:uid="{00000000-0005-0000-0000-0000612C0000}"/>
    <cellStyle name="Note 3 2 3 21 2 4" xfId="25366" xr:uid="{00000000-0005-0000-0000-0000622C0000}"/>
    <cellStyle name="Note 3 2 3 21 3" xfId="8609" xr:uid="{00000000-0005-0000-0000-0000632C0000}"/>
    <cellStyle name="Note 3 2 3 21 3 2" xfId="16885" xr:uid="{00000000-0005-0000-0000-0000642C0000}"/>
    <cellStyle name="Note 3 2 3 21 3 3" xfId="29684" xr:uid="{00000000-0005-0000-0000-0000652C0000}"/>
    <cellStyle name="Note 3 2 3 21 4" xfId="11187" xr:uid="{00000000-0005-0000-0000-0000662C0000}"/>
    <cellStyle name="Note 3 2 3 21 5" xfId="23842" xr:uid="{00000000-0005-0000-0000-0000672C0000}"/>
    <cellStyle name="Note 3 2 3 22" xfId="3370" xr:uid="{00000000-0005-0000-0000-0000682C0000}"/>
    <cellStyle name="Note 3 2 3 22 2" xfId="6267" xr:uid="{00000000-0005-0000-0000-0000692C0000}"/>
    <cellStyle name="Note 3 2 3 22 2 2" xfId="16888" xr:uid="{00000000-0005-0000-0000-00006A2C0000}"/>
    <cellStyle name="Note 3 2 3 22 2 2 2" xfId="29687" xr:uid="{00000000-0005-0000-0000-00006B2C0000}"/>
    <cellStyle name="Note 3 2 3 22 2 3" xfId="11190" xr:uid="{00000000-0005-0000-0000-00006C2C0000}"/>
    <cellStyle name="Note 3 2 3 22 2 4" xfId="25367" xr:uid="{00000000-0005-0000-0000-00006D2C0000}"/>
    <cellStyle name="Note 3 2 3 22 3" xfId="8447" xr:uid="{00000000-0005-0000-0000-00006E2C0000}"/>
    <cellStyle name="Note 3 2 3 22 3 2" xfId="16887" xr:uid="{00000000-0005-0000-0000-00006F2C0000}"/>
    <cellStyle name="Note 3 2 3 22 3 3" xfId="29686" xr:uid="{00000000-0005-0000-0000-0000702C0000}"/>
    <cellStyle name="Note 3 2 3 22 4" xfId="11189" xr:uid="{00000000-0005-0000-0000-0000712C0000}"/>
    <cellStyle name="Note 3 2 3 22 5" xfId="23558" xr:uid="{00000000-0005-0000-0000-0000722C0000}"/>
    <cellStyle name="Note 3 2 3 23" xfId="3800" xr:uid="{00000000-0005-0000-0000-0000732C0000}"/>
    <cellStyle name="Note 3 2 3 23 2" xfId="6697" xr:uid="{00000000-0005-0000-0000-0000742C0000}"/>
    <cellStyle name="Note 3 2 3 23 2 2" xfId="16890" xr:uid="{00000000-0005-0000-0000-0000752C0000}"/>
    <cellStyle name="Note 3 2 3 23 2 2 2" xfId="29689" xr:uid="{00000000-0005-0000-0000-0000762C0000}"/>
    <cellStyle name="Note 3 2 3 23 2 3" xfId="11192" xr:uid="{00000000-0005-0000-0000-0000772C0000}"/>
    <cellStyle name="Note 3 2 3 23 2 4" xfId="25368" xr:uid="{00000000-0005-0000-0000-0000782C0000}"/>
    <cellStyle name="Note 3 2 3 23 3" xfId="8697" xr:uid="{00000000-0005-0000-0000-0000792C0000}"/>
    <cellStyle name="Note 3 2 3 23 3 2" xfId="16889" xr:uid="{00000000-0005-0000-0000-00007A2C0000}"/>
    <cellStyle name="Note 3 2 3 23 3 3" xfId="29688" xr:uid="{00000000-0005-0000-0000-00007B2C0000}"/>
    <cellStyle name="Note 3 2 3 23 4" xfId="11191" xr:uid="{00000000-0005-0000-0000-00007C2C0000}"/>
    <cellStyle name="Note 3 2 3 23 5" xfId="23988" xr:uid="{00000000-0005-0000-0000-00007D2C0000}"/>
    <cellStyle name="Note 3 2 3 24" xfId="3912" xr:uid="{00000000-0005-0000-0000-00007E2C0000}"/>
    <cellStyle name="Note 3 2 3 24 2" xfId="6809" xr:uid="{00000000-0005-0000-0000-00007F2C0000}"/>
    <cellStyle name="Note 3 2 3 24 2 2" xfId="16892" xr:uid="{00000000-0005-0000-0000-0000802C0000}"/>
    <cellStyle name="Note 3 2 3 24 2 2 2" xfId="29691" xr:uid="{00000000-0005-0000-0000-0000812C0000}"/>
    <cellStyle name="Note 3 2 3 24 2 3" xfId="11194" xr:uid="{00000000-0005-0000-0000-0000822C0000}"/>
    <cellStyle name="Note 3 2 3 24 2 4" xfId="25369" xr:uid="{00000000-0005-0000-0000-0000832C0000}"/>
    <cellStyle name="Note 3 2 3 24 3" xfId="8748" xr:uid="{00000000-0005-0000-0000-0000842C0000}"/>
    <cellStyle name="Note 3 2 3 24 3 2" xfId="16891" xr:uid="{00000000-0005-0000-0000-0000852C0000}"/>
    <cellStyle name="Note 3 2 3 24 3 3" xfId="29690" xr:uid="{00000000-0005-0000-0000-0000862C0000}"/>
    <cellStyle name="Note 3 2 3 24 4" xfId="11193" xr:uid="{00000000-0005-0000-0000-0000872C0000}"/>
    <cellStyle name="Note 3 2 3 24 5" xfId="24100" xr:uid="{00000000-0005-0000-0000-0000882C0000}"/>
    <cellStyle name="Note 3 2 3 25" xfId="3828" xr:uid="{00000000-0005-0000-0000-0000892C0000}"/>
    <cellStyle name="Note 3 2 3 25 2" xfId="6725" xr:uid="{00000000-0005-0000-0000-00008A2C0000}"/>
    <cellStyle name="Note 3 2 3 25 2 2" xfId="16894" xr:uid="{00000000-0005-0000-0000-00008B2C0000}"/>
    <cellStyle name="Note 3 2 3 25 2 2 2" xfId="29693" xr:uid="{00000000-0005-0000-0000-00008C2C0000}"/>
    <cellStyle name="Note 3 2 3 25 2 3" xfId="11196" xr:uid="{00000000-0005-0000-0000-00008D2C0000}"/>
    <cellStyle name="Note 3 2 3 25 2 4" xfId="25370" xr:uid="{00000000-0005-0000-0000-00008E2C0000}"/>
    <cellStyle name="Note 3 2 3 25 3" xfId="8711" xr:uid="{00000000-0005-0000-0000-00008F2C0000}"/>
    <cellStyle name="Note 3 2 3 25 3 2" xfId="16893" xr:uid="{00000000-0005-0000-0000-0000902C0000}"/>
    <cellStyle name="Note 3 2 3 25 3 3" xfId="29692" xr:uid="{00000000-0005-0000-0000-0000912C0000}"/>
    <cellStyle name="Note 3 2 3 25 4" xfId="11195" xr:uid="{00000000-0005-0000-0000-0000922C0000}"/>
    <cellStyle name="Note 3 2 3 25 5" xfId="24016" xr:uid="{00000000-0005-0000-0000-0000932C0000}"/>
    <cellStyle name="Note 3 2 3 26" xfId="3895" xr:uid="{00000000-0005-0000-0000-0000942C0000}"/>
    <cellStyle name="Note 3 2 3 26 2" xfId="6792" xr:uid="{00000000-0005-0000-0000-0000952C0000}"/>
    <cellStyle name="Note 3 2 3 26 2 2" xfId="16896" xr:uid="{00000000-0005-0000-0000-0000962C0000}"/>
    <cellStyle name="Note 3 2 3 26 2 2 2" xfId="29695" xr:uid="{00000000-0005-0000-0000-0000972C0000}"/>
    <cellStyle name="Note 3 2 3 26 2 3" xfId="11198" xr:uid="{00000000-0005-0000-0000-0000982C0000}"/>
    <cellStyle name="Note 3 2 3 26 2 4" xfId="25371" xr:uid="{00000000-0005-0000-0000-0000992C0000}"/>
    <cellStyle name="Note 3 2 3 26 3" xfId="16895" xr:uid="{00000000-0005-0000-0000-00009A2C0000}"/>
    <cellStyle name="Note 3 2 3 26 3 2" xfId="29694" xr:uid="{00000000-0005-0000-0000-00009B2C0000}"/>
    <cellStyle name="Note 3 2 3 26 4" xfId="11197" xr:uid="{00000000-0005-0000-0000-00009C2C0000}"/>
    <cellStyle name="Note 3 2 3 26 5" xfId="24083" xr:uid="{00000000-0005-0000-0000-00009D2C0000}"/>
    <cellStyle name="Note 3 2 3 27" xfId="4249" xr:uid="{00000000-0005-0000-0000-00009E2C0000}"/>
    <cellStyle name="Note 3 2 3 27 2" xfId="16897" xr:uid="{00000000-0005-0000-0000-00009F2C0000}"/>
    <cellStyle name="Note 3 2 3 27 2 2" xfId="29696" xr:uid="{00000000-0005-0000-0000-0000A02C0000}"/>
    <cellStyle name="Note 3 2 3 27 3" xfId="11199" xr:uid="{00000000-0005-0000-0000-0000A12C0000}"/>
    <cellStyle name="Note 3 2 3 27 4" xfId="25372" xr:uid="{00000000-0005-0000-0000-0000A22C0000}"/>
    <cellStyle name="Note 3 2 3 28" xfId="7075" xr:uid="{00000000-0005-0000-0000-0000A32C0000}"/>
    <cellStyle name="Note 3 2 3 28 2" xfId="16860" xr:uid="{00000000-0005-0000-0000-0000A42C0000}"/>
    <cellStyle name="Note 3 2 3 28 3" xfId="29659" xr:uid="{00000000-0005-0000-0000-0000A52C0000}"/>
    <cellStyle name="Note 3 2 3 29" xfId="11162" xr:uid="{00000000-0005-0000-0000-0000A62C0000}"/>
    <cellStyle name="Note 3 2 3 3" xfId="2085" xr:uid="{00000000-0005-0000-0000-0000A72C0000}"/>
    <cellStyle name="Note 3 2 3 3 2" xfId="4983" xr:uid="{00000000-0005-0000-0000-0000A82C0000}"/>
    <cellStyle name="Note 3 2 3 3 2 2" xfId="16899" xr:uid="{00000000-0005-0000-0000-0000A92C0000}"/>
    <cellStyle name="Note 3 2 3 3 2 2 2" xfId="29698" xr:uid="{00000000-0005-0000-0000-0000AA2C0000}"/>
    <cellStyle name="Note 3 2 3 3 2 3" xfId="11201" xr:uid="{00000000-0005-0000-0000-0000AB2C0000}"/>
    <cellStyle name="Note 3 2 3 3 2 4" xfId="25373" xr:uid="{00000000-0005-0000-0000-0000AC2C0000}"/>
    <cellStyle name="Note 3 2 3 3 3" xfId="7596" xr:uid="{00000000-0005-0000-0000-0000AD2C0000}"/>
    <cellStyle name="Note 3 2 3 3 3 2" xfId="16898" xr:uid="{00000000-0005-0000-0000-0000AE2C0000}"/>
    <cellStyle name="Note 3 2 3 3 3 3" xfId="29697" xr:uid="{00000000-0005-0000-0000-0000AF2C0000}"/>
    <cellStyle name="Note 3 2 3 3 4" xfId="11200" xr:uid="{00000000-0005-0000-0000-0000B02C0000}"/>
    <cellStyle name="Note 3 2 3 3 5" xfId="22274" xr:uid="{00000000-0005-0000-0000-0000B12C0000}"/>
    <cellStyle name="Note 3 2 3 4" xfId="1650" xr:uid="{00000000-0005-0000-0000-0000B22C0000}"/>
    <cellStyle name="Note 3 2 3 4 2" xfId="4549" xr:uid="{00000000-0005-0000-0000-0000B32C0000}"/>
    <cellStyle name="Note 3 2 3 4 2 2" xfId="16901" xr:uid="{00000000-0005-0000-0000-0000B42C0000}"/>
    <cellStyle name="Note 3 2 3 4 2 2 2" xfId="29700" xr:uid="{00000000-0005-0000-0000-0000B52C0000}"/>
    <cellStyle name="Note 3 2 3 4 2 3" xfId="11203" xr:uid="{00000000-0005-0000-0000-0000B62C0000}"/>
    <cellStyle name="Note 3 2 3 4 2 4" xfId="25374" xr:uid="{00000000-0005-0000-0000-0000B72C0000}"/>
    <cellStyle name="Note 3 2 3 4 3" xfId="7282" xr:uid="{00000000-0005-0000-0000-0000B82C0000}"/>
    <cellStyle name="Note 3 2 3 4 3 2" xfId="16900" xr:uid="{00000000-0005-0000-0000-0000B92C0000}"/>
    <cellStyle name="Note 3 2 3 4 3 3" xfId="29699" xr:uid="{00000000-0005-0000-0000-0000BA2C0000}"/>
    <cellStyle name="Note 3 2 3 4 4" xfId="11202" xr:uid="{00000000-0005-0000-0000-0000BB2C0000}"/>
    <cellStyle name="Note 3 2 3 4 5" xfId="21839" xr:uid="{00000000-0005-0000-0000-0000BC2C0000}"/>
    <cellStyle name="Note 3 2 3 5" xfId="2109" xr:uid="{00000000-0005-0000-0000-0000BD2C0000}"/>
    <cellStyle name="Note 3 2 3 5 2" xfId="5007" xr:uid="{00000000-0005-0000-0000-0000BE2C0000}"/>
    <cellStyle name="Note 3 2 3 5 2 2" xfId="16903" xr:uid="{00000000-0005-0000-0000-0000BF2C0000}"/>
    <cellStyle name="Note 3 2 3 5 2 2 2" xfId="29702" xr:uid="{00000000-0005-0000-0000-0000C02C0000}"/>
    <cellStyle name="Note 3 2 3 5 2 3" xfId="11205" xr:uid="{00000000-0005-0000-0000-0000C12C0000}"/>
    <cellStyle name="Note 3 2 3 5 2 4" xfId="25375" xr:uid="{00000000-0005-0000-0000-0000C22C0000}"/>
    <cellStyle name="Note 3 2 3 5 3" xfId="7620" xr:uid="{00000000-0005-0000-0000-0000C32C0000}"/>
    <cellStyle name="Note 3 2 3 5 3 2" xfId="16902" xr:uid="{00000000-0005-0000-0000-0000C42C0000}"/>
    <cellStyle name="Note 3 2 3 5 3 3" xfId="29701" xr:uid="{00000000-0005-0000-0000-0000C52C0000}"/>
    <cellStyle name="Note 3 2 3 5 4" xfId="11204" xr:uid="{00000000-0005-0000-0000-0000C62C0000}"/>
    <cellStyle name="Note 3 2 3 5 5" xfId="22298" xr:uid="{00000000-0005-0000-0000-0000C72C0000}"/>
    <cellStyle name="Note 3 2 3 6" xfId="1632" xr:uid="{00000000-0005-0000-0000-0000C82C0000}"/>
    <cellStyle name="Note 3 2 3 6 2" xfId="4531" xr:uid="{00000000-0005-0000-0000-0000C92C0000}"/>
    <cellStyle name="Note 3 2 3 6 2 2" xfId="16905" xr:uid="{00000000-0005-0000-0000-0000CA2C0000}"/>
    <cellStyle name="Note 3 2 3 6 2 2 2" xfId="29704" xr:uid="{00000000-0005-0000-0000-0000CB2C0000}"/>
    <cellStyle name="Note 3 2 3 6 2 3" xfId="11207" xr:uid="{00000000-0005-0000-0000-0000CC2C0000}"/>
    <cellStyle name="Note 3 2 3 6 2 4" xfId="25376" xr:uid="{00000000-0005-0000-0000-0000CD2C0000}"/>
    <cellStyle name="Note 3 2 3 6 3" xfId="7264" xr:uid="{00000000-0005-0000-0000-0000CE2C0000}"/>
    <cellStyle name="Note 3 2 3 6 3 2" xfId="16904" xr:uid="{00000000-0005-0000-0000-0000CF2C0000}"/>
    <cellStyle name="Note 3 2 3 6 3 3" xfId="29703" xr:uid="{00000000-0005-0000-0000-0000D02C0000}"/>
    <cellStyle name="Note 3 2 3 6 4" xfId="11206" xr:uid="{00000000-0005-0000-0000-0000D12C0000}"/>
    <cellStyle name="Note 3 2 3 6 5" xfId="21821" xr:uid="{00000000-0005-0000-0000-0000D22C0000}"/>
    <cellStyle name="Note 3 2 3 7" xfId="2135" xr:uid="{00000000-0005-0000-0000-0000D32C0000}"/>
    <cellStyle name="Note 3 2 3 7 2" xfId="5033" xr:uid="{00000000-0005-0000-0000-0000D42C0000}"/>
    <cellStyle name="Note 3 2 3 7 2 2" xfId="16907" xr:uid="{00000000-0005-0000-0000-0000D52C0000}"/>
    <cellStyle name="Note 3 2 3 7 2 2 2" xfId="29706" xr:uid="{00000000-0005-0000-0000-0000D62C0000}"/>
    <cellStyle name="Note 3 2 3 7 2 3" xfId="11209" xr:uid="{00000000-0005-0000-0000-0000D72C0000}"/>
    <cellStyle name="Note 3 2 3 7 2 4" xfId="25377" xr:uid="{00000000-0005-0000-0000-0000D82C0000}"/>
    <cellStyle name="Note 3 2 3 7 3" xfId="7646" xr:uid="{00000000-0005-0000-0000-0000D92C0000}"/>
    <cellStyle name="Note 3 2 3 7 3 2" xfId="16906" xr:uid="{00000000-0005-0000-0000-0000DA2C0000}"/>
    <cellStyle name="Note 3 2 3 7 3 3" xfId="29705" xr:uid="{00000000-0005-0000-0000-0000DB2C0000}"/>
    <cellStyle name="Note 3 2 3 7 4" xfId="11208" xr:uid="{00000000-0005-0000-0000-0000DC2C0000}"/>
    <cellStyle name="Note 3 2 3 7 5" xfId="22324" xr:uid="{00000000-0005-0000-0000-0000DD2C0000}"/>
    <cellStyle name="Note 3 2 3 8" xfId="2685" xr:uid="{00000000-0005-0000-0000-0000DE2C0000}"/>
    <cellStyle name="Note 3 2 3 8 2" xfId="5582" xr:uid="{00000000-0005-0000-0000-0000DF2C0000}"/>
    <cellStyle name="Note 3 2 3 8 2 2" xfId="16909" xr:uid="{00000000-0005-0000-0000-0000E02C0000}"/>
    <cellStyle name="Note 3 2 3 8 2 2 2" xfId="29708" xr:uid="{00000000-0005-0000-0000-0000E12C0000}"/>
    <cellStyle name="Note 3 2 3 8 2 3" xfId="11211" xr:uid="{00000000-0005-0000-0000-0000E22C0000}"/>
    <cellStyle name="Note 3 2 3 8 2 4" xfId="25378" xr:uid="{00000000-0005-0000-0000-0000E32C0000}"/>
    <cellStyle name="Note 3 2 3 8 3" xfId="8028" xr:uid="{00000000-0005-0000-0000-0000E42C0000}"/>
    <cellStyle name="Note 3 2 3 8 3 2" xfId="16908" xr:uid="{00000000-0005-0000-0000-0000E52C0000}"/>
    <cellStyle name="Note 3 2 3 8 3 3" xfId="29707" xr:uid="{00000000-0005-0000-0000-0000E62C0000}"/>
    <cellStyle name="Note 3 2 3 8 4" xfId="11210" xr:uid="{00000000-0005-0000-0000-0000E72C0000}"/>
    <cellStyle name="Note 3 2 3 8 5" xfId="22873" xr:uid="{00000000-0005-0000-0000-0000E82C0000}"/>
    <cellStyle name="Note 3 2 3 9" xfId="2377" xr:uid="{00000000-0005-0000-0000-0000E92C0000}"/>
    <cellStyle name="Note 3 2 3 9 2" xfId="5275" xr:uid="{00000000-0005-0000-0000-0000EA2C0000}"/>
    <cellStyle name="Note 3 2 3 9 2 2" xfId="16911" xr:uid="{00000000-0005-0000-0000-0000EB2C0000}"/>
    <cellStyle name="Note 3 2 3 9 2 2 2" xfId="29710" xr:uid="{00000000-0005-0000-0000-0000EC2C0000}"/>
    <cellStyle name="Note 3 2 3 9 2 3" xfId="11213" xr:uid="{00000000-0005-0000-0000-0000ED2C0000}"/>
    <cellStyle name="Note 3 2 3 9 2 4" xfId="25379" xr:uid="{00000000-0005-0000-0000-0000EE2C0000}"/>
    <cellStyle name="Note 3 2 3 9 3" xfId="7808" xr:uid="{00000000-0005-0000-0000-0000EF2C0000}"/>
    <cellStyle name="Note 3 2 3 9 3 2" xfId="16910" xr:uid="{00000000-0005-0000-0000-0000F02C0000}"/>
    <cellStyle name="Note 3 2 3 9 3 3" xfId="29709" xr:uid="{00000000-0005-0000-0000-0000F12C0000}"/>
    <cellStyle name="Note 3 2 3 9 4" xfId="11212" xr:uid="{00000000-0005-0000-0000-0000F22C0000}"/>
    <cellStyle name="Note 3 2 3 9 5" xfId="22566" xr:uid="{00000000-0005-0000-0000-0000F32C0000}"/>
    <cellStyle name="Note 3 2 4" xfId="1807" xr:uid="{00000000-0005-0000-0000-0000F42C0000}"/>
    <cellStyle name="Note 3 2 4 2" xfId="4706" xr:uid="{00000000-0005-0000-0000-0000F52C0000}"/>
    <cellStyle name="Note 3 2 4 2 2" xfId="16913" xr:uid="{00000000-0005-0000-0000-0000F62C0000}"/>
    <cellStyle name="Note 3 2 4 2 2 2" xfId="29712" xr:uid="{00000000-0005-0000-0000-0000F72C0000}"/>
    <cellStyle name="Note 3 2 4 2 3" xfId="11215" xr:uid="{00000000-0005-0000-0000-0000F82C0000}"/>
    <cellStyle name="Note 3 2 4 2 4" xfId="25380" xr:uid="{00000000-0005-0000-0000-0000F92C0000}"/>
    <cellStyle name="Note 3 2 4 3" xfId="7422" xr:uid="{00000000-0005-0000-0000-0000FA2C0000}"/>
    <cellStyle name="Note 3 2 4 3 2" xfId="16912" xr:uid="{00000000-0005-0000-0000-0000FB2C0000}"/>
    <cellStyle name="Note 3 2 4 3 3" xfId="29711" xr:uid="{00000000-0005-0000-0000-0000FC2C0000}"/>
    <cellStyle name="Note 3 2 4 4" xfId="11214" xr:uid="{00000000-0005-0000-0000-0000FD2C0000}"/>
    <cellStyle name="Note 3 2 4 5" xfId="21996" xr:uid="{00000000-0005-0000-0000-0000FE2C0000}"/>
    <cellStyle name="Note 3 2 5" xfId="3645" xr:uid="{00000000-0005-0000-0000-0000FF2C0000}"/>
    <cellStyle name="Note 3 2 5 2" xfId="6542" xr:uid="{00000000-0005-0000-0000-0000002D0000}"/>
    <cellStyle name="Note 3 2 5 2 2" xfId="16915" xr:uid="{00000000-0005-0000-0000-0000012D0000}"/>
    <cellStyle name="Note 3 2 5 2 2 2" xfId="29714" xr:uid="{00000000-0005-0000-0000-0000022D0000}"/>
    <cellStyle name="Note 3 2 5 2 3" xfId="11217" xr:uid="{00000000-0005-0000-0000-0000032D0000}"/>
    <cellStyle name="Note 3 2 5 2 4" xfId="25381" xr:uid="{00000000-0005-0000-0000-0000042D0000}"/>
    <cellStyle name="Note 3 2 5 3" xfId="8602" xr:uid="{00000000-0005-0000-0000-0000052D0000}"/>
    <cellStyle name="Note 3 2 5 3 2" xfId="16914" xr:uid="{00000000-0005-0000-0000-0000062D0000}"/>
    <cellStyle name="Note 3 2 5 3 3" xfId="29713" xr:uid="{00000000-0005-0000-0000-0000072D0000}"/>
    <cellStyle name="Note 3 2 5 4" xfId="11216" xr:uid="{00000000-0005-0000-0000-0000082D0000}"/>
    <cellStyle name="Note 3 2 5 5" xfId="23833" xr:uid="{00000000-0005-0000-0000-0000092D0000}"/>
    <cellStyle name="Note 3 2 6" xfId="4192" xr:uid="{00000000-0005-0000-0000-00000A2D0000}"/>
    <cellStyle name="Note 3 2 6 2" xfId="16916" xr:uid="{00000000-0005-0000-0000-00000B2D0000}"/>
    <cellStyle name="Note 3 2 6 2 2" xfId="29715" xr:uid="{00000000-0005-0000-0000-00000C2D0000}"/>
    <cellStyle name="Note 3 2 6 3" xfId="11218" xr:uid="{00000000-0005-0000-0000-00000D2D0000}"/>
    <cellStyle name="Note 3 2 6 4" xfId="25382" xr:uid="{00000000-0005-0000-0000-00000E2D0000}"/>
    <cellStyle name="Note 3 2 7" xfId="16801" xr:uid="{00000000-0005-0000-0000-00000F2D0000}"/>
    <cellStyle name="Note 3 2 7 2" xfId="29600" xr:uid="{00000000-0005-0000-0000-0000102D0000}"/>
    <cellStyle name="Note 3 2 8" xfId="11103" xr:uid="{00000000-0005-0000-0000-0000112D0000}"/>
    <cellStyle name="Note 3 2 9" xfId="21582" xr:uid="{00000000-0005-0000-0000-0000122D0000}"/>
    <cellStyle name="Note 3 3" xfId="97" xr:uid="{00000000-0005-0000-0000-0000132D0000}"/>
    <cellStyle name="Note 3 3 2" xfId="144" xr:uid="{00000000-0005-0000-0000-0000142D0000}"/>
    <cellStyle name="Note 3 3 2 2" xfId="435" xr:uid="{00000000-0005-0000-0000-0000152D0000}"/>
    <cellStyle name="Note 3 3 2 2 10" xfId="2705" xr:uid="{00000000-0005-0000-0000-0000162D0000}"/>
    <cellStyle name="Note 3 3 2 2 10 2" xfId="5602" xr:uid="{00000000-0005-0000-0000-0000172D0000}"/>
    <cellStyle name="Note 3 3 2 2 10 2 2" xfId="16921" xr:uid="{00000000-0005-0000-0000-0000182D0000}"/>
    <cellStyle name="Note 3 3 2 2 10 2 2 2" xfId="29720" xr:uid="{00000000-0005-0000-0000-0000192D0000}"/>
    <cellStyle name="Note 3 3 2 2 10 2 3" xfId="11223" xr:uid="{00000000-0005-0000-0000-00001A2D0000}"/>
    <cellStyle name="Note 3 3 2 2 10 2 4" xfId="25383" xr:uid="{00000000-0005-0000-0000-00001B2D0000}"/>
    <cellStyle name="Note 3 3 2 2 10 3" xfId="8048" xr:uid="{00000000-0005-0000-0000-00001C2D0000}"/>
    <cellStyle name="Note 3 3 2 2 10 3 2" xfId="16920" xr:uid="{00000000-0005-0000-0000-00001D2D0000}"/>
    <cellStyle name="Note 3 3 2 2 10 3 3" xfId="29719" xr:uid="{00000000-0005-0000-0000-00001E2D0000}"/>
    <cellStyle name="Note 3 3 2 2 10 4" xfId="11222" xr:uid="{00000000-0005-0000-0000-00001F2D0000}"/>
    <cellStyle name="Note 3 3 2 2 10 5" xfId="22893" xr:uid="{00000000-0005-0000-0000-0000202D0000}"/>
    <cellStyle name="Note 3 3 2 2 11" xfId="2385" xr:uid="{00000000-0005-0000-0000-0000212D0000}"/>
    <cellStyle name="Note 3 3 2 2 11 2" xfId="5282" xr:uid="{00000000-0005-0000-0000-0000222D0000}"/>
    <cellStyle name="Note 3 3 2 2 11 2 2" xfId="16923" xr:uid="{00000000-0005-0000-0000-0000232D0000}"/>
    <cellStyle name="Note 3 3 2 2 11 2 2 2" xfId="29722" xr:uid="{00000000-0005-0000-0000-0000242D0000}"/>
    <cellStyle name="Note 3 3 2 2 11 2 3" xfId="11225" xr:uid="{00000000-0005-0000-0000-0000252D0000}"/>
    <cellStyle name="Note 3 3 2 2 11 2 4" xfId="25384" xr:uid="{00000000-0005-0000-0000-0000262D0000}"/>
    <cellStyle name="Note 3 3 2 2 11 3" xfId="7811" xr:uid="{00000000-0005-0000-0000-0000272D0000}"/>
    <cellStyle name="Note 3 3 2 2 11 3 2" xfId="16922" xr:uid="{00000000-0005-0000-0000-0000282D0000}"/>
    <cellStyle name="Note 3 3 2 2 11 3 3" xfId="29721" xr:uid="{00000000-0005-0000-0000-0000292D0000}"/>
    <cellStyle name="Note 3 3 2 2 11 4" xfId="11224" xr:uid="{00000000-0005-0000-0000-00002A2D0000}"/>
    <cellStyle name="Note 3 3 2 2 11 5" xfId="22573" xr:uid="{00000000-0005-0000-0000-00002B2D0000}"/>
    <cellStyle name="Note 3 3 2 2 12" xfId="2727" xr:uid="{00000000-0005-0000-0000-00002C2D0000}"/>
    <cellStyle name="Note 3 3 2 2 12 2" xfId="5624" xr:uid="{00000000-0005-0000-0000-00002D2D0000}"/>
    <cellStyle name="Note 3 3 2 2 12 2 2" xfId="16925" xr:uid="{00000000-0005-0000-0000-00002E2D0000}"/>
    <cellStyle name="Note 3 3 2 2 12 2 2 2" xfId="29724" xr:uid="{00000000-0005-0000-0000-00002F2D0000}"/>
    <cellStyle name="Note 3 3 2 2 12 2 3" xfId="11227" xr:uid="{00000000-0005-0000-0000-0000302D0000}"/>
    <cellStyle name="Note 3 3 2 2 12 2 4" xfId="25385" xr:uid="{00000000-0005-0000-0000-0000312D0000}"/>
    <cellStyle name="Note 3 3 2 2 12 3" xfId="8070" xr:uid="{00000000-0005-0000-0000-0000322D0000}"/>
    <cellStyle name="Note 3 3 2 2 12 3 2" xfId="16924" xr:uid="{00000000-0005-0000-0000-0000332D0000}"/>
    <cellStyle name="Note 3 3 2 2 12 3 3" xfId="29723" xr:uid="{00000000-0005-0000-0000-0000342D0000}"/>
    <cellStyle name="Note 3 3 2 2 12 4" xfId="11226" xr:uid="{00000000-0005-0000-0000-0000352D0000}"/>
    <cellStyle name="Note 3 3 2 2 12 5" xfId="22915" xr:uid="{00000000-0005-0000-0000-0000362D0000}"/>
    <cellStyle name="Note 3 3 2 2 13" xfId="2595" xr:uid="{00000000-0005-0000-0000-0000372D0000}"/>
    <cellStyle name="Note 3 3 2 2 13 2" xfId="5492" xr:uid="{00000000-0005-0000-0000-0000382D0000}"/>
    <cellStyle name="Note 3 3 2 2 13 2 2" xfId="16927" xr:uid="{00000000-0005-0000-0000-0000392D0000}"/>
    <cellStyle name="Note 3 3 2 2 13 2 2 2" xfId="29726" xr:uid="{00000000-0005-0000-0000-00003A2D0000}"/>
    <cellStyle name="Note 3 3 2 2 13 2 3" xfId="11229" xr:uid="{00000000-0005-0000-0000-00003B2D0000}"/>
    <cellStyle name="Note 3 3 2 2 13 2 4" xfId="25386" xr:uid="{00000000-0005-0000-0000-00003C2D0000}"/>
    <cellStyle name="Note 3 3 2 2 13 3" xfId="7954" xr:uid="{00000000-0005-0000-0000-00003D2D0000}"/>
    <cellStyle name="Note 3 3 2 2 13 3 2" xfId="16926" xr:uid="{00000000-0005-0000-0000-00003E2D0000}"/>
    <cellStyle name="Note 3 3 2 2 13 3 3" xfId="29725" xr:uid="{00000000-0005-0000-0000-00003F2D0000}"/>
    <cellStyle name="Note 3 3 2 2 13 4" xfId="11228" xr:uid="{00000000-0005-0000-0000-0000402D0000}"/>
    <cellStyle name="Note 3 3 2 2 13 5" xfId="22783" xr:uid="{00000000-0005-0000-0000-0000412D0000}"/>
    <cellStyle name="Note 3 3 2 2 14" xfId="2911" xr:uid="{00000000-0005-0000-0000-0000422D0000}"/>
    <cellStyle name="Note 3 3 2 2 14 2" xfId="5808" xr:uid="{00000000-0005-0000-0000-0000432D0000}"/>
    <cellStyle name="Note 3 3 2 2 14 2 2" xfId="16929" xr:uid="{00000000-0005-0000-0000-0000442D0000}"/>
    <cellStyle name="Note 3 3 2 2 14 2 2 2" xfId="29728" xr:uid="{00000000-0005-0000-0000-0000452D0000}"/>
    <cellStyle name="Note 3 3 2 2 14 2 3" xfId="11231" xr:uid="{00000000-0005-0000-0000-0000462D0000}"/>
    <cellStyle name="Note 3 3 2 2 14 2 4" xfId="25387" xr:uid="{00000000-0005-0000-0000-0000472D0000}"/>
    <cellStyle name="Note 3 3 2 2 14 3" xfId="8165" xr:uid="{00000000-0005-0000-0000-0000482D0000}"/>
    <cellStyle name="Note 3 3 2 2 14 3 2" xfId="16928" xr:uid="{00000000-0005-0000-0000-0000492D0000}"/>
    <cellStyle name="Note 3 3 2 2 14 3 3" xfId="29727" xr:uid="{00000000-0005-0000-0000-00004A2D0000}"/>
    <cellStyle name="Note 3 3 2 2 14 4" xfId="11230" xr:uid="{00000000-0005-0000-0000-00004B2D0000}"/>
    <cellStyle name="Note 3 3 2 2 14 5" xfId="23099" xr:uid="{00000000-0005-0000-0000-00004C2D0000}"/>
    <cellStyle name="Note 3 3 2 2 15" xfId="2298" xr:uid="{00000000-0005-0000-0000-00004D2D0000}"/>
    <cellStyle name="Note 3 3 2 2 15 2" xfId="5196" xr:uid="{00000000-0005-0000-0000-00004E2D0000}"/>
    <cellStyle name="Note 3 3 2 2 15 2 2" xfId="16931" xr:uid="{00000000-0005-0000-0000-00004F2D0000}"/>
    <cellStyle name="Note 3 3 2 2 15 2 2 2" xfId="29730" xr:uid="{00000000-0005-0000-0000-0000502D0000}"/>
    <cellStyle name="Note 3 3 2 2 15 2 3" xfId="11233" xr:uid="{00000000-0005-0000-0000-0000512D0000}"/>
    <cellStyle name="Note 3 3 2 2 15 2 4" xfId="25388" xr:uid="{00000000-0005-0000-0000-0000522D0000}"/>
    <cellStyle name="Note 3 3 2 2 15 3" xfId="7746" xr:uid="{00000000-0005-0000-0000-0000532D0000}"/>
    <cellStyle name="Note 3 3 2 2 15 3 2" xfId="16930" xr:uid="{00000000-0005-0000-0000-0000542D0000}"/>
    <cellStyle name="Note 3 3 2 2 15 3 3" xfId="29729" xr:uid="{00000000-0005-0000-0000-0000552D0000}"/>
    <cellStyle name="Note 3 3 2 2 15 4" xfId="11232" xr:uid="{00000000-0005-0000-0000-0000562D0000}"/>
    <cellStyle name="Note 3 3 2 2 15 5" xfId="22487" xr:uid="{00000000-0005-0000-0000-0000572D0000}"/>
    <cellStyle name="Note 3 3 2 2 16" xfId="2568" xr:uid="{00000000-0005-0000-0000-0000582D0000}"/>
    <cellStyle name="Note 3 3 2 2 16 2" xfId="5465" xr:uid="{00000000-0005-0000-0000-0000592D0000}"/>
    <cellStyle name="Note 3 3 2 2 16 2 2" xfId="16933" xr:uid="{00000000-0005-0000-0000-00005A2D0000}"/>
    <cellStyle name="Note 3 3 2 2 16 2 2 2" xfId="29732" xr:uid="{00000000-0005-0000-0000-00005B2D0000}"/>
    <cellStyle name="Note 3 3 2 2 16 2 3" xfId="11235" xr:uid="{00000000-0005-0000-0000-00005C2D0000}"/>
    <cellStyle name="Note 3 3 2 2 16 2 4" xfId="25389" xr:uid="{00000000-0005-0000-0000-00005D2D0000}"/>
    <cellStyle name="Note 3 3 2 2 16 3" xfId="7929" xr:uid="{00000000-0005-0000-0000-00005E2D0000}"/>
    <cellStyle name="Note 3 3 2 2 16 3 2" xfId="16932" xr:uid="{00000000-0005-0000-0000-00005F2D0000}"/>
    <cellStyle name="Note 3 3 2 2 16 3 3" xfId="29731" xr:uid="{00000000-0005-0000-0000-0000602D0000}"/>
    <cellStyle name="Note 3 3 2 2 16 4" xfId="11234" xr:uid="{00000000-0005-0000-0000-0000612D0000}"/>
    <cellStyle name="Note 3 3 2 2 16 5" xfId="22756" xr:uid="{00000000-0005-0000-0000-0000622D0000}"/>
    <cellStyle name="Note 3 3 2 2 17" xfId="3442" xr:uid="{00000000-0005-0000-0000-0000632D0000}"/>
    <cellStyle name="Note 3 3 2 2 17 2" xfId="6339" xr:uid="{00000000-0005-0000-0000-0000642D0000}"/>
    <cellStyle name="Note 3 3 2 2 17 2 2" xfId="16935" xr:uid="{00000000-0005-0000-0000-0000652D0000}"/>
    <cellStyle name="Note 3 3 2 2 17 2 2 2" xfId="29734" xr:uid="{00000000-0005-0000-0000-0000662D0000}"/>
    <cellStyle name="Note 3 3 2 2 17 2 3" xfId="11237" xr:uid="{00000000-0005-0000-0000-0000672D0000}"/>
    <cellStyle name="Note 3 3 2 2 17 2 4" xfId="25390" xr:uid="{00000000-0005-0000-0000-0000682D0000}"/>
    <cellStyle name="Note 3 3 2 2 17 3" xfId="8499" xr:uid="{00000000-0005-0000-0000-0000692D0000}"/>
    <cellStyle name="Note 3 3 2 2 17 3 2" xfId="16934" xr:uid="{00000000-0005-0000-0000-00006A2D0000}"/>
    <cellStyle name="Note 3 3 2 2 17 3 3" xfId="29733" xr:uid="{00000000-0005-0000-0000-00006B2D0000}"/>
    <cellStyle name="Note 3 3 2 2 17 4" xfId="11236" xr:uid="{00000000-0005-0000-0000-00006C2D0000}"/>
    <cellStyle name="Note 3 3 2 2 17 5" xfId="23630" xr:uid="{00000000-0005-0000-0000-00006D2D0000}"/>
    <cellStyle name="Note 3 3 2 2 18" xfId="1931" xr:uid="{00000000-0005-0000-0000-00006E2D0000}"/>
    <cellStyle name="Note 3 3 2 2 18 2" xfId="4829" xr:uid="{00000000-0005-0000-0000-00006F2D0000}"/>
    <cellStyle name="Note 3 3 2 2 18 2 2" xfId="16937" xr:uid="{00000000-0005-0000-0000-0000702D0000}"/>
    <cellStyle name="Note 3 3 2 2 18 2 2 2" xfId="29736" xr:uid="{00000000-0005-0000-0000-0000712D0000}"/>
    <cellStyle name="Note 3 3 2 2 18 2 3" xfId="11239" xr:uid="{00000000-0005-0000-0000-0000722D0000}"/>
    <cellStyle name="Note 3 3 2 2 18 2 4" xfId="25391" xr:uid="{00000000-0005-0000-0000-0000732D0000}"/>
    <cellStyle name="Note 3 3 2 2 18 3" xfId="7464" xr:uid="{00000000-0005-0000-0000-0000742D0000}"/>
    <cellStyle name="Note 3 3 2 2 18 3 2" xfId="16936" xr:uid="{00000000-0005-0000-0000-0000752D0000}"/>
    <cellStyle name="Note 3 3 2 2 18 3 3" xfId="29735" xr:uid="{00000000-0005-0000-0000-0000762D0000}"/>
    <cellStyle name="Note 3 3 2 2 18 4" xfId="11238" xr:uid="{00000000-0005-0000-0000-0000772D0000}"/>
    <cellStyle name="Note 3 3 2 2 18 5" xfId="22120" xr:uid="{00000000-0005-0000-0000-0000782D0000}"/>
    <cellStyle name="Note 3 3 2 2 19" xfId="3597" xr:uid="{00000000-0005-0000-0000-0000792D0000}"/>
    <cellStyle name="Note 3 3 2 2 19 2" xfId="6494" xr:uid="{00000000-0005-0000-0000-00007A2D0000}"/>
    <cellStyle name="Note 3 3 2 2 19 2 2" xfId="16939" xr:uid="{00000000-0005-0000-0000-00007B2D0000}"/>
    <cellStyle name="Note 3 3 2 2 19 2 2 2" xfId="29738" xr:uid="{00000000-0005-0000-0000-00007C2D0000}"/>
    <cellStyle name="Note 3 3 2 2 19 2 3" xfId="11241" xr:uid="{00000000-0005-0000-0000-00007D2D0000}"/>
    <cellStyle name="Note 3 3 2 2 19 2 4" xfId="25392" xr:uid="{00000000-0005-0000-0000-00007E2D0000}"/>
    <cellStyle name="Note 3 3 2 2 19 3" xfId="8586" xr:uid="{00000000-0005-0000-0000-00007F2D0000}"/>
    <cellStyle name="Note 3 3 2 2 19 3 2" xfId="16938" xr:uid="{00000000-0005-0000-0000-0000802D0000}"/>
    <cellStyle name="Note 3 3 2 2 19 3 3" xfId="29737" xr:uid="{00000000-0005-0000-0000-0000812D0000}"/>
    <cellStyle name="Note 3 3 2 2 19 4" xfId="11240" xr:uid="{00000000-0005-0000-0000-0000822D0000}"/>
    <cellStyle name="Note 3 3 2 2 19 5" xfId="23785" xr:uid="{00000000-0005-0000-0000-0000832D0000}"/>
    <cellStyle name="Note 3 3 2 2 2" xfId="1677" xr:uid="{00000000-0005-0000-0000-0000842D0000}"/>
    <cellStyle name="Note 3 3 2 2 2 2" xfId="4576" xr:uid="{00000000-0005-0000-0000-0000852D0000}"/>
    <cellStyle name="Note 3 3 2 2 2 2 2" xfId="16941" xr:uid="{00000000-0005-0000-0000-0000862D0000}"/>
    <cellStyle name="Note 3 3 2 2 2 2 2 2" xfId="29740" xr:uid="{00000000-0005-0000-0000-0000872D0000}"/>
    <cellStyle name="Note 3 3 2 2 2 2 3" xfId="11243" xr:uid="{00000000-0005-0000-0000-0000882D0000}"/>
    <cellStyle name="Note 3 3 2 2 2 2 4" xfId="25393" xr:uid="{00000000-0005-0000-0000-0000892D0000}"/>
    <cellStyle name="Note 3 3 2 2 2 3" xfId="7309" xr:uid="{00000000-0005-0000-0000-00008A2D0000}"/>
    <cellStyle name="Note 3 3 2 2 2 3 2" xfId="16940" xr:uid="{00000000-0005-0000-0000-00008B2D0000}"/>
    <cellStyle name="Note 3 3 2 2 2 3 3" xfId="29739" xr:uid="{00000000-0005-0000-0000-00008C2D0000}"/>
    <cellStyle name="Note 3 3 2 2 2 4" xfId="11242" xr:uid="{00000000-0005-0000-0000-00008D2D0000}"/>
    <cellStyle name="Note 3 3 2 2 2 5" xfId="21866" xr:uid="{00000000-0005-0000-0000-00008E2D0000}"/>
    <cellStyle name="Note 3 3 2 2 20" xfId="1840" xr:uid="{00000000-0005-0000-0000-00008F2D0000}"/>
    <cellStyle name="Note 3 3 2 2 20 2" xfId="4739" xr:uid="{00000000-0005-0000-0000-0000902D0000}"/>
    <cellStyle name="Note 3 3 2 2 20 2 2" xfId="16943" xr:uid="{00000000-0005-0000-0000-0000912D0000}"/>
    <cellStyle name="Note 3 3 2 2 20 2 2 2" xfId="29742" xr:uid="{00000000-0005-0000-0000-0000922D0000}"/>
    <cellStyle name="Note 3 3 2 2 20 2 3" xfId="11245" xr:uid="{00000000-0005-0000-0000-0000932D0000}"/>
    <cellStyle name="Note 3 3 2 2 20 2 4" xfId="25394" xr:uid="{00000000-0005-0000-0000-0000942D0000}"/>
    <cellStyle name="Note 3 3 2 2 20 3" xfId="7446" xr:uid="{00000000-0005-0000-0000-0000952D0000}"/>
    <cellStyle name="Note 3 3 2 2 20 3 2" xfId="16942" xr:uid="{00000000-0005-0000-0000-0000962D0000}"/>
    <cellStyle name="Note 3 3 2 2 20 3 3" xfId="29741" xr:uid="{00000000-0005-0000-0000-0000972D0000}"/>
    <cellStyle name="Note 3 3 2 2 20 4" xfId="11244" xr:uid="{00000000-0005-0000-0000-0000982D0000}"/>
    <cellStyle name="Note 3 3 2 2 20 5" xfId="22029" xr:uid="{00000000-0005-0000-0000-0000992D0000}"/>
    <cellStyle name="Note 3 3 2 2 21" xfId="3653" xr:uid="{00000000-0005-0000-0000-00009A2D0000}"/>
    <cellStyle name="Note 3 3 2 2 21 2" xfId="6550" xr:uid="{00000000-0005-0000-0000-00009B2D0000}"/>
    <cellStyle name="Note 3 3 2 2 21 2 2" xfId="16945" xr:uid="{00000000-0005-0000-0000-00009C2D0000}"/>
    <cellStyle name="Note 3 3 2 2 21 2 2 2" xfId="29744" xr:uid="{00000000-0005-0000-0000-00009D2D0000}"/>
    <cellStyle name="Note 3 3 2 2 21 2 3" xfId="11247" xr:uid="{00000000-0005-0000-0000-00009E2D0000}"/>
    <cellStyle name="Note 3 3 2 2 21 2 4" xfId="25395" xr:uid="{00000000-0005-0000-0000-00009F2D0000}"/>
    <cellStyle name="Note 3 3 2 2 21 3" xfId="8608" xr:uid="{00000000-0005-0000-0000-0000A02D0000}"/>
    <cellStyle name="Note 3 3 2 2 21 3 2" xfId="16944" xr:uid="{00000000-0005-0000-0000-0000A12D0000}"/>
    <cellStyle name="Note 3 3 2 2 21 3 3" xfId="29743" xr:uid="{00000000-0005-0000-0000-0000A22D0000}"/>
    <cellStyle name="Note 3 3 2 2 21 4" xfId="11246" xr:uid="{00000000-0005-0000-0000-0000A32D0000}"/>
    <cellStyle name="Note 3 3 2 2 21 5" xfId="23841" xr:uid="{00000000-0005-0000-0000-0000A42D0000}"/>
    <cellStyle name="Note 3 3 2 2 22" xfId="3373" xr:uid="{00000000-0005-0000-0000-0000A52D0000}"/>
    <cellStyle name="Note 3 3 2 2 22 2" xfId="6270" xr:uid="{00000000-0005-0000-0000-0000A62D0000}"/>
    <cellStyle name="Note 3 3 2 2 22 2 2" xfId="16947" xr:uid="{00000000-0005-0000-0000-0000A72D0000}"/>
    <cellStyle name="Note 3 3 2 2 22 2 2 2" xfId="29746" xr:uid="{00000000-0005-0000-0000-0000A82D0000}"/>
    <cellStyle name="Note 3 3 2 2 22 2 3" xfId="11249" xr:uid="{00000000-0005-0000-0000-0000A92D0000}"/>
    <cellStyle name="Note 3 3 2 2 22 2 4" xfId="25396" xr:uid="{00000000-0005-0000-0000-0000AA2D0000}"/>
    <cellStyle name="Note 3 3 2 2 22 3" xfId="8450" xr:uid="{00000000-0005-0000-0000-0000AB2D0000}"/>
    <cellStyle name="Note 3 3 2 2 22 3 2" xfId="16946" xr:uid="{00000000-0005-0000-0000-0000AC2D0000}"/>
    <cellStyle name="Note 3 3 2 2 22 3 3" xfId="29745" xr:uid="{00000000-0005-0000-0000-0000AD2D0000}"/>
    <cellStyle name="Note 3 3 2 2 22 4" xfId="11248" xr:uid="{00000000-0005-0000-0000-0000AE2D0000}"/>
    <cellStyle name="Note 3 3 2 2 22 5" xfId="23561" xr:uid="{00000000-0005-0000-0000-0000AF2D0000}"/>
    <cellStyle name="Note 3 3 2 2 23" xfId="1609" xr:uid="{00000000-0005-0000-0000-0000B02D0000}"/>
    <cellStyle name="Note 3 3 2 2 23 2" xfId="4508" xr:uid="{00000000-0005-0000-0000-0000B12D0000}"/>
    <cellStyle name="Note 3 3 2 2 23 2 2" xfId="16949" xr:uid="{00000000-0005-0000-0000-0000B22D0000}"/>
    <cellStyle name="Note 3 3 2 2 23 2 2 2" xfId="29748" xr:uid="{00000000-0005-0000-0000-0000B32D0000}"/>
    <cellStyle name="Note 3 3 2 2 23 2 3" xfId="11251" xr:uid="{00000000-0005-0000-0000-0000B42D0000}"/>
    <cellStyle name="Note 3 3 2 2 23 2 4" xfId="25397" xr:uid="{00000000-0005-0000-0000-0000B52D0000}"/>
    <cellStyle name="Note 3 3 2 2 23 3" xfId="7242" xr:uid="{00000000-0005-0000-0000-0000B62D0000}"/>
    <cellStyle name="Note 3 3 2 2 23 3 2" xfId="16948" xr:uid="{00000000-0005-0000-0000-0000B72D0000}"/>
    <cellStyle name="Note 3 3 2 2 23 3 3" xfId="29747" xr:uid="{00000000-0005-0000-0000-0000B82D0000}"/>
    <cellStyle name="Note 3 3 2 2 23 4" xfId="11250" xr:uid="{00000000-0005-0000-0000-0000B92D0000}"/>
    <cellStyle name="Note 3 3 2 2 23 5" xfId="21798" xr:uid="{00000000-0005-0000-0000-0000BA2D0000}"/>
    <cellStyle name="Note 3 3 2 2 24" xfId="3479" xr:uid="{00000000-0005-0000-0000-0000BB2D0000}"/>
    <cellStyle name="Note 3 3 2 2 24 2" xfId="6376" xr:uid="{00000000-0005-0000-0000-0000BC2D0000}"/>
    <cellStyle name="Note 3 3 2 2 24 2 2" xfId="16951" xr:uid="{00000000-0005-0000-0000-0000BD2D0000}"/>
    <cellStyle name="Note 3 3 2 2 24 2 2 2" xfId="29750" xr:uid="{00000000-0005-0000-0000-0000BE2D0000}"/>
    <cellStyle name="Note 3 3 2 2 24 2 3" xfId="11253" xr:uid="{00000000-0005-0000-0000-0000BF2D0000}"/>
    <cellStyle name="Note 3 3 2 2 24 2 4" xfId="25398" xr:uid="{00000000-0005-0000-0000-0000C02D0000}"/>
    <cellStyle name="Note 3 3 2 2 24 3" xfId="8513" xr:uid="{00000000-0005-0000-0000-0000C12D0000}"/>
    <cellStyle name="Note 3 3 2 2 24 3 2" xfId="16950" xr:uid="{00000000-0005-0000-0000-0000C22D0000}"/>
    <cellStyle name="Note 3 3 2 2 24 3 3" xfId="29749" xr:uid="{00000000-0005-0000-0000-0000C32D0000}"/>
    <cellStyle name="Note 3 3 2 2 24 4" xfId="11252" xr:uid="{00000000-0005-0000-0000-0000C42D0000}"/>
    <cellStyle name="Note 3 3 2 2 24 5" xfId="23667" xr:uid="{00000000-0005-0000-0000-0000C52D0000}"/>
    <cellStyle name="Note 3 3 2 2 25" xfId="4071" xr:uid="{00000000-0005-0000-0000-0000C62D0000}"/>
    <cellStyle name="Note 3 3 2 2 25 2" xfId="6968" xr:uid="{00000000-0005-0000-0000-0000C72D0000}"/>
    <cellStyle name="Note 3 3 2 2 25 2 2" xfId="16953" xr:uid="{00000000-0005-0000-0000-0000C82D0000}"/>
    <cellStyle name="Note 3 3 2 2 25 2 2 2" xfId="29752" xr:uid="{00000000-0005-0000-0000-0000C92D0000}"/>
    <cellStyle name="Note 3 3 2 2 25 2 3" xfId="11255" xr:uid="{00000000-0005-0000-0000-0000CA2D0000}"/>
    <cellStyle name="Note 3 3 2 2 25 2 4" xfId="25399" xr:uid="{00000000-0005-0000-0000-0000CB2D0000}"/>
    <cellStyle name="Note 3 3 2 2 25 3" xfId="8805" xr:uid="{00000000-0005-0000-0000-0000CC2D0000}"/>
    <cellStyle name="Note 3 3 2 2 25 3 2" xfId="16952" xr:uid="{00000000-0005-0000-0000-0000CD2D0000}"/>
    <cellStyle name="Note 3 3 2 2 25 3 3" xfId="29751" xr:uid="{00000000-0005-0000-0000-0000CE2D0000}"/>
    <cellStyle name="Note 3 3 2 2 25 4" xfId="11254" xr:uid="{00000000-0005-0000-0000-0000CF2D0000}"/>
    <cellStyle name="Note 3 3 2 2 25 5" xfId="24259" xr:uid="{00000000-0005-0000-0000-0000D02D0000}"/>
    <cellStyle name="Note 3 3 2 2 26" xfId="3365" xr:uid="{00000000-0005-0000-0000-0000D12D0000}"/>
    <cellStyle name="Note 3 3 2 2 26 2" xfId="6262" xr:uid="{00000000-0005-0000-0000-0000D22D0000}"/>
    <cellStyle name="Note 3 3 2 2 26 2 2" xfId="16955" xr:uid="{00000000-0005-0000-0000-0000D32D0000}"/>
    <cellStyle name="Note 3 3 2 2 26 2 2 2" xfId="29754" xr:uid="{00000000-0005-0000-0000-0000D42D0000}"/>
    <cellStyle name="Note 3 3 2 2 26 2 3" xfId="11257" xr:uid="{00000000-0005-0000-0000-0000D52D0000}"/>
    <cellStyle name="Note 3 3 2 2 26 2 4" xfId="25400" xr:uid="{00000000-0005-0000-0000-0000D62D0000}"/>
    <cellStyle name="Note 3 3 2 2 26 3" xfId="16954" xr:uid="{00000000-0005-0000-0000-0000D72D0000}"/>
    <cellStyle name="Note 3 3 2 2 26 3 2" xfId="29753" xr:uid="{00000000-0005-0000-0000-0000D82D0000}"/>
    <cellStyle name="Note 3 3 2 2 26 4" xfId="11256" xr:uid="{00000000-0005-0000-0000-0000D92D0000}"/>
    <cellStyle name="Note 3 3 2 2 26 5" xfId="23553" xr:uid="{00000000-0005-0000-0000-0000DA2D0000}"/>
    <cellStyle name="Note 3 3 2 2 27" xfId="4250" xr:uid="{00000000-0005-0000-0000-0000DB2D0000}"/>
    <cellStyle name="Note 3 3 2 2 27 2" xfId="16956" xr:uid="{00000000-0005-0000-0000-0000DC2D0000}"/>
    <cellStyle name="Note 3 3 2 2 27 2 2" xfId="29755" xr:uid="{00000000-0005-0000-0000-0000DD2D0000}"/>
    <cellStyle name="Note 3 3 2 2 27 3" xfId="11258" xr:uid="{00000000-0005-0000-0000-0000DE2D0000}"/>
    <cellStyle name="Note 3 3 2 2 27 4" xfId="25401" xr:uid="{00000000-0005-0000-0000-0000DF2D0000}"/>
    <cellStyle name="Note 3 3 2 2 28" xfId="7076" xr:uid="{00000000-0005-0000-0000-0000E02D0000}"/>
    <cellStyle name="Note 3 3 2 2 28 2" xfId="16919" xr:uid="{00000000-0005-0000-0000-0000E12D0000}"/>
    <cellStyle name="Note 3 3 2 2 28 3" xfId="29718" xr:uid="{00000000-0005-0000-0000-0000E22D0000}"/>
    <cellStyle name="Note 3 3 2 2 29" xfId="11221" xr:uid="{00000000-0005-0000-0000-0000E32D0000}"/>
    <cellStyle name="Note 3 3 2 2 3" xfId="2084" xr:uid="{00000000-0005-0000-0000-0000E42D0000}"/>
    <cellStyle name="Note 3 3 2 2 3 2" xfId="4982" xr:uid="{00000000-0005-0000-0000-0000E52D0000}"/>
    <cellStyle name="Note 3 3 2 2 3 2 2" xfId="16958" xr:uid="{00000000-0005-0000-0000-0000E62D0000}"/>
    <cellStyle name="Note 3 3 2 2 3 2 2 2" xfId="29757" xr:uid="{00000000-0005-0000-0000-0000E72D0000}"/>
    <cellStyle name="Note 3 3 2 2 3 2 3" xfId="11260" xr:uid="{00000000-0005-0000-0000-0000E82D0000}"/>
    <cellStyle name="Note 3 3 2 2 3 2 4" xfId="25402" xr:uid="{00000000-0005-0000-0000-0000E92D0000}"/>
    <cellStyle name="Note 3 3 2 2 3 3" xfId="7595" xr:uid="{00000000-0005-0000-0000-0000EA2D0000}"/>
    <cellStyle name="Note 3 3 2 2 3 3 2" xfId="16957" xr:uid="{00000000-0005-0000-0000-0000EB2D0000}"/>
    <cellStyle name="Note 3 3 2 2 3 3 3" xfId="29756" xr:uid="{00000000-0005-0000-0000-0000EC2D0000}"/>
    <cellStyle name="Note 3 3 2 2 3 4" xfId="11259" xr:uid="{00000000-0005-0000-0000-0000ED2D0000}"/>
    <cellStyle name="Note 3 3 2 2 3 5" xfId="22273" xr:uid="{00000000-0005-0000-0000-0000EE2D0000}"/>
    <cellStyle name="Note 3 3 2 2 4" xfId="1651" xr:uid="{00000000-0005-0000-0000-0000EF2D0000}"/>
    <cellStyle name="Note 3 3 2 2 4 2" xfId="4550" xr:uid="{00000000-0005-0000-0000-0000F02D0000}"/>
    <cellStyle name="Note 3 3 2 2 4 2 2" xfId="16960" xr:uid="{00000000-0005-0000-0000-0000F12D0000}"/>
    <cellStyle name="Note 3 3 2 2 4 2 2 2" xfId="29759" xr:uid="{00000000-0005-0000-0000-0000F22D0000}"/>
    <cellStyle name="Note 3 3 2 2 4 2 3" xfId="11262" xr:uid="{00000000-0005-0000-0000-0000F32D0000}"/>
    <cellStyle name="Note 3 3 2 2 4 2 4" xfId="25403" xr:uid="{00000000-0005-0000-0000-0000F42D0000}"/>
    <cellStyle name="Note 3 3 2 2 4 3" xfId="7283" xr:uid="{00000000-0005-0000-0000-0000F52D0000}"/>
    <cellStyle name="Note 3 3 2 2 4 3 2" xfId="16959" xr:uid="{00000000-0005-0000-0000-0000F62D0000}"/>
    <cellStyle name="Note 3 3 2 2 4 3 3" xfId="29758" xr:uid="{00000000-0005-0000-0000-0000F72D0000}"/>
    <cellStyle name="Note 3 3 2 2 4 4" xfId="11261" xr:uid="{00000000-0005-0000-0000-0000F82D0000}"/>
    <cellStyle name="Note 3 3 2 2 4 5" xfId="21840" xr:uid="{00000000-0005-0000-0000-0000F92D0000}"/>
    <cellStyle name="Note 3 3 2 2 5" xfId="2108" xr:uid="{00000000-0005-0000-0000-0000FA2D0000}"/>
    <cellStyle name="Note 3 3 2 2 5 2" xfId="5006" xr:uid="{00000000-0005-0000-0000-0000FB2D0000}"/>
    <cellStyle name="Note 3 3 2 2 5 2 2" xfId="16962" xr:uid="{00000000-0005-0000-0000-0000FC2D0000}"/>
    <cellStyle name="Note 3 3 2 2 5 2 2 2" xfId="29761" xr:uid="{00000000-0005-0000-0000-0000FD2D0000}"/>
    <cellStyle name="Note 3 3 2 2 5 2 3" xfId="11264" xr:uid="{00000000-0005-0000-0000-0000FE2D0000}"/>
    <cellStyle name="Note 3 3 2 2 5 2 4" xfId="25404" xr:uid="{00000000-0005-0000-0000-0000FF2D0000}"/>
    <cellStyle name="Note 3 3 2 2 5 3" xfId="7619" xr:uid="{00000000-0005-0000-0000-0000002E0000}"/>
    <cellStyle name="Note 3 3 2 2 5 3 2" xfId="16961" xr:uid="{00000000-0005-0000-0000-0000012E0000}"/>
    <cellStyle name="Note 3 3 2 2 5 3 3" xfId="29760" xr:uid="{00000000-0005-0000-0000-0000022E0000}"/>
    <cellStyle name="Note 3 3 2 2 5 4" xfId="11263" xr:uid="{00000000-0005-0000-0000-0000032E0000}"/>
    <cellStyle name="Note 3 3 2 2 5 5" xfId="22297" xr:uid="{00000000-0005-0000-0000-0000042E0000}"/>
    <cellStyle name="Note 3 3 2 2 6" xfId="1633" xr:uid="{00000000-0005-0000-0000-0000052E0000}"/>
    <cellStyle name="Note 3 3 2 2 6 2" xfId="4532" xr:uid="{00000000-0005-0000-0000-0000062E0000}"/>
    <cellStyle name="Note 3 3 2 2 6 2 2" xfId="16964" xr:uid="{00000000-0005-0000-0000-0000072E0000}"/>
    <cellStyle name="Note 3 3 2 2 6 2 2 2" xfId="29763" xr:uid="{00000000-0005-0000-0000-0000082E0000}"/>
    <cellStyle name="Note 3 3 2 2 6 2 3" xfId="11266" xr:uid="{00000000-0005-0000-0000-0000092E0000}"/>
    <cellStyle name="Note 3 3 2 2 6 2 4" xfId="25405" xr:uid="{00000000-0005-0000-0000-00000A2E0000}"/>
    <cellStyle name="Note 3 3 2 2 6 3" xfId="7265" xr:uid="{00000000-0005-0000-0000-00000B2E0000}"/>
    <cellStyle name="Note 3 3 2 2 6 3 2" xfId="16963" xr:uid="{00000000-0005-0000-0000-00000C2E0000}"/>
    <cellStyle name="Note 3 3 2 2 6 3 3" xfId="29762" xr:uid="{00000000-0005-0000-0000-00000D2E0000}"/>
    <cellStyle name="Note 3 3 2 2 6 4" xfId="11265" xr:uid="{00000000-0005-0000-0000-00000E2E0000}"/>
    <cellStyle name="Note 3 3 2 2 6 5" xfId="21822" xr:uid="{00000000-0005-0000-0000-00000F2E0000}"/>
    <cellStyle name="Note 3 3 2 2 7" xfId="2134" xr:uid="{00000000-0005-0000-0000-0000102E0000}"/>
    <cellStyle name="Note 3 3 2 2 7 2" xfId="5032" xr:uid="{00000000-0005-0000-0000-0000112E0000}"/>
    <cellStyle name="Note 3 3 2 2 7 2 2" xfId="16966" xr:uid="{00000000-0005-0000-0000-0000122E0000}"/>
    <cellStyle name="Note 3 3 2 2 7 2 2 2" xfId="29765" xr:uid="{00000000-0005-0000-0000-0000132E0000}"/>
    <cellStyle name="Note 3 3 2 2 7 2 3" xfId="11268" xr:uid="{00000000-0005-0000-0000-0000142E0000}"/>
    <cellStyle name="Note 3 3 2 2 7 2 4" xfId="25406" xr:uid="{00000000-0005-0000-0000-0000152E0000}"/>
    <cellStyle name="Note 3 3 2 2 7 3" xfId="7645" xr:uid="{00000000-0005-0000-0000-0000162E0000}"/>
    <cellStyle name="Note 3 3 2 2 7 3 2" xfId="16965" xr:uid="{00000000-0005-0000-0000-0000172E0000}"/>
    <cellStyle name="Note 3 3 2 2 7 3 3" xfId="29764" xr:uid="{00000000-0005-0000-0000-0000182E0000}"/>
    <cellStyle name="Note 3 3 2 2 7 4" xfId="11267" xr:uid="{00000000-0005-0000-0000-0000192E0000}"/>
    <cellStyle name="Note 3 3 2 2 7 5" xfId="22323" xr:uid="{00000000-0005-0000-0000-00001A2E0000}"/>
    <cellStyle name="Note 3 3 2 2 8" xfId="2684" xr:uid="{00000000-0005-0000-0000-00001B2E0000}"/>
    <cellStyle name="Note 3 3 2 2 8 2" xfId="5581" xr:uid="{00000000-0005-0000-0000-00001C2E0000}"/>
    <cellStyle name="Note 3 3 2 2 8 2 2" xfId="16968" xr:uid="{00000000-0005-0000-0000-00001D2E0000}"/>
    <cellStyle name="Note 3 3 2 2 8 2 2 2" xfId="29767" xr:uid="{00000000-0005-0000-0000-00001E2E0000}"/>
    <cellStyle name="Note 3 3 2 2 8 2 3" xfId="11270" xr:uid="{00000000-0005-0000-0000-00001F2E0000}"/>
    <cellStyle name="Note 3 3 2 2 8 2 4" xfId="25407" xr:uid="{00000000-0005-0000-0000-0000202E0000}"/>
    <cellStyle name="Note 3 3 2 2 8 3" xfId="8027" xr:uid="{00000000-0005-0000-0000-0000212E0000}"/>
    <cellStyle name="Note 3 3 2 2 8 3 2" xfId="16967" xr:uid="{00000000-0005-0000-0000-0000222E0000}"/>
    <cellStyle name="Note 3 3 2 2 8 3 3" xfId="29766" xr:uid="{00000000-0005-0000-0000-0000232E0000}"/>
    <cellStyle name="Note 3 3 2 2 8 4" xfId="11269" xr:uid="{00000000-0005-0000-0000-0000242E0000}"/>
    <cellStyle name="Note 3 3 2 2 8 5" xfId="22872" xr:uid="{00000000-0005-0000-0000-0000252E0000}"/>
    <cellStyle name="Note 3 3 2 2 9" xfId="2301" xr:uid="{00000000-0005-0000-0000-0000262E0000}"/>
    <cellStyle name="Note 3 3 2 2 9 2" xfId="5199" xr:uid="{00000000-0005-0000-0000-0000272E0000}"/>
    <cellStyle name="Note 3 3 2 2 9 2 2" xfId="16970" xr:uid="{00000000-0005-0000-0000-0000282E0000}"/>
    <cellStyle name="Note 3 3 2 2 9 2 2 2" xfId="29769" xr:uid="{00000000-0005-0000-0000-0000292E0000}"/>
    <cellStyle name="Note 3 3 2 2 9 2 3" xfId="11272" xr:uid="{00000000-0005-0000-0000-00002A2E0000}"/>
    <cellStyle name="Note 3 3 2 2 9 2 4" xfId="25408" xr:uid="{00000000-0005-0000-0000-00002B2E0000}"/>
    <cellStyle name="Note 3 3 2 2 9 3" xfId="7749" xr:uid="{00000000-0005-0000-0000-00002C2E0000}"/>
    <cellStyle name="Note 3 3 2 2 9 3 2" xfId="16969" xr:uid="{00000000-0005-0000-0000-00002D2E0000}"/>
    <cellStyle name="Note 3 3 2 2 9 3 3" xfId="29768" xr:uid="{00000000-0005-0000-0000-00002E2E0000}"/>
    <cellStyle name="Note 3 3 2 2 9 4" xfId="11271" xr:uid="{00000000-0005-0000-0000-00002F2E0000}"/>
    <cellStyle name="Note 3 3 2 2 9 5" xfId="22490" xr:uid="{00000000-0005-0000-0000-0000302E0000}"/>
    <cellStyle name="Note 3 3 2 3" xfId="1445" xr:uid="{00000000-0005-0000-0000-0000312E0000}"/>
    <cellStyle name="Note 3 3 2 3 2" xfId="4345" xr:uid="{00000000-0005-0000-0000-0000322E0000}"/>
    <cellStyle name="Note 3 3 2 3 2 2" xfId="16972" xr:uid="{00000000-0005-0000-0000-0000332E0000}"/>
    <cellStyle name="Note 3 3 2 3 2 2 2" xfId="29771" xr:uid="{00000000-0005-0000-0000-0000342E0000}"/>
    <cellStyle name="Note 3 3 2 3 2 3" xfId="11274" xr:uid="{00000000-0005-0000-0000-0000352E0000}"/>
    <cellStyle name="Note 3 3 2 3 2 4" xfId="25409" xr:uid="{00000000-0005-0000-0000-0000362E0000}"/>
    <cellStyle name="Note 3 3 2 3 3" xfId="7158" xr:uid="{00000000-0005-0000-0000-0000372E0000}"/>
    <cellStyle name="Note 3 3 2 3 3 2" xfId="16971" xr:uid="{00000000-0005-0000-0000-0000382E0000}"/>
    <cellStyle name="Note 3 3 2 3 3 3" xfId="29770" xr:uid="{00000000-0005-0000-0000-0000392E0000}"/>
    <cellStyle name="Note 3 3 2 3 4" xfId="11273" xr:uid="{00000000-0005-0000-0000-00003A2E0000}"/>
    <cellStyle name="Note 3 3 2 3 5" xfId="21635" xr:uid="{00000000-0005-0000-0000-00003B2E0000}"/>
    <cellStyle name="Note 3 3 2 4" xfId="3631" xr:uid="{00000000-0005-0000-0000-00003C2E0000}"/>
    <cellStyle name="Note 3 3 2 4 2" xfId="6528" xr:uid="{00000000-0005-0000-0000-00003D2E0000}"/>
    <cellStyle name="Note 3 3 2 4 2 2" xfId="16974" xr:uid="{00000000-0005-0000-0000-00003E2E0000}"/>
    <cellStyle name="Note 3 3 2 4 2 2 2" xfId="29773" xr:uid="{00000000-0005-0000-0000-00003F2E0000}"/>
    <cellStyle name="Note 3 3 2 4 2 3" xfId="11276" xr:uid="{00000000-0005-0000-0000-0000402E0000}"/>
    <cellStyle name="Note 3 3 2 4 2 4" xfId="25410" xr:uid="{00000000-0005-0000-0000-0000412E0000}"/>
    <cellStyle name="Note 3 3 2 4 3" xfId="8597" xr:uid="{00000000-0005-0000-0000-0000422E0000}"/>
    <cellStyle name="Note 3 3 2 4 3 2" xfId="16973" xr:uid="{00000000-0005-0000-0000-0000432E0000}"/>
    <cellStyle name="Note 3 3 2 4 3 3" xfId="29772" xr:uid="{00000000-0005-0000-0000-0000442E0000}"/>
    <cellStyle name="Note 3 3 2 4 4" xfId="11275" xr:uid="{00000000-0005-0000-0000-0000452E0000}"/>
    <cellStyle name="Note 3 3 2 4 5" xfId="23819" xr:uid="{00000000-0005-0000-0000-0000462E0000}"/>
    <cellStyle name="Note 3 3 2 5" xfId="4214" xr:uid="{00000000-0005-0000-0000-0000472E0000}"/>
    <cellStyle name="Note 3 3 2 5 2" xfId="16975" xr:uid="{00000000-0005-0000-0000-0000482E0000}"/>
    <cellStyle name="Note 3 3 2 5 2 2" xfId="29774" xr:uid="{00000000-0005-0000-0000-0000492E0000}"/>
    <cellStyle name="Note 3 3 2 5 3" xfId="11277" xr:uid="{00000000-0005-0000-0000-00004A2E0000}"/>
    <cellStyle name="Note 3 3 2 5 4" xfId="25411" xr:uid="{00000000-0005-0000-0000-00004B2E0000}"/>
    <cellStyle name="Note 3 3 2 6" xfId="16918" xr:uid="{00000000-0005-0000-0000-00004C2E0000}"/>
    <cellStyle name="Note 3 3 2 6 2" xfId="29717" xr:uid="{00000000-0005-0000-0000-00004D2E0000}"/>
    <cellStyle name="Note 3 3 2 7" xfId="11220" xr:uid="{00000000-0005-0000-0000-00004E2E0000}"/>
    <cellStyle name="Note 3 3 2 8" xfId="21601" xr:uid="{00000000-0005-0000-0000-00004F2E0000}"/>
    <cellStyle name="Note 3 3 3" xfId="436" xr:uid="{00000000-0005-0000-0000-0000502E0000}"/>
    <cellStyle name="Note 3 3 3 10" xfId="2704" xr:uid="{00000000-0005-0000-0000-0000512E0000}"/>
    <cellStyle name="Note 3 3 3 10 2" xfId="5601" xr:uid="{00000000-0005-0000-0000-0000522E0000}"/>
    <cellStyle name="Note 3 3 3 10 2 2" xfId="16978" xr:uid="{00000000-0005-0000-0000-0000532E0000}"/>
    <cellStyle name="Note 3 3 3 10 2 2 2" xfId="29777" xr:uid="{00000000-0005-0000-0000-0000542E0000}"/>
    <cellStyle name="Note 3 3 3 10 2 3" xfId="11280" xr:uid="{00000000-0005-0000-0000-0000552E0000}"/>
    <cellStyle name="Note 3 3 3 10 2 4" xfId="25412" xr:uid="{00000000-0005-0000-0000-0000562E0000}"/>
    <cellStyle name="Note 3 3 3 10 3" xfId="8047" xr:uid="{00000000-0005-0000-0000-0000572E0000}"/>
    <cellStyle name="Note 3 3 3 10 3 2" xfId="16977" xr:uid="{00000000-0005-0000-0000-0000582E0000}"/>
    <cellStyle name="Note 3 3 3 10 3 3" xfId="29776" xr:uid="{00000000-0005-0000-0000-0000592E0000}"/>
    <cellStyle name="Note 3 3 3 10 4" xfId="11279" xr:uid="{00000000-0005-0000-0000-00005A2E0000}"/>
    <cellStyle name="Note 3 3 3 10 5" xfId="22892" xr:uid="{00000000-0005-0000-0000-00005B2E0000}"/>
    <cellStyle name="Note 3 3 3 11" xfId="2269" xr:uid="{00000000-0005-0000-0000-00005C2E0000}"/>
    <cellStyle name="Note 3 3 3 11 2" xfId="5167" xr:uid="{00000000-0005-0000-0000-00005D2E0000}"/>
    <cellStyle name="Note 3 3 3 11 2 2" xfId="16980" xr:uid="{00000000-0005-0000-0000-00005E2E0000}"/>
    <cellStyle name="Note 3 3 3 11 2 2 2" xfId="29779" xr:uid="{00000000-0005-0000-0000-00005F2E0000}"/>
    <cellStyle name="Note 3 3 3 11 2 3" xfId="11282" xr:uid="{00000000-0005-0000-0000-0000602E0000}"/>
    <cellStyle name="Note 3 3 3 11 2 4" xfId="25413" xr:uid="{00000000-0005-0000-0000-0000612E0000}"/>
    <cellStyle name="Note 3 3 3 11 3" xfId="7719" xr:uid="{00000000-0005-0000-0000-0000622E0000}"/>
    <cellStyle name="Note 3 3 3 11 3 2" xfId="16979" xr:uid="{00000000-0005-0000-0000-0000632E0000}"/>
    <cellStyle name="Note 3 3 3 11 3 3" xfId="29778" xr:uid="{00000000-0005-0000-0000-0000642E0000}"/>
    <cellStyle name="Note 3 3 3 11 4" xfId="11281" xr:uid="{00000000-0005-0000-0000-0000652E0000}"/>
    <cellStyle name="Note 3 3 3 11 5" xfId="22458" xr:uid="{00000000-0005-0000-0000-0000662E0000}"/>
    <cellStyle name="Note 3 3 3 12" xfId="2983" xr:uid="{00000000-0005-0000-0000-0000672E0000}"/>
    <cellStyle name="Note 3 3 3 12 2" xfId="5880" xr:uid="{00000000-0005-0000-0000-0000682E0000}"/>
    <cellStyle name="Note 3 3 3 12 2 2" xfId="16982" xr:uid="{00000000-0005-0000-0000-0000692E0000}"/>
    <cellStyle name="Note 3 3 3 12 2 2 2" xfId="29781" xr:uid="{00000000-0005-0000-0000-00006A2E0000}"/>
    <cellStyle name="Note 3 3 3 12 2 3" xfId="11284" xr:uid="{00000000-0005-0000-0000-00006B2E0000}"/>
    <cellStyle name="Note 3 3 3 12 2 4" xfId="25414" xr:uid="{00000000-0005-0000-0000-00006C2E0000}"/>
    <cellStyle name="Note 3 3 3 12 3" xfId="8219" xr:uid="{00000000-0005-0000-0000-00006D2E0000}"/>
    <cellStyle name="Note 3 3 3 12 3 2" xfId="16981" xr:uid="{00000000-0005-0000-0000-00006E2E0000}"/>
    <cellStyle name="Note 3 3 3 12 3 3" xfId="29780" xr:uid="{00000000-0005-0000-0000-00006F2E0000}"/>
    <cellStyle name="Note 3 3 3 12 4" xfId="11283" xr:uid="{00000000-0005-0000-0000-0000702E0000}"/>
    <cellStyle name="Note 3 3 3 12 5" xfId="23171" xr:uid="{00000000-0005-0000-0000-0000712E0000}"/>
    <cellStyle name="Note 3 3 3 13" xfId="1809" xr:uid="{00000000-0005-0000-0000-0000722E0000}"/>
    <cellStyle name="Note 3 3 3 13 2" xfId="4708" xr:uid="{00000000-0005-0000-0000-0000732E0000}"/>
    <cellStyle name="Note 3 3 3 13 2 2" xfId="16984" xr:uid="{00000000-0005-0000-0000-0000742E0000}"/>
    <cellStyle name="Note 3 3 3 13 2 2 2" xfId="29783" xr:uid="{00000000-0005-0000-0000-0000752E0000}"/>
    <cellStyle name="Note 3 3 3 13 2 3" xfId="11286" xr:uid="{00000000-0005-0000-0000-0000762E0000}"/>
    <cellStyle name="Note 3 3 3 13 2 4" xfId="25415" xr:uid="{00000000-0005-0000-0000-0000772E0000}"/>
    <cellStyle name="Note 3 3 3 13 3" xfId="7423" xr:uid="{00000000-0005-0000-0000-0000782E0000}"/>
    <cellStyle name="Note 3 3 3 13 3 2" xfId="16983" xr:uid="{00000000-0005-0000-0000-0000792E0000}"/>
    <cellStyle name="Note 3 3 3 13 3 3" xfId="29782" xr:uid="{00000000-0005-0000-0000-00007A2E0000}"/>
    <cellStyle name="Note 3 3 3 13 4" xfId="11285" xr:uid="{00000000-0005-0000-0000-00007B2E0000}"/>
    <cellStyle name="Note 3 3 3 13 5" xfId="21998" xr:uid="{00000000-0005-0000-0000-00007C2E0000}"/>
    <cellStyle name="Note 3 3 3 14" xfId="3097" xr:uid="{00000000-0005-0000-0000-00007D2E0000}"/>
    <cellStyle name="Note 3 3 3 14 2" xfId="5994" xr:uid="{00000000-0005-0000-0000-00007E2E0000}"/>
    <cellStyle name="Note 3 3 3 14 2 2" xfId="16986" xr:uid="{00000000-0005-0000-0000-00007F2E0000}"/>
    <cellStyle name="Note 3 3 3 14 2 2 2" xfId="29785" xr:uid="{00000000-0005-0000-0000-0000802E0000}"/>
    <cellStyle name="Note 3 3 3 14 2 3" xfId="11288" xr:uid="{00000000-0005-0000-0000-0000812E0000}"/>
    <cellStyle name="Note 3 3 3 14 2 4" xfId="25416" xr:uid="{00000000-0005-0000-0000-0000822E0000}"/>
    <cellStyle name="Note 3 3 3 14 3" xfId="8290" xr:uid="{00000000-0005-0000-0000-0000832E0000}"/>
    <cellStyle name="Note 3 3 3 14 3 2" xfId="16985" xr:uid="{00000000-0005-0000-0000-0000842E0000}"/>
    <cellStyle name="Note 3 3 3 14 3 3" xfId="29784" xr:uid="{00000000-0005-0000-0000-0000852E0000}"/>
    <cellStyle name="Note 3 3 3 14 4" xfId="11287" xr:uid="{00000000-0005-0000-0000-0000862E0000}"/>
    <cellStyle name="Note 3 3 3 14 5" xfId="23285" xr:uid="{00000000-0005-0000-0000-0000872E0000}"/>
    <cellStyle name="Note 3 3 3 15" xfId="3159" xr:uid="{00000000-0005-0000-0000-0000882E0000}"/>
    <cellStyle name="Note 3 3 3 15 2" xfId="6056" xr:uid="{00000000-0005-0000-0000-0000892E0000}"/>
    <cellStyle name="Note 3 3 3 15 2 2" xfId="16988" xr:uid="{00000000-0005-0000-0000-00008A2E0000}"/>
    <cellStyle name="Note 3 3 3 15 2 2 2" xfId="29787" xr:uid="{00000000-0005-0000-0000-00008B2E0000}"/>
    <cellStyle name="Note 3 3 3 15 2 3" xfId="11290" xr:uid="{00000000-0005-0000-0000-00008C2E0000}"/>
    <cellStyle name="Note 3 3 3 15 2 4" xfId="25417" xr:uid="{00000000-0005-0000-0000-00008D2E0000}"/>
    <cellStyle name="Note 3 3 3 15 3" xfId="8317" xr:uid="{00000000-0005-0000-0000-00008E2E0000}"/>
    <cellStyle name="Note 3 3 3 15 3 2" xfId="16987" xr:uid="{00000000-0005-0000-0000-00008F2E0000}"/>
    <cellStyle name="Note 3 3 3 15 3 3" xfId="29786" xr:uid="{00000000-0005-0000-0000-0000902E0000}"/>
    <cellStyle name="Note 3 3 3 15 4" xfId="11289" xr:uid="{00000000-0005-0000-0000-0000912E0000}"/>
    <cellStyle name="Note 3 3 3 15 5" xfId="23347" xr:uid="{00000000-0005-0000-0000-0000922E0000}"/>
    <cellStyle name="Note 3 3 3 16" xfId="1541" xr:uid="{00000000-0005-0000-0000-0000932E0000}"/>
    <cellStyle name="Note 3 3 3 16 2" xfId="4440" xr:uid="{00000000-0005-0000-0000-0000942E0000}"/>
    <cellStyle name="Note 3 3 3 16 2 2" xfId="16990" xr:uid="{00000000-0005-0000-0000-0000952E0000}"/>
    <cellStyle name="Note 3 3 3 16 2 2 2" xfId="29789" xr:uid="{00000000-0005-0000-0000-0000962E0000}"/>
    <cellStyle name="Note 3 3 3 16 2 3" xfId="11292" xr:uid="{00000000-0005-0000-0000-0000972E0000}"/>
    <cellStyle name="Note 3 3 3 16 2 4" xfId="25418" xr:uid="{00000000-0005-0000-0000-0000982E0000}"/>
    <cellStyle name="Note 3 3 3 16 3" xfId="7233" xr:uid="{00000000-0005-0000-0000-0000992E0000}"/>
    <cellStyle name="Note 3 3 3 16 3 2" xfId="16989" xr:uid="{00000000-0005-0000-0000-00009A2E0000}"/>
    <cellStyle name="Note 3 3 3 16 3 3" xfId="29788" xr:uid="{00000000-0005-0000-0000-00009B2E0000}"/>
    <cellStyle name="Note 3 3 3 16 4" xfId="11291" xr:uid="{00000000-0005-0000-0000-00009C2E0000}"/>
    <cellStyle name="Note 3 3 3 16 5" xfId="21730" xr:uid="{00000000-0005-0000-0000-00009D2E0000}"/>
    <cellStyle name="Note 3 3 3 17" xfId="3441" xr:uid="{00000000-0005-0000-0000-00009E2E0000}"/>
    <cellStyle name="Note 3 3 3 17 2" xfId="6338" xr:uid="{00000000-0005-0000-0000-00009F2E0000}"/>
    <cellStyle name="Note 3 3 3 17 2 2" xfId="16992" xr:uid="{00000000-0005-0000-0000-0000A02E0000}"/>
    <cellStyle name="Note 3 3 3 17 2 2 2" xfId="29791" xr:uid="{00000000-0005-0000-0000-0000A12E0000}"/>
    <cellStyle name="Note 3 3 3 17 2 3" xfId="11294" xr:uid="{00000000-0005-0000-0000-0000A22E0000}"/>
    <cellStyle name="Note 3 3 3 17 2 4" xfId="25419" xr:uid="{00000000-0005-0000-0000-0000A32E0000}"/>
    <cellStyle name="Note 3 3 3 17 3" xfId="8498" xr:uid="{00000000-0005-0000-0000-0000A42E0000}"/>
    <cellStyle name="Note 3 3 3 17 3 2" xfId="16991" xr:uid="{00000000-0005-0000-0000-0000A52E0000}"/>
    <cellStyle name="Note 3 3 3 17 3 3" xfId="29790" xr:uid="{00000000-0005-0000-0000-0000A62E0000}"/>
    <cellStyle name="Note 3 3 3 17 4" xfId="11293" xr:uid="{00000000-0005-0000-0000-0000A72E0000}"/>
    <cellStyle name="Note 3 3 3 17 5" xfId="23629" xr:uid="{00000000-0005-0000-0000-0000A82E0000}"/>
    <cellStyle name="Note 3 3 3 18" xfId="3207" xr:uid="{00000000-0005-0000-0000-0000A92E0000}"/>
    <cellStyle name="Note 3 3 3 18 2" xfId="6104" xr:uid="{00000000-0005-0000-0000-0000AA2E0000}"/>
    <cellStyle name="Note 3 3 3 18 2 2" xfId="16994" xr:uid="{00000000-0005-0000-0000-0000AB2E0000}"/>
    <cellStyle name="Note 3 3 3 18 2 2 2" xfId="29793" xr:uid="{00000000-0005-0000-0000-0000AC2E0000}"/>
    <cellStyle name="Note 3 3 3 18 2 3" xfId="11296" xr:uid="{00000000-0005-0000-0000-0000AD2E0000}"/>
    <cellStyle name="Note 3 3 3 18 2 4" xfId="25420" xr:uid="{00000000-0005-0000-0000-0000AE2E0000}"/>
    <cellStyle name="Note 3 3 3 18 3" xfId="8353" xr:uid="{00000000-0005-0000-0000-0000AF2E0000}"/>
    <cellStyle name="Note 3 3 3 18 3 2" xfId="16993" xr:uid="{00000000-0005-0000-0000-0000B02E0000}"/>
    <cellStyle name="Note 3 3 3 18 3 3" xfId="29792" xr:uid="{00000000-0005-0000-0000-0000B12E0000}"/>
    <cellStyle name="Note 3 3 3 18 4" xfId="11295" xr:uid="{00000000-0005-0000-0000-0000B22E0000}"/>
    <cellStyle name="Note 3 3 3 18 5" xfId="23395" xr:uid="{00000000-0005-0000-0000-0000B32E0000}"/>
    <cellStyle name="Note 3 3 3 19" xfId="3109" xr:uid="{00000000-0005-0000-0000-0000B42E0000}"/>
    <cellStyle name="Note 3 3 3 19 2" xfId="6006" xr:uid="{00000000-0005-0000-0000-0000B52E0000}"/>
    <cellStyle name="Note 3 3 3 19 2 2" xfId="16996" xr:uid="{00000000-0005-0000-0000-0000B62E0000}"/>
    <cellStyle name="Note 3 3 3 19 2 2 2" xfId="29795" xr:uid="{00000000-0005-0000-0000-0000B72E0000}"/>
    <cellStyle name="Note 3 3 3 19 2 3" xfId="11298" xr:uid="{00000000-0005-0000-0000-0000B82E0000}"/>
    <cellStyle name="Note 3 3 3 19 2 4" xfId="25421" xr:uid="{00000000-0005-0000-0000-0000B92E0000}"/>
    <cellStyle name="Note 3 3 3 19 3" xfId="8300" xr:uid="{00000000-0005-0000-0000-0000BA2E0000}"/>
    <cellStyle name="Note 3 3 3 19 3 2" xfId="16995" xr:uid="{00000000-0005-0000-0000-0000BB2E0000}"/>
    <cellStyle name="Note 3 3 3 19 3 3" xfId="29794" xr:uid="{00000000-0005-0000-0000-0000BC2E0000}"/>
    <cellStyle name="Note 3 3 3 19 4" xfId="11297" xr:uid="{00000000-0005-0000-0000-0000BD2E0000}"/>
    <cellStyle name="Note 3 3 3 19 5" xfId="23297" xr:uid="{00000000-0005-0000-0000-0000BE2E0000}"/>
    <cellStyle name="Note 3 3 3 2" xfId="1678" xr:uid="{00000000-0005-0000-0000-0000BF2E0000}"/>
    <cellStyle name="Note 3 3 3 2 2" xfId="4577" xr:uid="{00000000-0005-0000-0000-0000C02E0000}"/>
    <cellStyle name="Note 3 3 3 2 2 2" xfId="16998" xr:uid="{00000000-0005-0000-0000-0000C12E0000}"/>
    <cellStyle name="Note 3 3 3 2 2 2 2" xfId="29797" xr:uid="{00000000-0005-0000-0000-0000C22E0000}"/>
    <cellStyle name="Note 3 3 3 2 2 3" xfId="11300" xr:uid="{00000000-0005-0000-0000-0000C32E0000}"/>
    <cellStyle name="Note 3 3 3 2 2 4" xfId="25422" xr:uid="{00000000-0005-0000-0000-0000C42E0000}"/>
    <cellStyle name="Note 3 3 3 2 3" xfId="7310" xr:uid="{00000000-0005-0000-0000-0000C52E0000}"/>
    <cellStyle name="Note 3 3 3 2 3 2" xfId="16997" xr:uid="{00000000-0005-0000-0000-0000C62E0000}"/>
    <cellStyle name="Note 3 3 3 2 3 3" xfId="29796" xr:uid="{00000000-0005-0000-0000-0000C72E0000}"/>
    <cellStyle name="Note 3 3 3 2 4" xfId="11299" xr:uid="{00000000-0005-0000-0000-0000C82E0000}"/>
    <cellStyle name="Note 3 3 3 2 5" xfId="21867" xr:uid="{00000000-0005-0000-0000-0000C92E0000}"/>
    <cellStyle name="Note 3 3 3 20" xfId="3256" xr:uid="{00000000-0005-0000-0000-0000CA2E0000}"/>
    <cellStyle name="Note 3 3 3 20 2" xfId="6153" xr:uid="{00000000-0005-0000-0000-0000CB2E0000}"/>
    <cellStyle name="Note 3 3 3 20 2 2" xfId="17000" xr:uid="{00000000-0005-0000-0000-0000CC2E0000}"/>
    <cellStyle name="Note 3 3 3 20 2 2 2" xfId="29799" xr:uid="{00000000-0005-0000-0000-0000CD2E0000}"/>
    <cellStyle name="Note 3 3 3 20 2 3" xfId="11302" xr:uid="{00000000-0005-0000-0000-0000CE2E0000}"/>
    <cellStyle name="Note 3 3 3 20 2 4" xfId="25423" xr:uid="{00000000-0005-0000-0000-0000CF2E0000}"/>
    <cellStyle name="Note 3 3 3 20 3" xfId="8375" xr:uid="{00000000-0005-0000-0000-0000D02E0000}"/>
    <cellStyle name="Note 3 3 3 20 3 2" xfId="16999" xr:uid="{00000000-0005-0000-0000-0000D12E0000}"/>
    <cellStyle name="Note 3 3 3 20 3 3" xfId="29798" xr:uid="{00000000-0005-0000-0000-0000D22E0000}"/>
    <cellStyle name="Note 3 3 3 20 4" xfId="11301" xr:uid="{00000000-0005-0000-0000-0000D32E0000}"/>
    <cellStyle name="Note 3 3 3 20 5" xfId="23444" xr:uid="{00000000-0005-0000-0000-0000D42E0000}"/>
    <cellStyle name="Note 3 3 3 21" xfId="2886" xr:uid="{00000000-0005-0000-0000-0000D52E0000}"/>
    <cellStyle name="Note 3 3 3 21 2" xfId="5783" xr:uid="{00000000-0005-0000-0000-0000D62E0000}"/>
    <cellStyle name="Note 3 3 3 21 2 2" xfId="17002" xr:uid="{00000000-0005-0000-0000-0000D72E0000}"/>
    <cellStyle name="Note 3 3 3 21 2 2 2" xfId="29801" xr:uid="{00000000-0005-0000-0000-0000D82E0000}"/>
    <cellStyle name="Note 3 3 3 21 2 3" xfId="11304" xr:uid="{00000000-0005-0000-0000-0000D92E0000}"/>
    <cellStyle name="Note 3 3 3 21 2 4" xfId="25424" xr:uid="{00000000-0005-0000-0000-0000DA2E0000}"/>
    <cellStyle name="Note 3 3 3 21 3" xfId="8141" xr:uid="{00000000-0005-0000-0000-0000DB2E0000}"/>
    <cellStyle name="Note 3 3 3 21 3 2" xfId="17001" xr:uid="{00000000-0005-0000-0000-0000DC2E0000}"/>
    <cellStyle name="Note 3 3 3 21 3 3" xfId="29800" xr:uid="{00000000-0005-0000-0000-0000DD2E0000}"/>
    <cellStyle name="Note 3 3 3 21 4" xfId="11303" xr:uid="{00000000-0005-0000-0000-0000DE2E0000}"/>
    <cellStyle name="Note 3 3 3 21 5" xfId="23074" xr:uid="{00000000-0005-0000-0000-0000DF2E0000}"/>
    <cellStyle name="Note 3 3 3 22" xfId="3774" xr:uid="{00000000-0005-0000-0000-0000E02E0000}"/>
    <cellStyle name="Note 3 3 3 22 2" xfId="6671" xr:uid="{00000000-0005-0000-0000-0000E12E0000}"/>
    <cellStyle name="Note 3 3 3 22 2 2" xfId="17004" xr:uid="{00000000-0005-0000-0000-0000E22E0000}"/>
    <cellStyle name="Note 3 3 3 22 2 2 2" xfId="29803" xr:uid="{00000000-0005-0000-0000-0000E32E0000}"/>
    <cellStyle name="Note 3 3 3 22 2 3" xfId="11306" xr:uid="{00000000-0005-0000-0000-0000E42E0000}"/>
    <cellStyle name="Note 3 3 3 22 2 4" xfId="25425" xr:uid="{00000000-0005-0000-0000-0000E52E0000}"/>
    <cellStyle name="Note 3 3 3 22 3" xfId="8676" xr:uid="{00000000-0005-0000-0000-0000E62E0000}"/>
    <cellStyle name="Note 3 3 3 22 3 2" xfId="17003" xr:uid="{00000000-0005-0000-0000-0000E72E0000}"/>
    <cellStyle name="Note 3 3 3 22 3 3" xfId="29802" xr:uid="{00000000-0005-0000-0000-0000E82E0000}"/>
    <cellStyle name="Note 3 3 3 22 4" xfId="11305" xr:uid="{00000000-0005-0000-0000-0000E92E0000}"/>
    <cellStyle name="Note 3 3 3 22 5" xfId="23962" xr:uid="{00000000-0005-0000-0000-0000EA2E0000}"/>
    <cellStyle name="Note 3 3 3 23" xfId="3799" xr:uid="{00000000-0005-0000-0000-0000EB2E0000}"/>
    <cellStyle name="Note 3 3 3 23 2" xfId="6696" xr:uid="{00000000-0005-0000-0000-0000EC2E0000}"/>
    <cellStyle name="Note 3 3 3 23 2 2" xfId="17006" xr:uid="{00000000-0005-0000-0000-0000ED2E0000}"/>
    <cellStyle name="Note 3 3 3 23 2 2 2" xfId="29805" xr:uid="{00000000-0005-0000-0000-0000EE2E0000}"/>
    <cellStyle name="Note 3 3 3 23 2 3" xfId="11308" xr:uid="{00000000-0005-0000-0000-0000EF2E0000}"/>
    <cellStyle name="Note 3 3 3 23 2 4" xfId="25426" xr:uid="{00000000-0005-0000-0000-0000F02E0000}"/>
    <cellStyle name="Note 3 3 3 23 3" xfId="8696" xr:uid="{00000000-0005-0000-0000-0000F12E0000}"/>
    <cellStyle name="Note 3 3 3 23 3 2" xfId="17005" xr:uid="{00000000-0005-0000-0000-0000F22E0000}"/>
    <cellStyle name="Note 3 3 3 23 3 3" xfId="29804" xr:uid="{00000000-0005-0000-0000-0000F32E0000}"/>
    <cellStyle name="Note 3 3 3 23 4" xfId="11307" xr:uid="{00000000-0005-0000-0000-0000F42E0000}"/>
    <cellStyle name="Note 3 3 3 23 5" xfId="23987" xr:uid="{00000000-0005-0000-0000-0000F52E0000}"/>
    <cellStyle name="Note 3 3 3 24" xfId="3911" xr:uid="{00000000-0005-0000-0000-0000F62E0000}"/>
    <cellStyle name="Note 3 3 3 24 2" xfId="6808" xr:uid="{00000000-0005-0000-0000-0000F72E0000}"/>
    <cellStyle name="Note 3 3 3 24 2 2" xfId="17008" xr:uid="{00000000-0005-0000-0000-0000F82E0000}"/>
    <cellStyle name="Note 3 3 3 24 2 2 2" xfId="29807" xr:uid="{00000000-0005-0000-0000-0000F92E0000}"/>
    <cellStyle name="Note 3 3 3 24 2 3" xfId="11310" xr:uid="{00000000-0005-0000-0000-0000FA2E0000}"/>
    <cellStyle name="Note 3 3 3 24 2 4" xfId="25427" xr:uid="{00000000-0005-0000-0000-0000FB2E0000}"/>
    <cellStyle name="Note 3 3 3 24 3" xfId="8747" xr:uid="{00000000-0005-0000-0000-0000FC2E0000}"/>
    <cellStyle name="Note 3 3 3 24 3 2" xfId="17007" xr:uid="{00000000-0005-0000-0000-0000FD2E0000}"/>
    <cellStyle name="Note 3 3 3 24 3 3" xfId="29806" xr:uid="{00000000-0005-0000-0000-0000FE2E0000}"/>
    <cellStyle name="Note 3 3 3 24 4" xfId="11309" xr:uid="{00000000-0005-0000-0000-0000FF2E0000}"/>
    <cellStyle name="Note 3 3 3 24 5" xfId="24099" xr:uid="{00000000-0005-0000-0000-0000002F0000}"/>
    <cellStyle name="Note 3 3 3 25" xfId="4070" xr:uid="{00000000-0005-0000-0000-0000012F0000}"/>
    <cellStyle name="Note 3 3 3 25 2" xfId="6967" xr:uid="{00000000-0005-0000-0000-0000022F0000}"/>
    <cellStyle name="Note 3 3 3 25 2 2" xfId="17010" xr:uid="{00000000-0005-0000-0000-0000032F0000}"/>
    <cellStyle name="Note 3 3 3 25 2 2 2" xfId="29809" xr:uid="{00000000-0005-0000-0000-0000042F0000}"/>
    <cellStyle name="Note 3 3 3 25 2 3" xfId="11312" xr:uid="{00000000-0005-0000-0000-0000052F0000}"/>
    <cellStyle name="Note 3 3 3 25 2 4" xfId="25428" xr:uid="{00000000-0005-0000-0000-0000062F0000}"/>
    <cellStyle name="Note 3 3 3 25 3" xfId="8804" xr:uid="{00000000-0005-0000-0000-0000072F0000}"/>
    <cellStyle name="Note 3 3 3 25 3 2" xfId="17009" xr:uid="{00000000-0005-0000-0000-0000082F0000}"/>
    <cellStyle name="Note 3 3 3 25 3 3" xfId="29808" xr:uid="{00000000-0005-0000-0000-0000092F0000}"/>
    <cellStyle name="Note 3 3 3 25 4" xfId="11311" xr:uid="{00000000-0005-0000-0000-00000A2F0000}"/>
    <cellStyle name="Note 3 3 3 25 5" xfId="24258" xr:uid="{00000000-0005-0000-0000-00000B2F0000}"/>
    <cellStyle name="Note 3 3 3 26" xfId="3962" xr:uid="{00000000-0005-0000-0000-00000C2F0000}"/>
    <cellStyle name="Note 3 3 3 26 2" xfId="6859" xr:uid="{00000000-0005-0000-0000-00000D2F0000}"/>
    <cellStyle name="Note 3 3 3 26 2 2" xfId="17012" xr:uid="{00000000-0005-0000-0000-00000E2F0000}"/>
    <cellStyle name="Note 3 3 3 26 2 2 2" xfId="29811" xr:uid="{00000000-0005-0000-0000-00000F2F0000}"/>
    <cellStyle name="Note 3 3 3 26 2 3" xfId="11314" xr:uid="{00000000-0005-0000-0000-0000102F0000}"/>
    <cellStyle name="Note 3 3 3 26 2 4" xfId="25429" xr:uid="{00000000-0005-0000-0000-0000112F0000}"/>
    <cellStyle name="Note 3 3 3 26 3" xfId="17011" xr:uid="{00000000-0005-0000-0000-0000122F0000}"/>
    <cellStyle name="Note 3 3 3 26 3 2" xfId="29810" xr:uid="{00000000-0005-0000-0000-0000132F0000}"/>
    <cellStyle name="Note 3 3 3 26 4" xfId="11313" xr:uid="{00000000-0005-0000-0000-0000142F0000}"/>
    <cellStyle name="Note 3 3 3 26 5" xfId="24150" xr:uid="{00000000-0005-0000-0000-0000152F0000}"/>
    <cellStyle name="Note 3 3 3 27" xfId="4251" xr:uid="{00000000-0005-0000-0000-0000162F0000}"/>
    <cellStyle name="Note 3 3 3 27 2" xfId="17013" xr:uid="{00000000-0005-0000-0000-0000172F0000}"/>
    <cellStyle name="Note 3 3 3 27 2 2" xfId="29812" xr:uid="{00000000-0005-0000-0000-0000182F0000}"/>
    <cellStyle name="Note 3 3 3 27 3" xfId="11315" xr:uid="{00000000-0005-0000-0000-0000192F0000}"/>
    <cellStyle name="Note 3 3 3 27 4" xfId="25430" xr:uid="{00000000-0005-0000-0000-00001A2F0000}"/>
    <cellStyle name="Note 3 3 3 28" xfId="7077" xr:uid="{00000000-0005-0000-0000-00001B2F0000}"/>
    <cellStyle name="Note 3 3 3 28 2" xfId="16976" xr:uid="{00000000-0005-0000-0000-00001C2F0000}"/>
    <cellStyle name="Note 3 3 3 28 3" xfId="29775" xr:uid="{00000000-0005-0000-0000-00001D2F0000}"/>
    <cellStyle name="Note 3 3 3 29" xfId="11278" xr:uid="{00000000-0005-0000-0000-00001E2F0000}"/>
    <cellStyle name="Note 3 3 3 3" xfId="2083" xr:uid="{00000000-0005-0000-0000-00001F2F0000}"/>
    <cellStyle name="Note 3 3 3 3 2" xfId="4981" xr:uid="{00000000-0005-0000-0000-0000202F0000}"/>
    <cellStyle name="Note 3 3 3 3 2 2" xfId="17015" xr:uid="{00000000-0005-0000-0000-0000212F0000}"/>
    <cellStyle name="Note 3 3 3 3 2 2 2" xfId="29814" xr:uid="{00000000-0005-0000-0000-0000222F0000}"/>
    <cellStyle name="Note 3 3 3 3 2 3" xfId="11317" xr:uid="{00000000-0005-0000-0000-0000232F0000}"/>
    <cellStyle name="Note 3 3 3 3 2 4" xfId="25431" xr:uid="{00000000-0005-0000-0000-0000242F0000}"/>
    <cellStyle name="Note 3 3 3 3 3" xfId="7594" xr:uid="{00000000-0005-0000-0000-0000252F0000}"/>
    <cellStyle name="Note 3 3 3 3 3 2" xfId="17014" xr:uid="{00000000-0005-0000-0000-0000262F0000}"/>
    <cellStyle name="Note 3 3 3 3 3 3" xfId="29813" xr:uid="{00000000-0005-0000-0000-0000272F0000}"/>
    <cellStyle name="Note 3 3 3 3 4" xfId="11316" xr:uid="{00000000-0005-0000-0000-0000282F0000}"/>
    <cellStyle name="Note 3 3 3 3 5" xfId="22272" xr:uid="{00000000-0005-0000-0000-0000292F0000}"/>
    <cellStyle name="Note 3 3 3 4" xfId="1652" xr:uid="{00000000-0005-0000-0000-00002A2F0000}"/>
    <cellStyle name="Note 3 3 3 4 2" xfId="4551" xr:uid="{00000000-0005-0000-0000-00002B2F0000}"/>
    <cellStyle name="Note 3 3 3 4 2 2" xfId="17017" xr:uid="{00000000-0005-0000-0000-00002C2F0000}"/>
    <cellStyle name="Note 3 3 3 4 2 2 2" xfId="29816" xr:uid="{00000000-0005-0000-0000-00002D2F0000}"/>
    <cellStyle name="Note 3 3 3 4 2 3" xfId="11319" xr:uid="{00000000-0005-0000-0000-00002E2F0000}"/>
    <cellStyle name="Note 3 3 3 4 2 4" xfId="25432" xr:uid="{00000000-0005-0000-0000-00002F2F0000}"/>
    <cellStyle name="Note 3 3 3 4 3" xfId="7284" xr:uid="{00000000-0005-0000-0000-0000302F0000}"/>
    <cellStyle name="Note 3 3 3 4 3 2" xfId="17016" xr:uid="{00000000-0005-0000-0000-0000312F0000}"/>
    <cellStyle name="Note 3 3 3 4 3 3" xfId="29815" xr:uid="{00000000-0005-0000-0000-0000322F0000}"/>
    <cellStyle name="Note 3 3 3 4 4" xfId="11318" xr:uid="{00000000-0005-0000-0000-0000332F0000}"/>
    <cellStyle name="Note 3 3 3 4 5" xfId="21841" xr:uid="{00000000-0005-0000-0000-0000342F0000}"/>
    <cellStyle name="Note 3 3 3 5" xfId="2107" xr:uid="{00000000-0005-0000-0000-0000352F0000}"/>
    <cellStyle name="Note 3 3 3 5 2" xfId="5005" xr:uid="{00000000-0005-0000-0000-0000362F0000}"/>
    <cellStyle name="Note 3 3 3 5 2 2" xfId="17019" xr:uid="{00000000-0005-0000-0000-0000372F0000}"/>
    <cellStyle name="Note 3 3 3 5 2 2 2" xfId="29818" xr:uid="{00000000-0005-0000-0000-0000382F0000}"/>
    <cellStyle name="Note 3 3 3 5 2 3" xfId="11321" xr:uid="{00000000-0005-0000-0000-0000392F0000}"/>
    <cellStyle name="Note 3 3 3 5 2 4" xfId="25433" xr:uid="{00000000-0005-0000-0000-00003A2F0000}"/>
    <cellStyle name="Note 3 3 3 5 3" xfId="7618" xr:uid="{00000000-0005-0000-0000-00003B2F0000}"/>
    <cellStyle name="Note 3 3 3 5 3 2" xfId="17018" xr:uid="{00000000-0005-0000-0000-00003C2F0000}"/>
    <cellStyle name="Note 3 3 3 5 3 3" xfId="29817" xr:uid="{00000000-0005-0000-0000-00003D2F0000}"/>
    <cellStyle name="Note 3 3 3 5 4" xfId="11320" xr:uid="{00000000-0005-0000-0000-00003E2F0000}"/>
    <cellStyle name="Note 3 3 3 5 5" xfId="22296" xr:uid="{00000000-0005-0000-0000-00003F2F0000}"/>
    <cellStyle name="Note 3 3 3 6" xfId="1634" xr:uid="{00000000-0005-0000-0000-0000402F0000}"/>
    <cellStyle name="Note 3 3 3 6 2" xfId="4533" xr:uid="{00000000-0005-0000-0000-0000412F0000}"/>
    <cellStyle name="Note 3 3 3 6 2 2" xfId="17021" xr:uid="{00000000-0005-0000-0000-0000422F0000}"/>
    <cellStyle name="Note 3 3 3 6 2 2 2" xfId="29820" xr:uid="{00000000-0005-0000-0000-0000432F0000}"/>
    <cellStyle name="Note 3 3 3 6 2 3" xfId="11323" xr:uid="{00000000-0005-0000-0000-0000442F0000}"/>
    <cellStyle name="Note 3 3 3 6 2 4" xfId="25434" xr:uid="{00000000-0005-0000-0000-0000452F0000}"/>
    <cellStyle name="Note 3 3 3 6 3" xfId="7266" xr:uid="{00000000-0005-0000-0000-0000462F0000}"/>
    <cellStyle name="Note 3 3 3 6 3 2" xfId="17020" xr:uid="{00000000-0005-0000-0000-0000472F0000}"/>
    <cellStyle name="Note 3 3 3 6 3 3" xfId="29819" xr:uid="{00000000-0005-0000-0000-0000482F0000}"/>
    <cellStyle name="Note 3 3 3 6 4" xfId="11322" xr:uid="{00000000-0005-0000-0000-0000492F0000}"/>
    <cellStyle name="Note 3 3 3 6 5" xfId="21823" xr:uid="{00000000-0005-0000-0000-00004A2F0000}"/>
    <cellStyle name="Note 3 3 3 7" xfId="2133" xr:uid="{00000000-0005-0000-0000-00004B2F0000}"/>
    <cellStyle name="Note 3 3 3 7 2" xfId="5031" xr:uid="{00000000-0005-0000-0000-00004C2F0000}"/>
    <cellStyle name="Note 3 3 3 7 2 2" xfId="17023" xr:uid="{00000000-0005-0000-0000-00004D2F0000}"/>
    <cellStyle name="Note 3 3 3 7 2 2 2" xfId="29822" xr:uid="{00000000-0005-0000-0000-00004E2F0000}"/>
    <cellStyle name="Note 3 3 3 7 2 3" xfId="11325" xr:uid="{00000000-0005-0000-0000-00004F2F0000}"/>
    <cellStyle name="Note 3 3 3 7 2 4" xfId="25435" xr:uid="{00000000-0005-0000-0000-0000502F0000}"/>
    <cellStyle name="Note 3 3 3 7 3" xfId="7644" xr:uid="{00000000-0005-0000-0000-0000512F0000}"/>
    <cellStyle name="Note 3 3 3 7 3 2" xfId="17022" xr:uid="{00000000-0005-0000-0000-0000522F0000}"/>
    <cellStyle name="Note 3 3 3 7 3 3" xfId="29821" xr:uid="{00000000-0005-0000-0000-0000532F0000}"/>
    <cellStyle name="Note 3 3 3 7 4" xfId="11324" xr:uid="{00000000-0005-0000-0000-0000542F0000}"/>
    <cellStyle name="Note 3 3 3 7 5" xfId="22322" xr:uid="{00000000-0005-0000-0000-0000552F0000}"/>
    <cellStyle name="Note 3 3 3 8" xfId="2683" xr:uid="{00000000-0005-0000-0000-0000562F0000}"/>
    <cellStyle name="Note 3 3 3 8 2" xfId="5580" xr:uid="{00000000-0005-0000-0000-0000572F0000}"/>
    <cellStyle name="Note 3 3 3 8 2 2" xfId="17025" xr:uid="{00000000-0005-0000-0000-0000582F0000}"/>
    <cellStyle name="Note 3 3 3 8 2 2 2" xfId="29824" xr:uid="{00000000-0005-0000-0000-0000592F0000}"/>
    <cellStyle name="Note 3 3 3 8 2 3" xfId="11327" xr:uid="{00000000-0005-0000-0000-00005A2F0000}"/>
    <cellStyle name="Note 3 3 3 8 2 4" xfId="25436" xr:uid="{00000000-0005-0000-0000-00005B2F0000}"/>
    <cellStyle name="Note 3 3 3 8 3" xfId="8026" xr:uid="{00000000-0005-0000-0000-00005C2F0000}"/>
    <cellStyle name="Note 3 3 3 8 3 2" xfId="17024" xr:uid="{00000000-0005-0000-0000-00005D2F0000}"/>
    <cellStyle name="Note 3 3 3 8 3 3" xfId="29823" xr:uid="{00000000-0005-0000-0000-00005E2F0000}"/>
    <cellStyle name="Note 3 3 3 8 4" xfId="11326" xr:uid="{00000000-0005-0000-0000-00005F2F0000}"/>
    <cellStyle name="Note 3 3 3 8 5" xfId="22871" xr:uid="{00000000-0005-0000-0000-0000602F0000}"/>
    <cellStyle name="Note 3 3 3 9" xfId="1954" xr:uid="{00000000-0005-0000-0000-0000612F0000}"/>
    <cellStyle name="Note 3 3 3 9 2" xfId="4852" xr:uid="{00000000-0005-0000-0000-0000622F0000}"/>
    <cellStyle name="Note 3 3 3 9 2 2" xfId="17027" xr:uid="{00000000-0005-0000-0000-0000632F0000}"/>
    <cellStyle name="Note 3 3 3 9 2 2 2" xfId="29826" xr:uid="{00000000-0005-0000-0000-0000642F0000}"/>
    <cellStyle name="Note 3 3 3 9 2 3" xfId="11329" xr:uid="{00000000-0005-0000-0000-0000652F0000}"/>
    <cellStyle name="Note 3 3 3 9 2 4" xfId="25437" xr:uid="{00000000-0005-0000-0000-0000662F0000}"/>
    <cellStyle name="Note 3 3 3 9 3" xfId="7483" xr:uid="{00000000-0005-0000-0000-0000672F0000}"/>
    <cellStyle name="Note 3 3 3 9 3 2" xfId="17026" xr:uid="{00000000-0005-0000-0000-0000682F0000}"/>
    <cellStyle name="Note 3 3 3 9 3 3" xfId="29825" xr:uid="{00000000-0005-0000-0000-0000692F0000}"/>
    <cellStyle name="Note 3 3 3 9 4" xfId="11328" xr:uid="{00000000-0005-0000-0000-00006A2F0000}"/>
    <cellStyle name="Note 3 3 3 9 5" xfId="22143" xr:uid="{00000000-0005-0000-0000-00006B2F0000}"/>
    <cellStyle name="Note 3 3 4" xfId="1512" xr:uid="{00000000-0005-0000-0000-00006C2F0000}"/>
    <cellStyle name="Note 3 3 4 2" xfId="4411" xr:uid="{00000000-0005-0000-0000-00006D2F0000}"/>
    <cellStyle name="Note 3 3 4 2 2" xfId="17029" xr:uid="{00000000-0005-0000-0000-00006E2F0000}"/>
    <cellStyle name="Note 3 3 4 2 2 2" xfId="29828" xr:uid="{00000000-0005-0000-0000-00006F2F0000}"/>
    <cellStyle name="Note 3 3 4 2 3" xfId="11331" xr:uid="{00000000-0005-0000-0000-0000702F0000}"/>
    <cellStyle name="Note 3 3 4 2 4" xfId="25438" xr:uid="{00000000-0005-0000-0000-0000712F0000}"/>
    <cellStyle name="Note 3 3 4 3" xfId="7210" xr:uid="{00000000-0005-0000-0000-0000722F0000}"/>
    <cellStyle name="Note 3 3 4 3 2" xfId="17028" xr:uid="{00000000-0005-0000-0000-0000732F0000}"/>
    <cellStyle name="Note 3 3 4 3 3" xfId="29827" xr:uid="{00000000-0005-0000-0000-0000742F0000}"/>
    <cellStyle name="Note 3 3 4 4" xfId="11330" xr:uid="{00000000-0005-0000-0000-0000752F0000}"/>
    <cellStyle name="Note 3 3 4 5" xfId="21701" xr:uid="{00000000-0005-0000-0000-0000762F0000}"/>
    <cellStyle name="Note 3 3 5" xfId="3644" xr:uid="{00000000-0005-0000-0000-0000772F0000}"/>
    <cellStyle name="Note 3 3 5 2" xfId="6541" xr:uid="{00000000-0005-0000-0000-0000782F0000}"/>
    <cellStyle name="Note 3 3 5 2 2" xfId="17031" xr:uid="{00000000-0005-0000-0000-0000792F0000}"/>
    <cellStyle name="Note 3 3 5 2 2 2" xfId="29830" xr:uid="{00000000-0005-0000-0000-00007A2F0000}"/>
    <cellStyle name="Note 3 3 5 2 3" xfId="11333" xr:uid="{00000000-0005-0000-0000-00007B2F0000}"/>
    <cellStyle name="Note 3 3 5 2 4" xfId="25439" xr:uid="{00000000-0005-0000-0000-00007C2F0000}"/>
    <cellStyle name="Note 3 3 5 3" xfId="8601" xr:uid="{00000000-0005-0000-0000-00007D2F0000}"/>
    <cellStyle name="Note 3 3 5 3 2" xfId="17030" xr:uid="{00000000-0005-0000-0000-00007E2F0000}"/>
    <cellStyle name="Note 3 3 5 3 3" xfId="29829" xr:uid="{00000000-0005-0000-0000-00007F2F0000}"/>
    <cellStyle name="Note 3 3 5 4" xfId="11332" xr:uid="{00000000-0005-0000-0000-0000802F0000}"/>
    <cellStyle name="Note 3 3 5 5" xfId="23832" xr:uid="{00000000-0005-0000-0000-0000812F0000}"/>
    <cellStyle name="Note 3 3 6" xfId="4193" xr:uid="{00000000-0005-0000-0000-0000822F0000}"/>
    <cellStyle name="Note 3 3 6 2" xfId="17032" xr:uid="{00000000-0005-0000-0000-0000832F0000}"/>
    <cellStyle name="Note 3 3 6 2 2" xfId="29831" xr:uid="{00000000-0005-0000-0000-0000842F0000}"/>
    <cellStyle name="Note 3 3 6 3" xfId="11334" xr:uid="{00000000-0005-0000-0000-0000852F0000}"/>
    <cellStyle name="Note 3 3 6 4" xfId="25440" xr:uid="{00000000-0005-0000-0000-0000862F0000}"/>
    <cellStyle name="Note 3 3 7" xfId="16917" xr:uid="{00000000-0005-0000-0000-0000872F0000}"/>
    <cellStyle name="Note 3 3 7 2" xfId="29716" xr:uid="{00000000-0005-0000-0000-0000882F0000}"/>
    <cellStyle name="Note 3 3 8" xfId="11219" xr:uid="{00000000-0005-0000-0000-0000892F0000}"/>
    <cellStyle name="Note 3 3 9" xfId="21583" xr:uid="{00000000-0005-0000-0000-00008A2F0000}"/>
    <cellStyle name="Note 3 4" xfId="138" xr:uid="{00000000-0005-0000-0000-00008B2F0000}"/>
    <cellStyle name="Note 3 4 2" xfId="437" xr:uid="{00000000-0005-0000-0000-00008C2F0000}"/>
    <cellStyle name="Note 3 4 2 10" xfId="1955" xr:uid="{00000000-0005-0000-0000-00008D2F0000}"/>
    <cellStyle name="Note 3 4 2 10 2" xfId="4853" xr:uid="{00000000-0005-0000-0000-00008E2F0000}"/>
    <cellStyle name="Note 3 4 2 10 2 2" xfId="17036" xr:uid="{00000000-0005-0000-0000-00008F2F0000}"/>
    <cellStyle name="Note 3 4 2 10 2 2 2" xfId="29835" xr:uid="{00000000-0005-0000-0000-0000902F0000}"/>
    <cellStyle name="Note 3 4 2 10 2 3" xfId="11338" xr:uid="{00000000-0005-0000-0000-0000912F0000}"/>
    <cellStyle name="Note 3 4 2 10 2 4" xfId="25441" xr:uid="{00000000-0005-0000-0000-0000922F0000}"/>
    <cellStyle name="Note 3 4 2 10 3" xfId="7484" xr:uid="{00000000-0005-0000-0000-0000932F0000}"/>
    <cellStyle name="Note 3 4 2 10 3 2" xfId="17035" xr:uid="{00000000-0005-0000-0000-0000942F0000}"/>
    <cellStyle name="Note 3 4 2 10 3 3" xfId="29834" xr:uid="{00000000-0005-0000-0000-0000952F0000}"/>
    <cellStyle name="Note 3 4 2 10 4" xfId="11337" xr:uid="{00000000-0005-0000-0000-0000962F0000}"/>
    <cellStyle name="Note 3 4 2 10 5" xfId="22144" xr:uid="{00000000-0005-0000-0000-0000972F0000}"/>
    <cellStyle name="Note 3 4 2 11" xfId="2703" xr:uid="{00000000-0005-0000-0000-0000982F0000}"/>
    <cellStyle name="Note 3 4 2 11 2" xfId="5600" xr:uid="{00000000-0005-0000-0000-0000992F0000}"/>
    <cellStyle name="Note 3 4 2 11 2 2" xfId="17038" xr:uid="{00000000-0005-0000-0000-00009A2F0000}"/>
    <cellStyle name="Note 3 4 2 11 2 2 2" xfId="29837" xr:uid="{00000000-0005-0000-0000-00009B2F0000}"/>
    <cellStyle name="Note 3 4 2 11 2 3" xfId="11340" xr:uid="{00000000-0005-0000-0000-00009C2F0000}"/>
    <cellStyle name="Note 3 4 2 11 2 4" xfId="25442" xr:uid="{00000000-0005-0000-0000-00009D2F0000}"/>
    <cellStyle name="Note 3 4 2 11 3" xfId="8046" xr:uid="{00000000-0005-0000-0000-00009E2F0000}"/>
    <cellStyle name="Note 3 4 2 11 3 2" xfId="17037" xr:uid="{00000000-0005-0000-0000-00009F2F0000}"/>
    <cellStyle name="Note 3 4 2 11 3 3" xfId="29836" xr:uid="{00000000-0005-0000-0000-0000A02F0000}"/>
    <cellStyle name="Note 3 4 2 11 4" xfId="11339" xr:uid="{00000000-0005-0000-0000-0000A12F0000}"/>
    <cellStyle name="Note 3 4 2 11 5" xfId="22891" xr:uid="{00000000-0005-0000-0000-0000A22F0000}"/>
    <cellStyle name="Note 3 4 2 12" xfId="1942" xr:uid="{00000000-0005-0000-0000-0000A32F0000}"/>
    <cellStyle name="Note 3 4 2 12 2" xfId="4840" xr:uid="{00000000-0005-0000-0000-0000A42F0000}"/>
    <cellStyle name="Note 3 4 2 12 2 2" xfId="17040" xr:uid="{00000000-0005-0000-0000-0000A52F0000}"/>
    <cellStyle name="Note 3 4 2 12 2 2 2" xfId="29839" xr:uid="{00000000-0005-0000-0000-0000A62F0000}"/>
    <cellStyle name="Note 3 4 2 12 2 3" xfId="11342" xr:uid="{00000000-0005-0000-0000-0000A72F0000}"/>
    <cellStyle name="Note 3 4 2 12 2 4" xfId="25443" xr:uid="{00000000-0005-0000-0000-0000A82F0000}"/>
    <cellStyle name="Note 3 4 2 12 3" xfId="7471" xr:uid="{00000000-0005-0000-0000-0000A92F0000}"/>
    <cellStyle name="Note 3 4 2 12 3 2" xfId="17039" xr:uid="{00000000-0005-0000-0000-0000AA2F0000}"/>
    <cellStyle name="Note 3 4 2 12 3 3" xfId="29838" xr:uid="{00000000-0005-0000-0000-0000AB2F0000}"/>
    <cellStyle name="Note 3 4 2 12 4" xfId="11341" xr:uid="{00000000-0005-0000-0000-0000AC2F0000}"/>
    <cellStyle name="Note 3 4 2 12 5" xfId="22131" xr:uid="{00000000-0005-0000-0000-0000AD2F0000}"/>
    <cellStyle name="Note 3 4 2 13" xfId="2982" xr:uid="{00000000-0005-0000-0000-0000AE2F0000}"/>
    <cellStyle name="Note 3 4 2 13 2" xfId="5879" xr:uid="{00000000-0005-0000-0000-0000AF2F0000}"/>
    <cellStyle name="Note 3 4 2 13 2 2" xfId="17042" xr:uid="{00000000-0005-0000-0000-0000B02F0000}"/>
    <cellStyle name="Note 3 4 2 13 2 2 2" xfId="29841" xr:uid="{00000000-0005-0000-0000-0000B12F0000}"/>
    <cellStyle name="Note 3 4 2 13 2 3" xfId="11344" xr:uid="{00000000-0005-0000-0000-0000B22F0000}"/>
    <cellStyle name="Note 3 4 2 13 2 4" xfId="25444" xr:uid="{00000000-0005-0000-0000-0000B32F0000}"/>
    <cellStyle name="Note 3 4 2 13 3" xfId="8218" xr:uid="{00000000-0005-0000-0000-0000B42F0000}"/>
    <cellStyle name="Note 3 4 2 13 3 2" xfId="17041" xr:uid="{00000000-0005-0000-0000-0000B52F0000}"/>
    <cellStyle name="Note 3 4 2 13 3 3" xfId="29840" xr:uid="{00000000-0005-0000-0000-0000B62F0000}"/>
    <cellStyle name="Note 3 4 2 13 4" xfId="11343" xr:uid="{00000000-0005-0000-0000-0000B72F0000}"/>
    <cellStyle name="Note 3 4 2 13 5" xfId="23170" xr:uid="{00000000-0005-0000-0000-0000B82F0000}"/>
    <cellStyle name="Note 3 4 2 14" xfId="1515" xr:uid="{00000000-0005-0000-0000-0000B92F0000}"/>
    <cellStyle name="Note 3 4 2 14 2" xfId="4414" xr:uid="{00000000-0005-0000-0000-0000BA2F0000}"/>
    <cellStyle name="Note 3 4 2 14 2 2" xfId="17044" xr:uid="{00000000-0005-0000-0000-0000BB2F0000}"/>
    <cellStyle name="Note 3 4 2 14 2 2 2" xfId="29843" xr:uid="{00000000-0005-0000-0000-0000BC2F0000}"/>
    <cellStyle name="Note 3 4 2 14 2 3" xfId="11346" xr:uid="{00000000-0005-0000-0000-0000BD2F0000}"/>
    <cellStyle name="Note 3 4 2 14 2 4" xfId="25445" xr:uid="{00000000-0005-0000-0000-0000BE2F0000}"/>
    <cellStyle name="Note 3 4 2 14 3" xfId="7212" xr:uid="{00000000-0005-0000-0000-0000BF2F0000}"/>
    <cellStyle name="Note 3 4 2 14 3 2" xfId="17043" xr:uid="{00000000-0005-0000-0000-0000C02F0000}"/>
    <cellStyle name="Note 3 4 2 14 3 3" xfId="29842" xr:uid="{00000000-0005-0000-0000-0000C12F0000}"/>
    <cellStyle name="Note 3 4 2 14 4" xfId="11345" xr:uid="{00000000-0005-0000-0000-0000C22F0000}"/>
    <cellStyle name="Note 3 4 2 14 5" xfId="21704" xr:uid="{00000000-0005-0000-0000-0000C32F0000}"/>
    <cellStyle name="Note 3 4 2 15" xfId="3096" xr:uid="{00000000-0005-0000-0000-0000C42F0000}"/>
    <cellStyle name="Note 3 4 2 15 2" xfId="5993" xr:uid="{00000000-0005-0000-0000-0000C52F0000}"/>
    <cellStyle name="Note 3 4 2 15 2 2" xfId="17046" xr:uid="{00000000-0005-0000-0000-0000C62F0000}"/>
    <cellStyle name="Note 3 4 2 15 2 2 2" xfId="29845" xr:uid="{00000000-0005-0000-0000-0000C72F0000}"/>
    <cellStyle name="Note 3 4 2 15 2 3" xfId="11348" xr:uid="{00000000-0005-0000-0000-0000C82F0000}"/>
    <cellStyle name="Note 3 4 2 15 2 4" xfId="25446" xr:uid="{00000000-0005-0000-0000-0000C92F0000}"/>
    <cellStyle name="Note 3 4 2 15 3" xfId="8289" xr:uid="{00000000-0005-0000-0000-0000CA2F0000}"/>
    <cellStyle name="Note 3 4 2 15 3 2" xfId="17045" xr:uid="{00000000-0005-0000-0000-0000CB2F0000}"/>
    <cellStyle name="Note 3 4 2 15 3 3" xfId="29844" xr:uid="{00000000-0005-0000-0000-0000CC2F0000}"/>
    <cellStyle name="Note 3 4 2 15 4" xfId="11347" xr:uid="{00000000-0005-0000-0000-0000CD2F0000}"/>
    <cellStyle name="Note 3 4 2 15 5" xfId="23284" xr:uid="{00000000-0005-0000-0000-0000CE2F0000}"/>
    <cellStyle name="Note 3 4 2 16" xfId="3198" xr:uid="{00000000-0005-0000-0000-0000CF2F0000}"/>
    <cellStyle name="Note 3 4 2 16 2" xfId="6095" xr:uid="{00000000-0005-0000-0000-0000D02F0000}"/>
    <cellStyle name="Note 3 4 2 16 2 2" xfId="17048" xr:uid="{00000000-0005-0000-0000-0000D12F0000}"/>
    <cellStyle name="Note 3 4 2 16 2 2 2" xfId="29847" xr:uid="{00000000-0005-0000-0000-0000D22F0000}"/>
    <cellStyle name="Note 3 4 2 16 2 3" xfId="11350" xr:uid="{00000000-0005-0000-0000-0000D32F0000}"/>
    <cellStyle name="Note 3 4 2 16 2 4" xfId="25447" xr:uid="{00000000-0005-0000-0000-0000D42F0000}"/>
    <cellStyle name="Note 3 4 2 16 3" xfId="8344" xr:uid="{00000000-0005-0000-0000-0000D52F0000}"/>
    <cellStyle name="Note 3 4 2 16 3 2" xfId="17047" xr:uid="{00000000-0005-0000-0000-0000D62F0000}"/>
    <cellStyle name="Note 3 4 2 16 3 3" xfId="29846" xr:uid="{00000000-0005-0000-0000-0000D72F0000}"/>
    <cellStyle name="Note 3 4 2 16 4" xfId="11349" xr:uid="{00000000-0005-0000-0000-0000D82F0000}"/>
    <cellStyle name="Note 3 4 2 16 5" xfId="23386" xr:uid="{00000000-0005-0000-0000-0000D92F0000}"/>
    <cellStyle name="Note 3 4 2 17" xfId="1540" xr:uid="{00000000-0005-0000-0000-0000DA2F0000}"/>
    <cellStyle name="Note 3 4 2 17 2" xfId="4439" xr:uid="{00000000-0005-0000-0000-0000DB2F0000}"/>
    <cellStyle name="Note 3 4 2 17 2 2" xfId="17050" xr:uid="{00000000-0005-0000-0000-0000DC2F0000}"/>
    <cellStyle name="Note 3 4 2 17 2 2 2" xfId="29849" xr:uid="{00000000-0005-0000-0000-0000DD2F0000}"/>
    <cellStyle name="Note 3 4 2 17 2 3" xfId="11352" xr:uid="{00000000-0005-0000-0000-0000DE2F0000}"/>
    <cellStyle name="Note 3 4 2 17 2 4" xfId="25448" xr:uid="{00000000-0005-0000-0000-0000DF2F0000}"/>
    <cellStyle name="Note 3 4 2 17 3" xfId="7232" xr:uid="{00000000-0005-0000-0000-0000E02F0000}"/>
    <cellStyle name="Note 3 4 2 17 3 2" xfId="17049" xr:uid="{00000000-0005-0000-0000-0000E12F0000}"/>
    <cellStyle name="Note 3 4 2 17 3 3" xfId="29848" xr:uid="{00000000-0005-0000-0000-0000E22F0000}"/>
    <cellStyle name="Note 3 4 2 17 4" xfId="11351" xr:uid="{00000000-0005-0000-0000-0000E32F0000}"/>
    <cellStyle name="Note 3 4 2 17 5" xfId="21729" xr:uid="{00000000-0005-0000-0000-0000E42F0000}"/>
    <cellStyle name="Note 3 4 2 18" xfId="3027" xr:uid="{00000000-0005-0000-0000-0000E52F0000}"/>
    <cellStyle name="Note 3 4 2 18 2" xfId="5924" xr:uid="{00000000-0005-0000-0000-0000E62F0000}"/>
    <cellStyle name="Note 3 4 2 18 2 2" xfId="17052" xr:uid="{00000000-0005-0000-0000-0000E72F0000}"/>
    <cellStyle name="Note 3 4 2 18 2 2 2" xfId="29851" xr:uid="{00000000-0005-0000-0000-0000E82F0000}"/>
    <cellStyle name="Note 3 4 2 18 2 3" xfId="11354" xr:uid="{00000000-0005-0000-0000-0000E92F0000}"/>
    <cellStyle name="Note 3 4 2 18 2 4" xfId="25449" xr:uid="{00000000-0005-0000-0000-0000EA2F0000}"/>
    <cellStyle name="Note 3 4 2 18 3" xfId="8238" xr:uid="{00000000-0005-0000-0000-0000EB2F0000}"/>
    <cellStyle name="Note 3 4 2 18 3 2" xfId="17051" xr:uid="{00000000-0005-0000-0000-0000EC2F0000}"/>
    <cellStyle name="Note 3 4 2 18 3 3" xfId="29850" xr:uid="{00000000-0005-0000-0000-0000ED2F0000}"/>
    <cellStyle name="Note 3 4 2 18 4" xfId="11353" xr:uid="{00000000-0005-0000-0000-0000EE2F0000}"/>
    <cellStyle name="Note 3 4 2 18 5" xfId="23215" xr:uid="{00000000-0005-0000-0000-0000EF2F0000}"/>
    <cellStyle name="Note 3 4 2 19" xfId="3574" xr:uid="{00000000-0005-0000-0000-0000F02F0000}"/>
    <cellStyle name="Note 3 4 2 19 2" xfId="6471" xr:uid="{00000000-0005-0000-0000-0000F12F0000}"/>
    <cellStyle name="Note 3 4 2 19 2 2" xfId="17054" xr:uid="{00000000-0005-0000-0000-0000F22F0000}"/>
    <cellStyle name="Note 3 4 2 19 2 2 2" xfId="29853" xr:uid="{00000000-0005-0000-0000-0000F32F0000}"/>
    <cellStyle name="Note 3 4 2 19 2 3" xfId="11356" xr:uid="{00000000-0005-0000-0000-0000F42F0000}"/>
    <cellStyle name="Note 3 4 2 19 2 4" xfId="25450" xr:uid="{00000000-0005-0000-0000-0000F52F0000}"/>
    <cellStyle name="Note 3 4 2 19 3" xfId="8568" xr:uid="{00000000-0005-0000-0000-0000F62F0000}"/>
    <cellStyle name="Note 3 4 2 19 3 2" xfId="17053" xr:uid="{00000000-0005-0000-0000-0000F72F0000}"/>
    <cellStyle name="Note 3 4 2 19 3 3" xfId="29852" xr:uid="{00000000-0005-0000-0000-0000F82F0000}"/>
    <cellStyle name="Note 3 4 2 19 4" xfId="11355" xr:uid="{00000000-0005-0000-0000-0000F92F0000}"/>
    <cellStyle name="Note 3 4 2 19 5" xfId="23762" xr:uid="{00000000-0005-0000-0000-0000FA2F0000}"/>
    <cellStyle name="Note 3 4 2 2" xfId="438" xr:uid="{00000000-0005-0000-0000-0000FB2F0000}"/>
    <cellStyle name="Note 3 4 2 2 10" xfId="2702" xr:uid="{00000000-0005-0000-0000-0000FC2F0000}"/>
    <cellStyle name="Note 3 4 2 2 10 2" xfId="5599" xr:uid="{00000000-0005-0000-0000-0000FD2F0000}"/>
    <cellStyle name="Note 3 4 2 2 10 2 2" xfId="17057" xr:uid="{00000000-0005-0000-0000-0000FE2F0000}"/>
    <cellStyle name="Note 3 4 2 2 10 2 2 2" xfId="29856" xr:uid="{00000000-0005-0000-0000-0000FF2F0000}"/>
    <cellStyle name="Note 3 4 2 2 10 2 3" xfId="11359" xr:uid="{00000000-0005-0000-0000-000000300000}"/>
    <cellStyle name="Note 3 4 2 2 10 2 4" xfId="25451" xr:uid="{00000000-0005-0000-0000-000001300000}"/>
    <cellStyle name="Note 3 4 2 2 10 3" xfId="8045" xr:uid="{00000000-0005-0000-0000-000002300000}"/>
    <cellStyle name="Note 3 4 2 2 10 3 2" xfId="17056" xr:uid="{00000000-0005-0000-0000-000003300000}"/>
    <cellStyle name="Note 3 4 2 2 10 3 3" xfId="29855" xr:uid="{00000000-0005-0000-0000-000004300000}"/>
    <cellStyle name="Note 3 4 2 2 10 4" xfId="11358" xr:uid="{00000000-0005-0000-0000-000005300000}"/>
    <cellStyle name="Note 3 4 2 2 10 5" xfId="22890" xr:uid="{00000000-0005-0000-0000-000006300000}"/>
    <cellStyle name="Note 3 4 2 2 11" xfId="1788" xr:uid="{00000000-0005-0000-0000-000007300000}"/>
    <cellStyle name="Note 3 4 2 2 11 2" xfId="4687" xr:uid="{00000000-0005-0000-0000-000008300000}"/>
    <cellStyle name="Note 3 4 2 2 11 2 2" xfId="17059" xr:uid="{00000000-0005-0000-0000-000009300000}"/>
    <cellStyle name="Note 3 4 2 2 11 2 2 2" xfId="29858" xr:uid="{00000000-0005-0000-0000-00000A300000}"/>
    <cellStyle name="Note 3 4 2 2 11 2 3" xfId="11361" xr:uid="{00000000-0005-0000-0000-00000B300000}"/>
    <cellStyle name="Note 3 4 2 2 11 2 4" xfId="25452" xr:uid="{00000000-0005-0000-0000-00000C300000}"/>
    <cellStyle name="Note 3 4 2 2 11 3" xfId="7407" xr:uid="{00000000-0005-0000-0000-00000D300000}"/>
    <cellStyle name="Note 3 4 2 2 11 3 2" xfId="17058" xr:uid="{00000000-0005-0000-0000-00000E300000}"/>
    <cellStyle name="Note 3 4 2 2 11 3 3" xfId="29857" xr:uid="{00000000-0005-0000-0000-00000F300000}"/>
    <cellStyle name="Note 3 4 2 2 11 4" xfId="11360" xr:uid="{00000000-0005-0000-0000-000010300000}"/>
    <cellStyle name="Note 3 4 2 2 11 5" xfId="21977" xr:uid="{00000000-0005-0000-0000-000011300000}"/>
    <cellStyle name="Note 3 4 2 2 12" xfId="2726" xr:uid="{00000000-0005-0000-0000-000012300000}"/>
    <cellStyle name="Note 3 4 2 2 12 2" xfId="5623" xr:uid="{00000000-0005-0000-0000-000013300000}"/>
    <cellStyle name="Note 3 4 2 2 12 2 2" xfId="17061" xr:uid="{00000000-0005-0000-0000-000014300000}"/>
    <cellStyle name="Note 3 4 2 2 12 2 2 2" xfId="29860" xr:uid="{00000000-0005-0000-0000-000015300000}"/>
    <cellStyle name="Note 3 4 2 2 12 2 3" xfId="11363" xr:uid="{00000000-0005-0000-0000-000016300000}"/>
    <cellStyle name="Note 3 4 2 2 12 2 4" xfId="25453" xr:uid="{00000000-0005-0000-0000-000017300000}"/>
    <cellStyle name="Note 3 4 2 2 12 3" xfId="8069" xr:uid="{00000000-0005-0000-0000-000018300000}"/>
    <cellStyle name="Note 3 4 2 2 12 3 2" xfId="17060" xr:uid="{00000000-0005-0000-0000-000019300000}"/>
    <cellStyle name="Note 3 4 2 2 12 3 3" xfId="29859" xr:uid="{00000000-0005-0000-0000-00001A300000}"/>
    <cellStyle name="Note 3 4 2 2 12 4" xfId="11362" xr:uid="{00000000-0005-0000-0000-00001B300000}"/>
    <cellStyle name="Note 3 4 2 2 12 5" xfId="22914" xr:uid="{00000000-0005-0000-0000-00001C300000}"/>
    <cellStyle name="Note 3 4 2 2 13" xfId="1483" xr:uid="{00000000-0005-0000-0000-00001D300000}"/>
    <cellStyle name="Note 3 4 2 2 13 2" xfId="4383" xr:uid="{00000000-0005-0000-0000-00001E300000}"/>
    <cellStyle name="Note 3 4 2 2 13 2 2" xfId="17063" xr:uid="{00000000-0005-0000-0000-00001F300000}"/>
    <cellStyle name="Note 3 4 2 2 13 2 2 2" xfId="29862" xr:uid="{00000000-0005-0000-0000-000020300000}"/>
    <cellStyle name="Note 3 4 2 2 13 2 3" xfId="11365" xr:uid="{00000000-0005-0000-0000-000021300000}"/>
    <cellStyle name="Note 3 4 2 2 13 2 4" xfId="25454" xr:uid="{00000000-0005-0000-0000-000022300000}"/>
    <cellStyle name="Note 3 4 2 2 13 3" xfId="7188" xr:uid="{00000000-0005-0000-0000-000023300000}"/>
    <cellStyle name="Note 3 4 2 2 13 3 2" xfId="17062" xr:uid="{00000000-0005-0000-0000-000024300000}"/>
    <cellStyle name="Note 3 4 2 2 13 3 3" xfId="29861" xr:uid="{00000000-0005-0000-0000-000025300000}"/>
    <cellStyle name="Note 3 4 2 2 13 4" xfId="11364" xr:uid="{00000000-0005-0000-0000-000026300000}"/>
    <cellStyle name="Note 3 4 2 2 13 5" xfId="21673" xr:uid="{00000000-0005-0000-0000-000027300000}"/>
    <cellStyle name="Note 3 4 2 2 14" xfId="2996" xr:uid="{00000000-0005-0000-0000-000028300000}"/>
    <cellStyle name="Note 3 4 2 2 14 2" xfId="5893" xr:uid="{00000000-0005-0000-0000-000029300000}"/>
    <cellStyle name="Note 3 4 2 2 14 2 2" xfId="17065" xr:uid="{00000000-0005-0000-0000-00002A300000}"/>
    <cellStyle name="Note 3 4 2 2 14 2 2 2" xfId="29864" xr:uid="{00000000-0005-0000-0000-00002B300000}"/>
    <cellStyle name="Note 3 4 2 2 14 2 3" xfId="11367" xr:uid="{00000000-0005-0000-0000-00002C300000}"/>
    <cellStyle name="Note 3 4 2 2 14 2 4" xfId="25455" xr:uid="{00000000-0005-0000-0000-00002D300000}"/>
    <cellStyle name="Note 3 4 2 2 14 3" xfId="8232" xr:uid="{00000000-0005-0000-0000-00002E300000}"/>
    <cellStyle name="Note 3 4 2 2 14 3 2" xfId="17064" xr:uid="{00000000-0005-0000-0000-00002F300000}"/>
    <cellStyle name="Note 3 4 2 2 14 3 3" xfId="29863" xr:uid="{00000000-0005-0000-0000-000030300000}"/>
    <cellStyle name="Note 3 4 2 2 14 4" xfId="11366" xr:uid="{00000000-0005-0000-0000-000031300000}"/>
    <cellStyle name="Note 3 4 2 2 14 5" xfId="23184" xr:uid="{00000000-0005-0000-0000-000032300000}"/>
    <cellStyle name="Note 3 4 2 2 15" xfId="3197" xr:uid="{00000000-0005-0000-0000-000033300000}"/>
    <cellStyle name="Note 3 4 2 2 15 2" xfId="6094" xr:uid="{00000000-0005-0000-0000-000034300000}"/>
    <cellStyle name="Note 3 4 2 2 15 2 2" xfId="17067" xr:uid="{00000000-0005-0000-0000-000035300000}"/>
    <cellStyle name="Note 3 4 2 2 15 2 2 2" xfId="29866" xr:uid="{00000000-0005-0000-0000-000036300000}"/>
    <cellStyle name="Note 3 4 2 2 15 2 3" xfId="11369" xr:uid="{00000000-0005-0000-0000-000037300000}"/>
    <cellStyle name="Note 3 4 2 2 15 2 4" xfId="25456" xr:uid="{00000000-0005-0000-0000-000038300000}"/>
    <cellStyle name="Note 3 4 2 2 15 3" xfId="8343" xr:uid="{00000000-0005-0000-0000-000039300000}"/>
    <cellStyle name="Note 3 4 2 2 15 3 2" xfId="17066" xr:uid="{00000000-0005-0000-0000-00003A300000}"/>
    <cellStyle name="Note 3 4 2 2 15 3 3" xfId="29865" xr:uid="{00000000-0005-0000-0000-00003B300000}"/>
    <cellStyle name="Note 3 4 2 2 15 4" xfId="11368" xr:uid="{00000000-0005-0000-0000-00003C300000}"/>
    <cellStyle name="Note 3 4 2 2 15 5" xfId="23385" xr:uid="{00000000-0005-0000-0000-00003D300000}"/>
    <cellStyle name="Note 3 4 2 2 16" xfId="2658" xr:uid="{00000000-0005-0000-0000-00003E300000}"/>
    <cellStyle name="Note 3 4 2 2 16 2" xfId="5555" xr:uid="{00000000-0005-0000-0000-00003F300000}"/>
    <cellStyle name="Note 3 4 2 2 16 2 2" xfId="17069" xr:uid="{00000000-0005-0000-0000-000040300000}"/>
    <cellStyle name="Note 3 4 2 2 16 2 2 2" xfId="29868" xr:uid="{00000000-0005-0000-0000-000041300000}"/>
    <cellStyle name="Note 3 4 2 2 16 2 3" xfId="11371" xr:uid="{00000000-0005-0000-0000-000042300000}"/>
    <cellStyle name="Note 3 4 2 2 16 2 4" xfId="25457" xr:uid="{00000000-0005-0000-0000-000043300000}"/>
    <cellStyle name="Note 3 4 2 2 16 3" xfId="8005" xr:uid="{00000000-0005-0000-0000-000044300000}"/>
    <cellStyle name="Note 3 4 2 2 16 3 2" xfId="17068" xr:uid="{00000000-0005-0000-0000-000045300000}"/>
    <cellStyle name="Note 3 4 2 2 16 3 3" xfId="29867" xr:uid="{00000000-0005-0000-0000-000046300000}"/>
    <cellStyle name="Note 3 4 2 2 16 4" xfId="11370" xr:uid="{00000000-0005-0000-0000-000047300000}"/>
    <cellStyle name="Note 3 4 2 2 16 5" xfId="22846" xr:uid="{00000000-0005-0000-0000-000048300000}"/>
    <cellStyle name="Note 3 4 2 2 17" xfId="3397" xr:uid="{00000000-0005-0000-0000-000049300000}"/>
    <cellStyle name="Note 3 4 2 2 17 2" xfId="6294" xr:uid="{00000000-0005-0000-0000-00004A300000}"/>
    <cellStyle name="Note 3 4 2 2 17 2 2" xfId="17071" xr:uid="{00000000-0005-0000-0000-00004B300000}"/>
    <cellStyle name="Note 3 4 2 2 17 2 2 2" xfId="29870" xr:uid="{00000000-0005-0000-0000-00004C300000}"/>
    <cellStyle name="Note 3 4 2 2 17 2 3" xfId="11373" xr:uid="{00000000-0005-0000-0000-00004D300000}"/>
    <cellStyle name="Note 3 4 2 2 17 2 4" xfId="25458" xr:uid="{00000000-0005-0000-0000-00004E300000}"/>
    <cellStyle name="Note 3 4 2 2 17 3" xfId="8465" xr:uid="{00000000-0005-0000-0000-00004F300000}"/>
    <cellStyle name="Note 3 4 2 2 17 3 2" xfId="17070" xr:uid="{00000000-0005-0000-0000-000050300000}"/>
    <cellStyle name="Note 3 4 2 2 17 3 3" xfId="29869" xr:uid="{00000000-0005-0000-0000-000051300000}"/>
    <cellStyle name="Note 3 4 2 2 17 4" xfId="11372" xr:uid="{00000000-0005-0000-0000-000052300000}"/>
    <cellStyle name="Note 3 4 2 2 17 5" xfId="23585" xr:uid="{00000000-0005-0000-0000-000053300000}"/>
    <cellStyle name="Note 3 4 2 2 18" xfId="3520" xr:uid="{00000000-0005-0000-0000-000054300000}"/>
    <cellStyle name="Note 3 4 2 2 18 2" xfId="6417" xr:uid="{00000000-0005-0000-0000-000055300000}"/>
    <cellStyle name="Note 3 4 2 2 18 2 2" xfId="17073" xr:uid="{00000000-0005-0000-0000-000056300000}"/>
    <cellStyle name="Note 3 4 2 2 18 2 2 2" xfId="29872" xr:uid="{00000000-0005-0000-0000-000057300000}"/>
    <cellStyle name="Note 3 4 2 2 18 2 3" xfId="11375" xr:uid="{00000000-0005-0000-0000-000058300000}"/>
    <cellStyle name="Note 3 4 2 2 18 2 4" xfId="25459" xr:uid="{00000000-0005-0000-0000-000059300000}"/>
    <cellStyle name="Note 3 4 2 2 18 3" xfId="8540" xr:uid="{00000000-0005-0000-0000-00005A300000}"/>
    <cellStyle name="Note 3 4 2 2 18 3 2" xfId="17072" xr:uid="{00000000-0005-0000-0000-00005B300000}"/>
    <cellStyle name="Note 3 4 2 2 18 3 3" xfId="29871" xr:uid="{00000000-0005-0000-0000-00005C300000}"/>
    <cellStyle name="Note 3 4 2 2 18 4" xfId="11374" xr:uid="{00000000-0005-0000-0000-00005D300000}"/>
    <cellStyle name="Note 3 4 2 2 18 5" xfId="23708" xr:uid="{00000000-0005-0000-0000-00005E300000}"/>
    <cellStyle name="Note 3 4 2 2 19" xfId="3306" xr:uid="{00000000-0005-0000-0000-00005F300000}"/>
    <cellStyle name="Note 3 4 2 2 19 2" xfId="6203" xr:uid="{00000000-0005-0000-0000-000060300000}"/>
    <cellStyle name="Note 3 4 2 2 19 2 2" xfId="17075" xr:uid="{00000000-0005-0000-0000-000061300000}"/>
    <cellStyle name="Note 3 4 2 2 19 2 2 2" xfId="29874" xr:uid="{00000000-0005-0000-0000-000062300000}"/>
    <cellStyle name="Note 3 4 2 2 19 2 3" xfId="11377" xr:uid="{00000000-0005-0000-0000-000063300000}"/>
    <cellStyle name="Note 3 4 2 2 19 2 4" xfId="25460" xr:uid="{00000000-0005-0000-0000-000064300000}"/>
    <cellStyle name="Note 3 4 2 2 19 3" xfId="8422" xr:uid="{00000000-0005-0000-0000-000065300000}"/>
    <cellStyle name="Note 3 4 2 2 19 3 2" xfId="17074" xr:uid="{00000000-0005-0000-0000-000066300000}"/>
    <cellStyle name="Note 3 4 2 2 19 3 3" xfId="29873" xr:uid="{00000000-0005-0000-0000-000067300000}"/>
    <cellStyle name="Note 3 4 2 2 19 4" xfId="11376" xr:uid="{00000000-0005-0000-0000-000068300000}"/>
    <cellStyle name="Note 3 4 2 2 19 5" xfId="23494" xr:uid="{00000000-0005-0000-0000-000069300000}"/>
    <cellStyle name="Note 3 4 2 2 2" xfId="1680" xr:uid="{00000000-0005-0000-0000-00006A300000}"/>
    <cellStyle name="Note 3 4 2 2 2 2" xfId="4579" xr:uid="{00000000-0005-0000-0000-00006B300000}"/>
    <cellStyle name="Note 3 4 2 2 2 2 2" xfId="17077" xr:uid="{00000000-0005-0000-0000-00006C300000}"/>
    <cellStyle name="Note 3 4 2 2 2 2 2 2" xfId="29876" xr:uid="{00000000-0005-0000-0000-00006D300000}"/>
    <cellStyle name="Note 3 4 2 2 2 2 3" xfId="11379" xr:uid="{00000000-0005-0000-0000-00006E300000}"/>
    <cellStyle name="Note 3 4 2 2 2 2 4" xfId="25461" xr:uid="{00000000-0005-0000-0000-00006F300000}"/>
    <cellStyle name="Note 3 4 2 2 2 3" xfId="7312" xr:uid="{00000000-0005-0000-0000-000070300000}"/>
    <cellStyle name="Note 3 4 2 2 2 3 2" xfId="17076" xr:uid="{00000000-0005-0000-0000-000071300000}"/>
    <cellStyle name="Note 3 4 2 2 2 3 3" xfId="29875" xr:uid="{00000000-0005-0000-0000-000072300000}"/>
    <cellStyle name="Note 3 4 2 2 2 4" xfId="11378" xr:uid="{00000000-0005-0000-0000-000073300000}"/>
    <cellStyle name="Note 3 4 2 2 2 5" xfId="21869" xr:uid="{00000000-0005-0000-0000-000074300000}"/>
    <cellStyle name="Note 3 4 2 2 20" xfId="3246" xr:uid="{00000000-0005-0000-0000-000075300000}"/>
    <cellStyle name="Note 3 4 2 2 20 2" xfId="6143" xr:uid="{00000000-0005-0000-0000-000076300000}"/>
    <cellStyle name="Note 3 4 2 2 20 2 2" xfId="17079" xr:uid="{00000000-0005-0000-0000-000077300000}"/>
    <cellStyle name="Note 3 4 2 2 20 2 2 2" xfId="29878" xr:uid="{00000000-0005-0000-0000-000078300000}"/>
    <cellStyle name="Note 3 4 2 2 20 2 3" xfId="11381" xr:uid="{00000000-0005-0000-0000-000079300000}"/>
    <cellStyle name="Note 3 4 2 2 20 2 4" xfId="25462" xr:uid="{00000000-0005-0000-0000-00007A300000}"/>
    <cellStyle name="Note 3 4 2 2 20 3" xfId="8365" xr:uid="{00000000-0005-0000-0000-00007B300000}"/>
    <cellStyle name="Note 3 4 2 2 20 3 2" xfId="17078" xr:uid="{00000000-0005-0000-0000-00007C300000}"/>
    <cellStyle name="Note 3 4 2 2 20 3 3" xfId="29877" xr:uid="{00000000-0005-0000-0000-00007D300000}"/>
    <cellStyle name="Note 3 4 2 2 20 4" xfId="11380" xr:uid="{00000000-0005-0000-0000-00007E300000}"/>
    <cellStyle name="Note 3 4 2 2 20 5" xfId="23434" xr:uid="{00000000-0005-0000-0000-00007F300000}"/>
    <cellStyle name="Note 3 4 2 2 21" xfId="3651" xr:uid="{00000000-0005-0000-0000-000080300000}"/>
    <cellStyle name="Note 3 4 2 2 21 2" xfId="6548" xr:uid="{00000000-0005-0000-0000-000081300000}"/>
    <cellStyle name="Note 3 4 2 2 21 2 2" xfId="17081" xr:uid="{00000000-0005-0000-0000-000082300000}"/>
    <cellStyle name="Note 3 4 2 2 21 2 2 2" xfId="29880" xr:uid="{00000000-0005-0000-0000-000083300000}"/>
    <cellStyle name="Note 3 4 2 2 21 2 3" xfId="11383" xr:uid="{00000000-0005-0000-0000-000084300000}"/>
    <cellStyle name="Note 3 4 2 2 21 2 4" xfId="25463" xr:uid="{00000000-0005-0000-0000-000085300000}"/>
    <cellStyle name="Note 3 4 2 2 21 3" xfId="8606" xr:uid="{00000000-0005-0000-0000-000086300000}"/>
    <cellStyle name="Note 3 4 2 2 21 3 2" xfId="17080" xr:uid="{00000000-0005-0000-0000-000087300000}"/>
    <cellStyle name="Note 3 4 2 2 21 3 3" xfId="29879" xr:uid="{00000000-0005-0000-0000-000088300000}"/>
    <cellStyle name="Note 3 4 2 2 21 4" xfId="11382" xr:uid="{00000000-0005-0000-0000-000089300000}"/>
    <cellStyle name="Note 3 4 2 2 21 5" xfId="23839" xr:uid="{00000000-0005-0000-0000-00008A300000}"/>
    <cellStyle name="Note 3 4 2 2 22" xfId="3733" xr:uid="{00000000-0005-0000-0000-00008B300000}"/>
    <cellStyle name="Note 3 4 2 2 22 2" xfId="6630" xr:uid="{00000000-0005-0000-0000-00008C300000}"/>
    <cellStyle name="Note 3 4 2 2 22 2 2" xfId="17083" xr:uid="{00000000-0005-0000-0000-00008D300000}"/>
    <cellStyle name="Note 3 4 2 2 22 2 2 2" xfId="29882" xr:uid="{00000000-0005-0000-0000-00008E300000}"/>
    <cellStyle name="Note 3 4 2 2 22 2 3" xfId="11385" xr:uid="{00000000-0005-0000-0000-00008F300000}"/>
    <cellStyle name="Note 3 4 2 2 22 2 4" xfId="25464" xr:uid="{00000000-0005-0000-0000-000090300000}"/>
    <cellStyle name="Note 3 4 2 2 22 3" xfId="8660" xr:uid="{00000000-0005-0000-0000-000091300000}"/>
    <cellStyle name="Note 3 4 2 2 22 3 2" xfId="17082" xr:uid="{00000000-0005-0000-0000-000092300000}"/>
    <cellStyle name="Note 3 4 2 2 22 3 3" xfId="29881" xr:uid="{00000000-0005-0000-0000-000093300000}"/>
    <cellStyle name="Note 3 4 2 2 22 4" xfId="11384" xr:uid="{00000000-0005-0000-0000-000094300000}"/>
    <cellStyle name="Note 3 4 2 2 22 5" xfId="23921" xr:uid="{00000000-0005-0000-0000-000095300000}"/>
    <cellStyle name="Note 3 4 2 2 23" xfId="3705" xr:uid="{00000000-0005-0000-0000-000096300000}"/>
    <cellStyle name="Note 3 4 2 2 23 2" xfId="6602" xr:uid="{00000000-0005-0000-0000-000097300000}"/>
    <cellStyle name="Note 3 4 2 2 23 2 2" xfId="17085" xr:uid="{00000000-0005-0000-0000-000098300000}"/>
    <cellStyle name="Note 3 4 2 2 23 2 2 2" xfId="29884" xr:uid="{00000000-0005-0000-0000-000099300000}"/>
    <cellStyle name="Note 3 4 2 2 23 2 3" xfId="11387" xr:uid="{00000000-0005-0000-0000-00009A300000}"/>
    <cellStyle name="Note 3 4 2 2 23 2 4" xfId="25465" xr:uid="{00000000-0005-0000-0000-00009B300000}"/>
    <cellStyle name="Note 3 4 2 2 23 3" xfId="8649" xr:uid="{00000000-0005-0000-0000-00009C300000}"/>
    <cellStyle name="Note 3 4 2 2 23 3 2" xfId="17084" xr:uid="{00000000-0005-0000-0000-00009D300000}"/>
    <cellStyle name="Note 3 4 2 2 23 3 3" xfId="29883" xr:uid="{00000000-0005-0000-0000-00009E300000}"/>
    <cellStyle name="Note 3 4 2 2 23 4" xfId="11386" xr:uid="{00000000-0005-0000-0000-00009F300000}"/>
    <cellStyle name="Note 3 4 2 2 23 5" xfId="23893" xr:uid="{00000000-0005-0000-0000-0000A0300000}"/>
    <cellStyle name="Note 3 4 2 2 24" xfId="3579" xr:uid="{00000000-0005-0000-0000-0000A1300000}"/>
    <cellStyle name="Note 3 4 2 2 24 2" xfId="6476" xr:uid="{00000000-0005-0000-0000-0000A2300000}"/>
    <cellStyle name="Note 3 4 2 2 24 2 2" xfId="17087" xr:uid="{00000000-0005-0000-0000-0000A3300000}"/>
    <cellStyle name="Note 3 4 2 2 24 2 2 2" xfId="29886" xr:uid="{00000000-0005-0000-0000-0000A4300000}"/>
    <cellStyle name="Note 3 4 2 2 24 2 3" xfId="11389" xr:uid="{00000000-0005-0000-0000-0000A5300000}"/>
    <cellStyle name="Note 3 4 2 2 24 2 4" xfId="25466" xr:uid="{00000000-0005-0000-0000-0000A6300000}"/>
    <cellStyle name="Note 3 4 2 2 24 3" xfId="8571" xr:uid="{00000000-0005-0000-0000-0000A7300000}"/>
    <cellStyle name="Note 3 4 2 2 24 3 2" xfId="17086" xr:uid="{00000000-0005-0000-0000-0000A8300000}"/>
    <cellStyle name="Note 3 4 2 2 24 3 3" xfId="29885" xr:uid="{00000000-0005-0000-0000-0000A9300000}"/>
    <cellStyle name="Note 3 4 2 2 24 4" xfId="11388" xr:uid="{00000000-0005-0000-0000-0000AA300000}"/>
    <cellStyle name="Note 3 4 2 2 24 5" xfId="23767" xr:uid="{00000000-0005-0000-0000-0000AB300000}"/>
    <cellStyle name="Note 3 4 2 2 25" xfId="4044" xr:uid="{00000000-0005-0000-0000-0000AC300000}"/>
    <cellStyle name="Note 3 4 2 2 25 2" xfId="6941" xr:uid="{00000000-0005-0000-0000-0000AD300000}"/>
    <cellStyle name="Note 3 4 2 2 25 2 2" xfId="17089" xr:uid="{00000000-0005-0000-0000-0000AE300000}"/>
    <cellStyle name="Note 3 4 2 2 25 2 2 2" xfId="29888" xr:uid="{00000000-0005-0000-0000-0000AF300000}"/>
    <cellStyle name="Note 3 4 2 2 25 2 3" xfId="11391" xr:uid="{00000000-0005-0000-0000-0000B0300000}"/>
    <cellStyle name="Note 3 4 2 2 25 2 4" xfId="25467" xr:uid="{00000000-0005-0000-0000-0000B1300000}"/>
    <cellStyle name="Note 3 4 2 2 25 3" xfId="8783" xr:uid="{00000000-0005-0000-0000-0000B2300000}"/>
    <cellStyle name="Note 3 4 2 2 25 3 2" xfId="17088" xr:uid="{00000000-0005-0000-0000-0000B3300000}"/>
    <cellStyle name="Note 3 4 2 2 25 3 3" xfId="29887" xr:uid="{00000000-0005-0000-0000-0000B4300000}"/>
    <cellStyle name="Note 3 4 2 2 25 4" xfId="11390" xr:uid="{00000000-0005-0000-0000-0000B5300000}"/>
    <cellStyle name="Note 3 4 2 2 25 5" xfId="24232" xr:uid="{00000000-0005-0000-0000-0000B6300000}"/>
    <cellStyle name="Note 3 4 2 2 26" xfId="4026" xr:uid="{00000000-0005-0000-0000-0000B7300000}"/>
    <cellStyle name="Note 3 4 2 2 26 2" xfId="6923" xr:uid="{00000000-0005-0000-0000-0000B8300000}"/>
    <cellStyle name="Note 3 4 2 2 26 2 2" xfId="17091" xr:uid="{00000000-0005-0000-0000-0000B9300000}"/>
    <cellStyle name="Note 3 4 2 2 26 2 2 2" xfId="29890" xr:uid="{00000000-0005-0000-0000-0000BA300000}"/>
    <cellStyle name="Note 3 4 2 2 26 2 3" xfId="11393" xr:uid="{00000000-0005-0000-0000-0000BB300000}"/>
    <cellStyle name="Note 3 4 2 2 26 2 4" xfId="25468" xr:uid="{00000000-0005-0000-0000-0000BC300000}"/>
    <cellStyle name="Note 3 4 2 2 26 3" xfId="17090" xr:uid="{00000000-0005-0000-0000-0000BD300000}"/>
    <cellStyle name="Note 3 4 2 2 26 3 2" xfId="29889" xr:uid="{00000000-0005-0000-0000-0000BE300000}"/>
    <cellStyle name="Note 3 4 2 2 26 4" xfId="11392" xr:uid="{00000000-0005-0000-0000-0000BF300000}"/>
    <cellStyle name="Note 3 4 2 2 26 5" xfId="24214" xr:uid="{00000000-0005-0000-0000-0000C0300000}"/>
    <cellStyle name="Note 3 4 2 2 27" xfId="4253" xr:uid="{00000000-0005-0000-0000-0000C1300000}"/>
    <cellStyle name="Note 3 4 2 2 27 2" xfId="17092" xr:uid="{00000000-0005-0000-0000-0000C2300000}"/>
    <cellStyle name="Note 3 4 2 2 27 2 2" xfId="29891" xr:uid="{00000000-0005-0000-0000-0000C3300000}"/>
    <cellStyle name="Note 3 4 2 2 27 3" xfId="11394" xr:uid="{00000000-0005-0000-0000-0000C4300000}"/>
    <cellStyle name="Note 3 4 2 2 27 4" xfId="25469" xr:uid="{00000000-0005-0000-0000-0000C5300000}"/>
    <cellStyle name="Note 3 4 2 2 28" xfId="7079" xr:uid="{00000000-0005-0000-0000-0000C6300000}"/>
    <cellStyle name="Note 3 4 2 2 28 2" xfId="17055" xr:uid="{00000000-0005-0000-0000-0000C7300000}"/>
    <cellStyle name="Note 3 4 2 2 28 3" xfId="29854" xr:uid="{00000000-0005-0000-0000-0000C8300000}"/>
    <cellStyle name="Note 3 4 2 2 29" xfId="11357" xr:uid="{00000000-0005-0000-0000-0000C9300000}"/>
    <cellStyle name="Note 3 4 2 2 3" xfId="2081" xr:uid="{00000000-0005-0000-0000-0000CA300000}"/>
    <cellStyle name="Note 3 4 2 2 3 2" xfId="4979" xr:uid="{00000000-0005-0000-0000-0000CB300000}"/>
    <cellStyle name="Note 3 4 2 2 3 2 2" xfId="17094" xr:uid="{00000000-0005-0000-0000-0000CC300000}"/>
    <cellStyle name="Note 3 4 2 2 3 2 2 2" xfId="29893" xr:uid="{00000000-0005-0000-0000-0000CD300000}"/>
    <cellStyle name="Note 3 4 2 2 3 2 3" xfId="11396" xr:uid="{00000000-0005-0000-0000-0000CE300000}"/>
    <cellStyle name="Note 3 4 2 2 3 2 4" xfId="25470" xr:uid="{00000000-0005-0000-0000-0000CF300000}"/>
    <cellStyle name="Note 3 4 2 2 3 3" xfId="7592" xr:uid="{00000000-0005-0000-0000-0000D0300000}"/>
    <cellStyle name="Note 3 4 2 2 3 3 2" xfId="17093" xr:uid="{00000000-0005-0000-0000-0000D1300000}"/>
    <cellStyle name="Note 3 4 2 2 3 3 3" xfId="29892" xr:uid="{00000000-0005-0000-0000-0000D2300000}"/>
    <cellStyle name="Note 3 4 2 2 3 4" xfId="11395" xr:uid="{00000000-0005-0000-0000-0000D3300000}"/>
    <cellStyle name="Note 3 4 2 2 3 5" xfId="22270" xr:uid="{00000000-0005-0000-0000-0000D4300000}"/>
    <cellStyle name="Note 3 4 2 2 4" xfId="1654" xr:uid="{00000000-0005-0000-0000-0000D5300000}"/>
    <cellStyle name="Note 3 4 2 2 4 2" xfId="4553" xr:uid="{00000000-0005-0000-0000-0000D6300000}"/>
    <cellStyle name="Note 3 4 2 2 4 2 2" xfId="17096" xr:uid="{00000000-0005-0000-0000-0000D7300000}"/>
    <cellStyle name="Note 3 4 2 2 4 2 2 2" xfId="29895" xr:uid="{00000000-0005-0000-0000-0000D8300000}"/>
    <cellStyle name="Note 3 4 2 2 4 2 3" xfId="11398" xr:uid="{00000000-0005-0000-0000-0000D9300000}"/>
    <cellStyle name="Note 3 4 2 2 4 2 4" xfId="25471" xr:uid="{00000000-0005-0000-0000-0000DA300000}"/>
    <cellStyle name="Note 3 4 2 2 4 3" xfId="7286" xr:uid="{00000000-0005-0000-0000-0000DB300000}"/>
    <cellStyle name="Note 3 4 2 2 4 3 2" xfId="17095" xr:uid="{00000000-0005-0000-0000-0000DC300000}"/>
    <cellStyle name="Note 3 4 2 2 4 3 3" xfId="29894" xr:uid="{00000000-0005-0000-0000-0000DD300000}"/>
    <cellStyle name="Note 3 4 2 2 4 4" xfId="11397" xr:uid="{00000000-0005-0000-0000-0000DE300000}"/>
    <cellStyle name="Note 3 4 2 2 4 5" xfId="21843" xr:uid="{00000000-0005-0000-0000-0000DF300000}"/>
    <cellStyle name="Note 3 4 2 2 5" xfId="2105" xr:uid="{00000000-0005-0000-0000-0000E0300000}"/>
    <cellStyle name="Note 3 4 2 2 5 2" xfId="5003" xr:uid="{00000000-0005-0000-0000-0000E1300000}"/>
    <cellStyle name="Note 3 4 2 2 5 2 2" xfId="17098" xr:uid="{00000000-0005-0000-0000-0000E2300000}"/>
    <cellStyle name="Note 3 4 2 2 5 2 2 2" xfId="29897" xr:uid="{00000000-0005-0000-0000-0000E3300000}"/>
    <cellStyle name="Note 3 4 2 2 5 2 3" xfId="11400" xr:uid="{00000000-0005-0000-0000-0000E4300000}"/>
    <cellStyle name="Note 3 4 2 2 5 2 4" xfId="25472" xr:uid="{00000000-0005-0000-0000-0000E5300000}"/>
    <cellStyle name="Note 3 4 2 2 5 3" xfId="7616" xr:uid="{00000000-0005-0000-0000-0000E6300000}"/>
    <cellStyle name="Note 3 4 2 2 5 3 2" xfId="17097" xr:uid="{00000000-0005-0000-0000-0000E7300000}"/>
    <cellStyle name="Note 3 4 2 2 5 3 3" xfId="29896" xr:uid="{00000000-0005-0000-0000-0000E8300000}"/>
    <cellStyle name="Note 3 4 2 2 5 4" xfId="11399" xr:uid="{00000000-0005-0000-0000-0000E9300000}"/>
    <cellStyle name="Note 3 4 2 2 5 5" xfId="22294" xr:uid="{00000000-0005-0000-0000-0000EA300000}"/>
    <cellStyle name="Note 3 4 2 2 6" xfId="1523" xr:uid="{00000000-0005-0000-0000-0000EB300000}"/>
    <cellStyle name="Note 3 4 2 2 6 2" xfId="4422" xr:uid="{00000000-0005-0000-0000-0000EC300000}"/>
    <cellStyle name="Note 3 4 2 2 6 2 2" xfId="17100" xr:uid="{00000000-0005-0000-0000-0000ED300000}"/>
    <cellStyle name="Note 3 4 2 2 6 2 2 2" xfId="29899" xr:uid="{00000000-0005-0000-0000-0000EE300000}"/>
    <cellStyle name="Note 3 4 2 2 6 2 3" xfId="11402" xr:uid="{00000000-0005-0000-0000-0000EF300000}"/>
    <cellStyle name="Note 3 4 2 2 6 2 4" xfId="25473" xr:uid="{00000000-0005-0000-0000-0000F0300000}"/>
    <cellStyle name="Note 3 4 2 2 6 3" xfId="7218" xr:uid="{00000000-0005-0000-0000-0000F1300000}"/>
    <cellStyle name="Note 3 4 2 2 6 3 2" xfId="17099" xr:uid="{00000000-0005-0000-0000-0000F2300000}"/>
    <cellStyle name="Note 3 4 2 2 6 3 3" xfId="29898" xr:uid="{00000000-0005-0000-0000-0000F3300000}"/>
    <cellStyle name="Note 3 4 2 2 6 4" xfId="11401" xr:uid="{00000000-0005-0000-0000-0000F4300000}"/>
    <cellStyle name="Note 3 4 2 2 6 5" xfId="21712" xr:uid="{00000000-0005-0000-0000-0000F5300000}"/>
    <cellStyle name="Note 3 4 2 2 7" xfId="2131" xr:uid="{00000000-0005-0000-0000-0000F6300000}"/>
    <cellStyle name="Note 3 4 2 2 7 2" xfId="5029" xr:uid="{00000000-0005-0000-0000-0000F7300000}"/>
    <cellStyle name="Note 3 4 2 2 7 2 2" xfId="17102" xr:uid="{00000000-0005-0000-0000-0000F8300000}"/>
    <cellStyle name="Note 3 4 2 2 7 2 2 2" xfId="29901" xr:uid="{00000000-0005-0000-0000-0000F9300000}"/>
    <cellStyle name="Note 3 4 2 2 7 2 3" xfId="11404" xr:uid="{00000000-0005-0000-0000-0000FA300000}"/>
    <cellStyle name="Note 3 4 2 2 7 2 4" xfId="25474" xr:uid="{00000000-0005-0000-0000-0000FB300000}"/>
    <cellStyle name="Note 3 4 2 2 7 3" xfId="7642" xr:uid="{00000000-0005-0000-0000-0000FC300000}"/>
    <cellStyle name="Note 3 4 2 2 7 3 2" xfId="17101" xr:uid="{00000000-0005-0000-0000-0000FD300000}"/>
    <cellStyle name="Note 3 4 2 2 7 3 3" xfId="29900" xr:uid="{00000000-0005-0000-0000-0000FE300000}"/>
    <cellStyle name="Note 3 4 2 2 7 4" xfId="11403" xr:uid="{00000000-0005-0000-0000-0000FF300000}"/>
    <cellStyle name="Note 3 4 2 2 7 5" xfId="22320" xr:uid="{00000000-0005-0000-0000-000000310000}"/>
    <cellStyle name="Note 3 4 2 2 8" xfId="2681" xr:uid="{00000000-0005-0000-0000-000001310000}"/>
    <cellStyle name="Note 3 4 2 2 8 2" xfId="5578" xr:uid="{00000000-0005-0000-0000-000002310000}"/>
    <cellStyle name="Note 3 4 2 2 8 2 2" xfId="17104" xr:uid="{00000000-0005-0000-0000-000003310000}"/>
    <cellStyle name="Note 3 4 2 2 8 2 2 2" xfId="29903" xr:uid="{00000000-0005-0000-0000-000004310000}"/>
    <cellStyle name="Note 3 4 2 2 8 2 3" xfId="11406" xr:uid="{00000000-0005-0000-0000-000005310000}"/>
    <cellStyle name="Note 3 4 2 2 8 2 4" xfId="25475" xr:uid="{00000000-0005-0000-0000-000006310000}"/>
    <cellStyle name="Note 3 4 2 2 8 3" xfId="8024" xr:uid="{00000000-0005-0000-0000-000007310000}"/>
    <cellStyle name="Note 3 4 2 2 8 3 2" xfId="17103" xr:uid="{00000000-0005-0000-0000-000008310000}"/>
    <cellStyle name="Note 3 4 2 2 8 3 3" xfId="29902" xr:uid="{00000000-0005-0000-0000-000009310000}"/>
    <cellStyle name="Note 3 4 2 2 8 4" xfId="11405" xr:uid="{00000000-0005-0000-0000-00000A310000}"/>
    <cellStyle name="Note 3 4 2 2 8 5" xfId="22869" xr:uid="{00000000-0005-0000-0000-00000B310000}"/>
    <cellStyle name="Note 3 4 2 2 9" xfId="2302" xr:uid="{00000000-0005-0000-0000-00000C310000}"/>
    <cellStyle name="Note 3 4 2 2 9 2" xfId="5200" xr:uid="{00000000-0005-0000-0000-00000D310000}"/>
    <cellStyle name="Note 3 4 2 2 9 2 2" xfId="17106" xr:uid="{00000000-0005-0000-0000-00000E310000}"/>
    <cellStyle name="Note 3 4 2 2 9 2 2 2" xfId="29905" xr:uid="{00000000-0005-0000-0000-00000F310000}"/>
    <cellStyle name="Note 3 4 2 2 9 2 3" xfId="11408" xr:uid="{00000000-0005-0000-0000-000010310000}"/>
    <cellStyle name="Note 3 4 2 2 9 2 4" xfId="25476" xr:uid="{00000000-0005-0000-0000-000011310000}"/>
    <cellStyle name="Note 3 4 2 2 9 3" xfId="7750" xr:uid="{00000000-0005-0000-0000-000012310000}"/>
    <cellStyle name="Note 3 4 2 2 9 3 2" xfId="17105" xr:uid="{00000000-0005-0000-0000-000013310000}"/>
    <cellStyle name="Note 3 4 2 2 9 3 3" xfId="29904" xr:uid="{00000000-0005-0000-0000-000014310000}"/>
    <cellStyle name="Note 3 4 2 2 9 4" xfId="11407" xr:uid="{00000000-0005-0000-0000-000015310000}"/>
    <cellStyle name="Note 3 4 2 2 9 5" xfId="22491" xr:uid="{00000000-0005-0000-0000-000016310000}"/>
    <cellStyle name="Note 3 4 2 20" xfId="3307" xr:uid="{00000000-0005-0000-0000-000017310000}"/>
    <cellStyle name="Note 3 4 2 20 2" xfId="6204" xr:uid="{00000000-0005-0000-0000-000018310000}"/>
    <cellStyle name="Note 3 4 2 20 2 2" xfId="17108" xr:uid="{00000000-0005-0000-0000-000019310000}"/>
    <cellStyle name="Note 3 4 2 20 2 2 2" xfId="29907" xr:uid="{00000000-0005-0000-0000-00001A310000}"/>
    <cellStyle name="Note 3 4 2 20 2 3" xfId="11410" xr:uid="{00000000-0005-0000-0000-00001B310000}"/>
    <cellStyle name="Note 3 4 2 20 2 4" xfId="25477" xr:uid="{00000000-0005-0000-0000-00001C310000}"/>
    <cellStyle name="Note 3 4 2 20 3" xfId="8423" xr:uid="{00000000-0005-0000-0000-00001D310000}"/>
    <cellStyle name="Note 3 4 2 20 3 2" xfId="17107" xr:uid="{00000000-0005-0000-0000-00001E310000}"/>
    <cellStyle name="Note 3 4 2 20 3 3" xfId="29906" xr:uid="{00000000-0005-0000-0000-00001F310000}"/>
    <cellStyle name="Note 3 4 2 20 4" xfId="11409" xr:uid="{00000000-0005-0000-0000-000020310000}"/>
    <cellStyle name="Note 3 4 2 20 5" xfId="23495" xr:uid="{00000000-0005-0000-0000-000021310000}"/>
    <cellStyle name="Note 3 4 2 21" xfId="2187" xr:uid="{00000000-0005-0000-0000-000022310000}"/>
    <cellStyle name="Note 3 4 2 21 2" xfId="5085" xr:uid="{00000000-0005-0000-0000-000023310000}"/>
    <cellStyle name="Note 3 4 2 21 2 2" xfId="17110" xr:uid="{00000000-0005-0000-0000-000024310000}"/>
    <cellStyle name="Note 3 4 2 21 2 2 2" xfId="29909" xr:uid="{00000000-0005-0000-0000-000025310000}"/>
    <cellStyle name="Note 3 4 2 21 2 3" xfId="11412" xr:uid="{00000000-0005-0000-0000-000026310000}"/>
    <cellStyle name="Note 3 4 2 21 2 4" xfId="25478" xr:uid="{00000000-0005-0000-0000-000027310000}"/>
    <cellStyle name="Note 3 4 2 21 3" xfId="7684" xr:uid="{00000000-0005-0000-0000-000028310000}"/>
    <cellStyle name="Note 3 4 2 21 3 2" xfId="17109" xr:uid="{00000000-0005-0000-0000-000029310000}"/>
    <cellStyle name="Note 3 4 2 21 3 3" xfId="29908" xr:uid="{00000000-0005-0000-0000-00002A310000}"/>
    <cellStyle name="Note 3 4 2 21 4" xfId="11411" xr:uid="{00000000-0005-0000-0000-00002B310000}"/>
    <cellStyle name="Note 3 4 2 21 5" xfId="22376" xr:uid="{00000000-0005-0000-0000-00002C310000}"/>
    <cellStyle name="Note 3 4 2 22" xfId="3652" xr:uid="{00000000-0005-0000-0000-00002D310000}"/>
    <cellStyle name="Note 3 4 2 22 2" xfId="6549" xr:uid="{00000000-0005-0000-0000-00002E310000}"/>
    <cellStyle name="Note 3 4 2 22 2 2" xfId="17112" xr:uid="{00000000-0005-0000-0000-00002F310000}"/>
    <cellStyle name="Note 3 4 2 22 2 2 2" xfId="29911" xr:uid="{00000000-0005-0000-0000-000030310000}"/>
    <cellStyle name="Note 3 4 2 22 2 3" xfId="11414" xr:uid="{00000000-0005-0000-0000-000031310000}"/>
    <cellStyle name="Note 3 4 2 22 2 4" xfId="25479" xr:uid="{00000000-0005-0000-0000-000032310000}"/>
    <cellStyle name="Note 3 4 2 22 3" xfId="8607" xr:uid="{00000000-0005-0000-0000-000033310000}"/>
    <cellStyle name="Note 3 4 2 22 3 2" xfId="17111" xr:uid="{00000000-0005-0000-0000-000034310000}"/>
    <cellStyle name="Note 3 4 2 22 3 3" xfId="29910" xr:uid="{00000000-0005-0000-0000-000035310000}"/>
    <cellStyle name="Note 3 4 2 22 4" xfId="11413" xr:uid="{00000000-0005-0000-0000-000036310000}"/>
    <cellStyle name="Note 3 4 2 22 5" xfId="23840" xr:uid="{00000000-0005-0000-0000-000037310000}"/>
    <cellStyle name="Note 3 4 2 23" xfId="3773" xr:uid="{00000000-0005-0000-0000-000038310000}"/>
    <cellStyle name="Note 3 4 2 23 2" xfId="6670" xr:uid="{00000000-0005-0000-0000-000039310000}"/>
    <cellStyle name="Note 3 4 2 23 2 2" xfId="17114" xr:uid="{00000000-0005-0000-0000-00003A310000}"/>
    <cellStyle name="Note 3 4 2 23 2 2 2" xfId="29913" xr:uid="{00000000-0005-0000-0000-00003B310000}"/>
    <cellStyle name="Note 3 4 2 23 2 3" xfId="11416" xr:uid="{00000000-0005-0000-0000-00003C310000}"/>
    <cellStyle name="Note 3 4 2 23 2 4" xfId="25480" xr:uid="{00000000-0005-0000-0000-00003D310000}"/>
    <cellStyle name="Note 3 4 2 23 3" xfId="8675" xr:uid="{00000000-0005-0000-0000-00003E310000}"/>
    <cellStyle name="Note 3 4 2 23 3 2" xfId="17113" xr:uid="{00000000-0005-0000-0000-00003F310000}"/>
    <cellStyle name="Note 3 4 2 23 3 3" xfId="29912" xr:uid="{00000000-0005-0000-0000-000040310000}"/>
    <cellStyle name="Note 3 4 2 23 4" xfId="11415" xr:uid="{00000000-0005-0000-0000-000041310000}"/>
    <cellStyle name="Note 3 4 2 23 5" xfId="23961" xr:uid="{00000000-0005-0000-0000-000042310000}"/>
    <cellStyle name="Note 3 4 2 24" xfId="3798" xr:uid="{00000000-0005-0000-0000-000043310000}"/>
    <cellStyle name="Note 3 4 2 24 2" xfId="6695" xr:uid="{00000000-0005-0000-0000-000044310000}"/>
    <cellStyle name="Note 3 4 2 24 2 2" xfId="17116" xr:uid="{00000000-0005-0000-0000-000045310000}"/>
    <cellStyle name="Note 3 4 2 24 2 2 2" xfId="29915" xr:uid="{00000000-0005-0000-0000-000046310000}"/>
    <cellStyle name="Note 3 4 2 24 2 3" xfId="11418" xr:uid="{00000000-0005-0000-0000-000047310000}"/>
    <cellStyle name="Note 3 4 2 24 2 4" xfId="25481" xr:uid="{00000000-0005-0000-0000-000048310000}"/>
    <cellStyle name="Note 3 4 2 24 3" xfId="8695" xr:uid="{00000000-0005-0000-0000-000049310000}"/>
    <cellStyle name="Note 3 4 2 24 3 2" xfId="17115" xr:uid="{00000000-0005-0000-0000-00004A310000}"/>
    <cellStyle name="Note 3 4 2 24 3 3" xfId="29914" xr:uid="{00000000-0005-0000-0000-00004B310000}"/>
    <cellStyle name="Note 3 4 2 24 4" xfId="11417" xr:uid="{00000000-0005-0000-0000-00004C310000}"/>
    <cellStyle name="Note 3 4 2 24 5" xfId="23986" xr:uid="{00000000-0005-0000-0000-00004D310000}"/>
    <cellStyle name="Note 3 4 2 25" xfId="3910" xr:uid="{00000000-0005-0000-0000-00004E310000}"/>
    <cellStyle name="Note 3 4 2 25 2" xfId="6807" xr:uid="{00000000-0005-0000-0000-00004F310000}"/>
    <cellStyle name="Note 3 4 2 25 2 2" xfId="17118" xr:uid="{00000000-0005-0000-0000-000050310000}"/>
    <cellStyle name="Note 3 4 2 25 2 2 2" xfId="29917" xr:uid="{00000000-0005-0000-0000-000051310000}"/>
    <cellStyle name="Note 3 4 2 25 2 3" xfId="11420" xr:uid="{00000000-0005-0000-0000-000052310000}"/>
    <cellStyle name="Note 3 4 2 25 2 4" xfId="25482" xr:uid="{00000000-0005-0000-0000-000053310000}"/>
    <cellStyle name="Note 3 4 2 25 3" xfId="8746" xr:uid="{00000000-0005-0000-0000-000054310000}"/>
    <cellStyle name="Note 3 4 2 25 3 2" xfId="17117" xr:uid="{00000000-0005-0000-0000-000055310000}"/>
    <cellStyle name="Note 3 4 2 25 3 3" xfId="29916" xr:uid="{00000000-0005-0000-0000-000056310000}"/>
    <cellStyle name="Note 3 4 2 25 4" xfId="11419" xr:uid="{00000000-0005-0000-0000-000057310000}"/>
    <cellStyle name="Note 3 4 2 25 5" xfId="24098" xr:uid="{00000000-0005-0000-0000-000058310000}"/>
    <cellStyle name="Note 3 4 2 26" xfId="4069" xr:uid="{00000000-0005-0000-0000-000059310000}"/>
    <cellStyle name="Note 3 4 2 26 2" xfId="6966" xr:uid="{00000000-0005-0000-0000-00005A310000}"/>
    <cellStyle name="Note 3 4 2 26 2 2" xfId="17120" xr:uid="{00000000-0005-0000-0000-00005B310000}"/>
    <cellStyle name="Note 3 4 2 26 2 2 2" xfId="29919" xr:uid="{00000000-0005-0000-0000-00005C310000}"/>
    <cellStyle name="Note 3 4 2 26 2 3" xfId="11422" xr:uid="{00000000-0005-0000-0000-00005D310000}"/>
    <cellStyle name="Note 3 4 2 26 2 4" xfId="25483" xr:uid="{00000000-0005-0000-0000-00005E310000}"/>
    <cellStyle name="Note 3 4 2 26 3" xfId="8803" xr:uid="{00000000-0005-0000-0000-00005F310000}"/>
    <cellStyle name="Note 3 4 2 26 3 2" xfId="17119" xr:uid="{00000000-0005-0000-0000-000060310000}"/>
    <cellStyle name="Note 3 4 2 26 3 3" xfId="29918" xr:uid="{00000000-0005-0000-0000-000061310000}"/>
    <cellStyle name="Note 3 4 2 26 4" xfId="11421" xr:uid="{00000000-0005-0000-0000-000062310000}"/>
    <cellStyle name="Note 3 4 2 26 5" xfId="24257" xr:uid="{00000000-0005-0000-0000-000063310000}"/>
    <cellStyle name="Note 3 4 2 27" xfId="3897" xr:uid="{00000000-0005-0000-0000-000064310000}"/>
    <cellStyle name="Note 3 4 2 27 2" xfId="6794" xr:uid="{00000000-0005-0000-0000-000065310000}"/>
    <cellStyle name="Note 3 4 2 27 2 2" xfId="17122" xr:uid="{00000000-0005-0000-0000-000066310000}"/>
    <cellStyle name="Note 3 4 2 27 2 2 2" xfId="29921" xr:uid="{00000000-0005-0000-0000-000067310000}"/>
    <cellStyle name="Note 3 4 2 27 2 3" xfId="11424" xr:uid="{00000000-0005-0000-0000-000068310000}"/>
    <cellStyle name="Note 3 4 2 27 2 4" xfId="25484" xr:uid="{00000000-0005-0000-0000-000069310000}"/>
    <cellStyle name="Note 3 4 2 27 3" xfId="17121" xr:uid="{00000000-0005-0000-0000-00006A310000}"/>
    <cellStyle name="Note 3 4 2 27 3 2" xfId="29920" xr:uid="{00000000-0005-0000-0000-00006B310000}"/>
    <cellStyle name="Note 3 4 2 27 4" xfId="11423" xr:uid="{00000000-0005-0000-0000-00006C310000}"/>
    <cellStyle name="Note 3 4 2 27 5" xfId="24085" xr:uid="{00000000-0005-0000-0000-00006D310000}"/>
    <cellStyle name="Note 3 4 2 28" xfId="4252" xr:uid="{00000000-0005-0000-0000-00006E310000}"/>
    <cellStyle name="Note 3 4 2 28 2" xfId="17123" xr:uid="{00000000-0005-0000-0000-00006F310000}"/>
    <cellStyle name="Note 3 4 2 28 2 2" xfId="29922" xr:uid="{00000000-0005-0000-0000-000070310000}"/>
    <cellStyle name="Note 3 4 2 28 3" xfId="11425" xr:uid="{00000000-0005-0000-0000-000071310000}"/>
    <cellStyle name="Note 3 4 2 28 4" xfId="25485" xr:uid="{00000000-0005-0000-0000-000072310000}"/>
    <cellStyle name="Note 3 4 2 29" xfId="7078" xr:uid="{00000000-0005-0000-0000-000073310000}"/>
    <cellStyle name="Note 3 4 2 29 2" xfId="17034" xr:uid="{00000000-0005-0000-0000-000074310000}"/>
    <cellStyle name="Note 3 4 2 29 3" xfId="29833" xr:uid="{00000000-0005-0000-0000-000075310000}"/>
    <cellStyle name="Note 3 4 2 3" xfId="1679" xr:uid="{00000000-0005-0000-0000-000076310000}"/>
    <cellStyle name="Note 3 4 2 3 2" xfId="4578" xr:uid="{00000000-0005-0000-0000-000077310000}"/>
    <cellStyle name="Note 3 4 2 3 2 2" xfId="17125" xr:uid="{00000000-0005-0000-0000-000078310000}"/>
    <cellStyle name="Note 3 4 2 3 2 2 2" xfId="29924" xr:uid="{00000000-0005-0000-0000-000079310000}"/>
    <cellStyle name="Note 3 4 2 3 2 3" xfId="11427" xr:uid="{00000000-0005-0000-0000-00007A310000}"/>
    <cellStyle name="Note 3 4 2 3 2 4" xfId="25486" xr:uid="{00000000-0005-0000-0000-00007B310000}"/>
    <cellStyle name="Note 3 4 2 3 3" xfId="7311" xr:uid="{00000000-0005-0000-0000-00007C310000}"/>
    <cellStyle name="Note 3 4 2 3 3 2" xfId="17124" xr:uid="{00000000-0005-0000-0000-00007D310000}"/>
    <cellStyle name="Note 3 4 2 3 3 3" xfId="29923" xr:uid="{00000000-0005-0000-0000-00007E310000}"/>
    <cellStyle name="Note 3 4 2 3 4" xfId="11426" xr:uid="{00000000-0005-0000-0000-00007F310000}"/>
    <cellStyle name="Note 3 4 2 3 5" xfId="21868" xr:uid="{00000000-0005-0000-0000-000080310000}"/>
    <cellStyle name="Note 3 4 2 30" xfId="11336" xr:uid="{00000000-0005-0000-0000-000081310000}"/>
    <cellStyle name="Note 3 4 2 4" xfId="2082" xr:uid="{00000000-0005-0000-0000-000082310000}"/>
    <cellStyle name="Note 3 4 2 4 2" xfId="4980" xr:uid="{00000000-0005-0000-0000-000083310000}"/>
    <cellStyle name="Note 3 4 2 4 2 2" xfId="17127" xr:uid="{00000000-0005-0000-0000-000084310000}"/>
    <cellStyle name="Note 3 4 2 4 2 2 2" xfId="29926" xr:uid="{00000000-0005-0000-0000-000085310000}"/>
    <cellStyle name="Note 3 4 2 4 2 3" xfId="11429" xr:uid="{00000000-0005-0000-0000-000086310000}"/>
    <cellStyle name="Note 3 4 2 4 2 4" xfId="25487" xr:uid="{00000000-0005-0000-0000-000087310000}"/>
    <cellStyle name="Note 3 4 2 4 3" xfId="7593" xr:uid="{00000000-0005-0000-0000-000088310000}"/>
    <cellStyle name="Note 3 4 2 4 3 2" xfId="17126" xr:uid="{00000000-0005-0000-0000-000089310000}"/>
    <cellStyle name="Note 3 4 2 4 3 3" xfId="29925" xr:uid="{00000000-0005-0000-0000-00008A310000}"/>
    <cellStyle name="Note 3 4 2 4 4" xfId="11428" xr:uid="{00000000-0005-0000-0000-00008B310000}"/>
    <cellStyle name="Note 3 4 2 4 5" xfId="22271" xr:uid="{00000000-0005-0000-0000-00008C310000}"/>
    <cellStyle name="Note 3 4 2 5" xfId="1653" xr:uid="{00000000-0005-0000-0000-00008D310000}"/>
    <cellStyle name="Note 3 4 2 5 2" xfId="4552" xr:uid="{00000000-0005-0000-0000-00008E310000}"/>
    <cellStyle name="Note 3 4 2 5 2 2" xfId="17129" xr:uid="{00000000-0005-0000-0000-00008F310000}"/>
    <cellStyle name="Note 3 4 2 5 2 2 2" xfId="29928" xr:uid="{00000000-0005-0000-0000-000090310000}"/>
    <cellStyle name="Note 3 4 2 5 2 3" xfId="11431" xr:uid="{00000000-0005-0000-0000-000091310000}"/>
    <cellStyle name="Note 3 4 2 5 2 4" xfId="25488" xr:uid="{00000000-0005-0000-0000-000092310000}"/>
    <cellStyle name="Note 3 4 2 5 3" xfId="7285" xr:uid="{00000000-0005-0000-0000-000093310000}"/>
    <cellStyle name="Note 3 4 2 5 3 2" xfId="17128" xr:uid="{00000000-0005-0000-0000-000094310000}"/>
    <cellStyle name="Note 3 4 2 5 3 3" xfId="29927" xr:uid="{00000000-0005-0000-0000-000095310000}"/>
    <cellStyle name="Note 3 4 2 5 4" xfId="11430" xr:uid="{00000000-0005-0000-0000-000096310000}"/>
    <cellStyle name="Note 3 4 2 5 5" xfId="21842" xr:uid="{00000000-0005-0000-0000-000097310000}"/>
    <cellStyle name="Note 3 4 2 6" xfId="2106" xr:uid="{00000000-0005-0000-0000-000098310000}"/>
    <cellStyle name="Note 3 4 2 6 2" xfId="5004" xr:uid="{00000000-0005-0000-0000-000099310000}"/>
    <cellStyle name="Note 3 4 2 6 2 2" xfId="17131" xr:uid="{00000000-0005-0000-0000-00009A310000}"/>
    <cellStyle name="Note 3 4 2 6 2 2 2" xfId="29930" xr:uid="{00000000-0005-0000-0000-00009B310000}"/>
    <cellStyle name="Note 3 4 2 6 2 3" xfId="11433" xr:uid="{00000000-0005-0000-0000-00009C310000}"/>
    <cellStyle name="Note 3 4 2 6 2 4" xfId="25489" xr:uid="{00000000-0005-0000-0000-00009D310000}"/>
    <cellStyle name="Note 3 4 2 6 3" xfId="7617" xr:uid="{00000000-0005-0000-0000-00009E310000}"/>
    <cellStyle name="Note 3 4 2 6 3 2" xfId="17130" xr:uid="{00000000-0005-0000-0000-00009F310000}"/>
    <cellStyle name="Note 3 4 2 6 3 3" xfId="29929" xr:uid="{00000000-0005-0000-0000-0000A0310000}"/>
    <cellStyle name="Note 3 4 2 6 4" xfId="11432" xr:uid="{00000000-0005-0000-0000-0000A1310000}"/>
    <cellStyle name="Note 3 4 2 6 5" xfId="22295" xr:uid="{00000000-0005-0000-0000-0000A2310000}"/>
    <cellStyle name="Note 3 4 2 7" xfId="1456" xr:uid="{00000000-0005-0000-0000-0000A3310000}"/>
    <cellStyle name="Note 3 4 2 7 2" xfId="4356" xr:uid="{00000000-0005-0000-0000-0000A4310000}"/>
    <cellStyle name="Note 3 4 2 7 2 2" xfId="17133" xr:uid="{00000000-0005-0000-0000-0000A5310000}"/>
    <cellStyle name="Note 3 4 2 7 2 2 2" xfId="29932" xr:uid="{00000000-0005-0000-0000-0000A6310000}"/>
    <cellStyle name="Note 3 4 2 7 2 3" xfId="11435" xr:uid="{00000000-0005-0000-0000-0000A7310000}"/>
    <cellStyle name="Note 3 4 2 7 2 4" xfId="25490" xr:uid="{00000000-0005-0000-0000-0000A8310000}"/>
    <cellStyle name="Note 3 4 2 7 3" xfId="7163" xr:uid="{00000000-0005-0000-0000-0000A9310000}"/>
    <cellStyle name="Note 3 4 2 7 3 2" xfId="17132" xr:uid="{00000000-0005-0000-0000-0000AA310000}"/>
    <cellStyle name="Note 3 4 2 7 3 3" xfId="29931" xr:uid="{00000000-0005-0000-0000-0000AB310000}"/>
    <cellStyle name="Note 3 4 2 7 4" xfId="11434" xr:uid="{00000000-0005-0000-0000-0000AC310000}"/>
    <cellStyle name="Note 3 4 2 7 5" xfId="21646" xr:uid="{00000000-0005-0000-0000-0000AD310000}"/>
    <cellStyle name="Note 3 4 2 8" xfId="2132" xr:uid="{00000000-0005-0000-0000-0000AE310000}"/>
    <cellStyle name="Note 3 4 2 8 2" xfId="5030" xr:uid="{00000000-0005-0000-0000-0000AF310000}"/>
    <cellStyle name="Note 3 4 2 8 2 2" xfId="17135" xr:uid="{00000000-0005-0000-0000-0000B0310000}"/>
    <cellStyle name="Note 3 4 2 8 2 2 2" xfId="29934" xr:uid="{00000000-0005-0000-0000-0000B1310000}"/>
    <cellStyle name="Note 3 4 2 8 2 3" xfId="11437" xr:uid="{00000000-0005-0000-0000-0000B2310000}"/>
    <cellStyle name="Note 3 4 2 8 2 4" xfId="25491" xr:uid="{00000000-0005-0000-0000-0000B3310000}"/>
    <cellStyle name="Note 3 4 2 8 3" xfId="7643" xr:uid="{00000000-0005-0000-0000-0000B4310000}"/>
    <cellStyle name="Note 3 4 2 8 3 2" xfId="17134" xr:uid="{00000000-0005-0000-0000-0000B5310000}"/>
    <cellStyle name="Note 3 4 2 8 3 3" xfId="29933" xr:uid="{00000000-0005-0000-0000-0000B6310000}"/>
    <cellStyle name="Note 3 4 2 8 4" xfId="11436" xr:uid="{00000000-0005-0000-0000-0000B7310000}"/>
    <cellStyle name="Note 3 4 2 8 5" xfId="22321" xr:uid="{00000000-0005-0000-0000-0000B8310000}"/>
    <cellStyle name="Note 3 4 2 9" xfId="2682" xr:uid="{00000000-0005-0000-0000-0000B9310000}"/>
    <cellStyle name="Note 3 4 2 9 2" xfId="5579" xr:uid="{00000000-0005-0000-0000-0000BA310000}"/>
    <cellStyle name="Note 3 4 2 9 2 2" xfId="17137" xr:uid="{00000000-0005-0000-0000-0000BB310000}"/>
    <cellStyle name="Note 3 4 2 9 2 2 2" xfId="29936" xr:uid="{00000000-0005-0000-0000-0000BC310000}"/>
    <cellStyle name="Note 3 4 2 9 2 3" xfId="11439" xr:uid="{00000000-0005-0000-0000-0000BD310000}"/>
    <cellStyle name="Note 3 4 2 9 2 4" xfId="25492" xr:uid="{00000000-0005-0000-0000-0000BE310000}"/>
    <cellStyle name="Note 3 4 2 9 3" xfId="8025" xr:uid="{00000000-0005-0000-0000-0000BF310000}"/>
    <cellStyle name="Note 3 4 2 9 3 2" xfId="17136" xr:uid="{00000000-0005-0000-0000-0000C0310000}"/>
    <cellStyle name="Note 3 4 2 9 3 3" xfId="29935" xr:uid="{00000000-0005-0000-0000-0000C1310000}"/>
    <cellStyle name="Note 3 4 2 9 4" xfId="11438" xr:uid="{00000000-0005-0000-0000-0000C2310000}"/>
    <cellStyle name="Note 3 4 2 9 5" xfId="22870" xr:uid="{00000000-0005-0000-0000-0000C3310000}"/>
    <cellStyle name="Note 3 4 3" xfId="439" xr:uid="{00000000-0005-0000-0000-0000C4310000}"/>
    <cellStyle name="Note 3 4 3 10" xfId="2941" xr:uid="{00000000-0005-0000-0000-0000C5310000}"/>
    <cellStyle name="Note 3 4 3 10 2" xfId="5838" xr:uid="{00000000-0005-0000-0000-0000C6310000}"/>
    <cellStyle name="Note 3 4 3 10 2 2" xfId="17140" xr:uid="{00000000-0005-0000-0000-0000C7310000}"/>
    <cellStyle name="Note 3 4 3 10 2 2 2" xfId="29939" xr:uid="{00000000-0005-0000-0000-0000C8310000}"/>
    <cellStyle name="Note 3 4 3 10 2 3" xfId="11442" xr:uid="{00000000-0005-0000-0000-0000C9310000}"/>
    <cellStyle name="Note 3 4 3 10 2 4" xfId="25493" xr:uid="{00000000-0005-0000-0000-0000CA310000}"/>
    <cellStyle name="Note 3 4 3 10 3" xfId="8188" xr:uid="{00000000-0005-0000-0000-0000CB310000}"/>
    <cellStyle name="Note 3 4 3 10 3 2" xfId="17139" xr:uid="{00000000-0005-0000-0000-0000CC310000}"/>
    <cellStyle name="Note 3 4 3 10 3 3" xfId="29938" xr:uid="{00000000-0005-0000-0000-0000CD310000}"/>
    <cellStyle name="Note 3 4 3 10 4" xfId="11441" xr:uid="{00000000-0005-0000-0000-0000CE310000}"/>
    <cellStyle name="Note 3 4 3 10 5" xfId="23129" xr:uid="{00000000-0005-0000-0000-0000CF310000}"/>
    <cellStyle name="Note 3 4 3 11" xfId="1805" xr:uid="{00000000-0005-0000-0000-0000D0310000}"/>
    <cellStyle name="Note 3 4 3 11 2" xfId="4704" xr:uid="{00000000-0005-0000-0000-0000D1310000}"/>
    <cellStyle name="Note 3 4 3 11 2 2" xfId="17142" xr:uid="{00000000-0005-0000-0000-0000D2310000}"/>
    <cellStyle name="Note 3 4 3 11 2 2 2" xfId="29941" xr:uid="{00000000-0005-0000-0000-0000D3310000}"/>
    <cellStyle name="Note 3 4 3 11 2 3" xfId="11444" xr:uid="{00000000-0005-0000-0000-0000D4310000}"/>
    <cellStyle name="Note 3 4 3 11 2 4" xfId="25494" xr:uid="{00000000-0005-0000-0000-0000D5310000}"/>
    <cellStyle name="Note 3 4 3 11 3" xfId="7420" xr:uid="{00000000-0005-0000-0000-0000D6310000}"/>
    <cellStyle name="Note 3 4 3 11 3 2" xfId="17141" xr:uid="{00000000-0005-0000-0000-0000D7310000}"/>
    <cellStyle name="Note 3 4 3 11 3 3" xfId="29940" xr:uid="{00000000-0005-0000-0000-0000D8310000}"/>
    <cellStyle name="Note 3 4 3 11 4" xfId="11443" xr:uid="{00000000-0005-0000-0000-0000D9310000}"/>
    <cellStyle name="Note 3 4 3 11 5" xfId="21994" xr:uid="{00000000-0005-0000-0000-0000DA310000}"/>
    <cellStyle name="Note 3 4 3 12" xfId="2725" xr:uid="{00000000-0005-0000-0000-0000DB310000}"/>
    <cellStyle name="Note 3 4 3 12 2" xfId="5622" xr:uid="{00000000-0005-0000-0000-0000DC310000}"/>
    <cellStyle name="Note 3 4 3 12 2 2" xfId="17144" xr:uid="{00000000-0005-0000-0000-0000DD310000}"/>
    <cellStyle name="Note 3 4 3 12 2 2 2" xfId="29943" xr:uid="{00000000-0005-0000-0000-0000DE310000}"/>
    <cellStyle name="Note 3 4 3 12 2 3" xfId="11446" xr:uid="{00000000-0005-0000-0000-0000DF310000}"/>
    <cellStyle name="Note 3 4 3 12 2 4" xfId="25495" xr:uid="{00000000-0005-0000-0000-0000E0310000}"/>
    <cellStyle name="Note 3 4 3 12 3" xfId="8068" xr:uid="{00000000-0005-0000-0000-0000E1310000}"/>
    <cellStyle name="Note 3 4 3 12 3 2" xfId="17143" xr:uid="{00000000-0005-0000-0000-0000E2310000}"/>
    <cellStyle name="Note 3 4 3 12 3 3" xfId="29942" xr:uid="{00000000-0005-0000-0000-0000E3310000}"/>
    <cellStyle name="Note 3 4 3 12 4" xfId="11445" xr:uid="{00000000-0005-0000-0000-0000E4310000}"/>
    <cellStyle name="Note 3 4 3 12 5" xfId="22913" xr:uid="{00000000-0005-0000-0000-0000E5310000}"/>
    <cellStyle name="Note 3 4 3 13" xfId="2596" xr:uid="{00000000-0005-0000-0000-0000E6310000}"/>
    <cellStyle name="Note 3 4 3 13 2" xfId="5493" xr:uid="{00000000-0005-0000-0000-0000E7310000}"/>
    <cellStyle name="Note 3 4 3 13 2 2" xfId="17146" xr:uid="{00000000-0005-0000-0000-0000E8310000}"/>
    <cellStyle name="Note 3 4 3 13 2 2 2" xfId="29945" xr:uid="{00000000-0005-0000-0000-0000E9310000}"/>
    <cellStyle name="Note 3 4 3 13 2 3" xfId="11448" xr:uid="{00000000-0005-0000-0000-0000EA310000}"/>
    <cellStyle name="Note 3 4 3 13 2 4" xfId="25496" xr:uid="{00000000-0005-0000-0000-0000EB310000}"/>
    <cellStyle name="Note 3 4 3 13 3" xfId="7955" xr:uid="{00000000-0005-0000-0000-0000EC310000}"/>
    <cellStyle name="Note 3 4 3 13 3 2" xfId="17145" xr:uid="{00000000-0005-0000-0000-0000ED310000}"/>
    <cellStyle name="Note 3 4 3 13 3 3" xfId="29944" xr:uid="{00000000-0005-0000-0000-0000EE310000}"/>
    <cellStyle name="Note 3 4 3 13 4" xfId="11447" xr:uid="{00000000-0005-0000-0000-0000EF310000}"/>
    <cellStyle name="Note 3 4 3 13 5" xfId="22784" xr:uid="{00000000-0005-0000-0000-0000F0310000}"/>
    <cellStyle name="Note 3 4 3 14" xfId="3095" xr:uid="{00000000-0005-0000-0000-0000F1310000}"/>
    <cellStyle name="Note 3 4 3 14 2" xfId="5992" xr:uid="{00000000-0005-0000-0000-0000F2310000}"/>
    <cellStyle name="Note 3 4 3 14 2 2" xfId="17148" xr:uid="{00000000-0005-0000-0000-0000F3310000}"/>
    <cellStyle name="Note 3 4 3 14 2 2 2" xfId="29947" xr:uid="{00000000-0005-0000-0000-0000F4310000}"/>
    <cellStyle name="Note 3 4 3 14 2 3" xfId="11450" xr:uid="{00000000-0005-0000-0000-0000F5310000}"/>
    <cellStyle name="Note 3 4 3 14 2 4" xfId="25497" xr:uid="{00000000-0005-0000-0000-0000F6310000}"/>
    <cellStyle name="Note 3 4 3 14 3" xfId="8288" xr:uid="{00000000-0005-0000-0000-0000F7310000}"/>
    <cellStyle name="Note 3 4 3 14 3 2" xfId="17147" xr:uid="{00000000-0005-0000-0000-0000F8310000}"/>
    <cellStyle name="Note 3 4 3 14 3 3" xfId="29946" xr:uid="{00000000-0005-0000-0000-0000F9310000}"/>
    <cellStyle name="Note 3 4 3 14 4" xfId="11449" xr:uid="{00000000-0005-0000-0000-0000FA310000}"/>
    <cellStyle name="Note 3 4 3 14 5" xfId="23283" xr:uid="{00000000-0005-0000-0000-0000FB310000}"/>
    <cellStyle name="Note 3 4 3 15" xfId="3054" xr:uid="{00000000-0005-0000-0000-0000FC310000}"/>
    <cellStyle name="Note 3 4 3 15 2" xfId="5951" xr:uid="{00000000-0005-0000-0000-0000FD310000}"/>
    <cellStyle name="Note 3 4 3 15 2 2" xfId="17150" xr:uid="{00000000-0005-0000-0000-0000FE310000}"/>
    <cellStyle name="Note 3 4 3 15 2 2 2" xfId="29949" xr:uid="{00000000-0005-0000-0000-0000FF310000}"/>
    <cellStyle name="Note 3 4 3 15 2 3" xfId="11452" xr:uid="{00000000-0005-0000-0000-000000320000}"/>
    <cellStyle name="Note 3 4 3 15 2 4" xfId="25498" xr:uid="{00000000-0005-0000-0000-000001320000}"/>
    <cellStyle name="Note 3 4 3 15 3" xfId="8256" xr:uid="{00000000-0005-0000-0000-000002320000}"/>
    <cellStyle name="Note 3 4 3 15 3 2" xfId="17149" xr:uid="{00000000-0005-0000-0000-000003320000}"/>
    <cellStyle name="Note 3 4 3 15 3 3" xfId="29948" xr:uid="{00000000-0005-0000-0000-000004320000}"/>
    <cellStyle name="Note 3 4 3 15 4" xfId="11451" xr:uid="{00000000-0005-0000-0000-000005320000}"/>
    <cellStyle name="Note 3 4 3 15 5" xfId="23242" xr:uid="{00000000-0005-0000-0000-000006320000}"/>
    <cellStyle name="Note 3 4 3 16" xfId="3270" xr:uid="{00000000-0005-0000-0000-000007320000}"/>
    <cellStyle name="Note 3 4 3 16 2" xfId="6167" xr:uid="{00000000-0005-0000-0000-000008320000}"/>
    <cellStyle name="Note 3 4 3 16 2 2" xfId="17152" xr:uid="{00000000-0005-0000-0000-000009320000}"/>
    <cellStyle name="Note 3 4 3 16 2 2 2" xfId="29951" xr:uid="{00000000-0005-0000-0000-00000A320000}"/>
    <cellStyle name="Note 3 4 3 16 2 3" xfId="11454" xr:uid="{00000000-0005-0000-0000-00000B320000}"/>
    <cellStyle name="Note 3 4 3 16 2 4" xfId="25499" xr:uid="{00000000-0005-0000-0000-00000C320000}"/>
    <cellStyle name="Note 3 4 3 16 3" xfId="8389" xr:uid="{00000000-0005-0000-0000-00000D320000}"/>
    <cellStyle name="Note 3 4 3 16 3 2" xfId="17151" xr:uid="{00000000-0005-0000-0000-00000E320000}"/>
    <cellStyle name="Note 3 4 3 16 3 3" xfId="29950" xr:uid="{00000000-0005-0000-0000-00000F320000}"/>
    <cellStyle name="Note 3 4 3 16 4" xfId="11453" xr:uid="{00000000-0005-0000-0000-000010320000}"/>
    <cellStyle name="Note 3 4 3 16 5" xfId="23458" xr:uid="{00000000-0005-0000-0000-000011320000}"/>
    <cellStyle name="Note 3 4 3 17" xfId="3440" xr:uid="{00000000-0005-0000-0000-000012320000}"/>
    <cellStyle name="Note 3 4 3 17 2" xfId="6337" xr:uid="{00000000-0005-0000-0000-000013320000}"/>
    <cellStyle name="Note 3 4 3 17 2 2" xfId="17154" xr:uid="{00000000-0005-0000-0000-000014320000}"/>
    <cellStyle name="Note 3 4 3 17 2 2 2" xfId="29953" xr:uid="{00000000-0005-0000-0000-000015320000}"/>
    <cellStyle name="Note 3 4 3 17 2 3" xfId="11456" xr:uid="{00000000-0005-0000-0000-000016320000}"/>
    <cellStyle name="Note 3 4 3 17 2 4" xfId="25500" xr:uid="{00000000-0005-0000-0000-000017320000}"/>
    <cellStyle name="Note 3 4 3 17 3" xfId="8497" xr:uid="{00000000-0005-0000-0000-000018320000}"/>
    <cellStyle name="Note 3 4 3 17 3 2" xfId="17153" xr:uid="{00000000-0005-0000-0000-000019320000}"/>
    <cellStyle name="Note 3 4 3 17 3 3" xfId="29952" xr:uid="{00000000-0005-0000-0000-00001A320000}"/>
    <cellStyle name="Note 3 4 3 17 4" xfId="11455" xr:uid="{00000000-0005-0000-0000-00001B320000}"/>
    <cellStyle name="Note 3 4 3 17 5" xfId="23628" xr:uid="{00000000-0005-0000-0000-00001C320000}"/>
    <cellStyle name="Note 3 4 3 18" xfId="3519" xr:uid="{00000000-0005-0000-0000-00001D320000}"/>
    <cellStyle name="Note 3 4 3 18 2" xfId="6416" xr:uid="{00000000-0005-0000-0000-00001E320000}"/>
    <cellStyle name="Note 3 4 3 18 2 2" xfId="17156" xr:uid="{00000000-0005-0000-0000-00001F320000}"/>
    <cellStyle name="Note 3 4 3 18 2 2 2" xfId="29955" xr:uid="{00000000-0005-0000-0000-000020320000}"/>
    <cellStyle name="Note 3 4 3 18 2 3" xfId="11458" xr:uid="{00000000-0005-0000-0000-000021320000}"/>
    <cellStyle name="Note 3 4 3 18 2 4" xfId="25501" xr:uid="{00000000-0005-0000-0000-000022320000}"/>
    <cellStyle name="Note 3 4 3 18 3" xfId="8539" xr:uid="{00000000-0005-0000-0000-000023320000}"/>
    <cellStyle name="Note 3 4 3 18 3 2" xfId="17155" xr:uid="{00000000-0005-0000-0000-000024320000}"/>
    <cellStyle name="Note 3 4 3 18 3 3" xfId="29954" xr:uid="{00000000-0005-0000-0000-000025320000}"/>
    <cellStyle name="Note 3 4 3 18 4" xfId="11457" xr:uid="{00000000-0005-0000-0000-000026320000}"/>
    <cellStyle name="Note 3 4 3 18 5" xfId="23707" xr:uid="{00000000-0005-0000-0000-000027320000}"/>
    <cellStyle name="Note 3 4 3 19" xfId="3596" xr:uid="{00000000-0005-0000-0000-000028320000}"/>
    <cellStyle name="Note 3 4 3 19 2" xfId="6493" xr:uid="{00000000-0005-0000-0000-000029320000}"/>
    <cellStyle name="Note 3 4 3 19 2 2" xfId="17158" xr:uid="{00000000-0005-0000-0000-00002A320000}"/>
    <cellStyle name="Note 3 4 3 19 2 2 2" xfId="29957" xr:uid="{00000000-0005-0000-0000-00002B320000}"/>
    <cellStyle name="Note 3 4 3 19 2 3" xfId="11460" xr:uid="{00000000-0005-0000-0000-00002C320000}"/>
    <cellStyle name="Note 3 4 3 19 2 4" xfId="25502" xr:uid="{00000000-0005-0000-0000-00002D320000}"/>
    <cellStyle name="Note 3 4 3 19 3" xfId="8585" xr:uid="{00000000-0005-0000-0000-00002E320000}"/>
    <cellStyle name="Note 3 4 3 19 3 2" xfId="17157" xr:uid="{00000000-0005-0000-0000-00002F320000}"/>
    <cellStyle name="Note 3 4 3 19 3 3" xfId="29956" xr:uid="{00000000-0005-0000-0000-000030320000}"/>
    <cellStyle name="Note 3 4 3 19 4" xfId="11459" xr:uid="{00000000-0005-0000-0000-000031320000}"/>
    <cellStyle name="Note 3 4 3 19 5" xfId="23784" xr:uid="{00000000-0005-0000-0000-000032320000}"/>
    <cellStyle name="Note 3 4 3 2" xfId="1681" xr:uid="{00000000-0005-0000-0000-000033320000}"/>
    <cellStyle name="Note 3 4 3 2 2" xfId="4580" xr:uid="{00000000-0005-0000-0000-000034320000}"/>
    <cellStyle name="Note 3 4 3 2 2 2" xfId="17160" xr:uid="{00000000-0005-0000-0000-000035320000}"/>
    <cellStyle name="Note 3 4 3 2 2 2 2" xfId="29959" xr:uid="{00000000-0005-0000-0000-000036320000}"/>
    <cellStyle name="Note 3 4 3 2 2 3" xfId="11462" xr:uid="{00000000-0005-0000-0000-000037320000}"/>
    <cellStyle name="Note 3 4 3 2 2 4" xfId="25503" xr:uid="{00000000-0005-0000-0000-000038320000}"/>
    <cellStyle name="Note 3 4 3 2 3" xfId="7313" xr:uid="{00000000-0005-0000-0000-000039320000}"/>
    <cellStyle name="Note 3 4 3 2 3 2" xfId="17159" xr:uid="{00000000-0005-0000-0000-00003A320000}"/>
    <cellStyle name="Note 3 4 3 2 3 3" xfId="29958" xr:uid="{00000000-0005-0000-0000-00003B320000}"/>
    <cellStyle name="Note 3 4 3 2 4" xfId="11461" xr:uid="{00000000-0005-0000-0000-00003C320000}"/>
    <cellStyle name="Note 3 4 3 2 5" xfId="21870" xr:uid="{00000000-0005-0000-0000-00003D320000}"/>
    <cellStyle name="Note 3 4 3 20" xfId="3245" xr:uid="{00000000-0005-0000-0000-00003E320000}"/>
    <cellStyle name="Note 3 4 3 20 2" xfId="6142" xr:uid="{00000000-0005-0000-0000-00003F320000}"/>
    <cellStyle name="Note 3 4 3 20 2 2" xfId="17162" xr:uid="{00000000-0005-0000-0000-000040320000}"/>
    <cellStyle name="Note 3 4 3 20 2 2 2" xfId="29961" xr:uid="{00000000-0005-0000-0000-000041320000}"/>
    <cellStyle name="Note 3 4 3 20 2 3" xfId="11464" xr:uid="{00000000-0005-0000-0000-000042320000}"/>
    <cellStyle name="Note 3 4 3 20 2 4" xfId="25504" xr:uid="{00000000-0005-0000-0000-000043320000}"/>
    <cellStyle name="Note 3 4 3 20 3" xfId="8364" xr:uid="{00000000-0005-0000-0000-000044320000}"/>
    <cellStyle name="Note 3 4 3 20 3 2" xfId="17161" xr:uid="{00000000-0005-0000-0000-000045320000}"/>
    <cellStyle name="Note 3 4 3 20 3 3" xfId="29960" xr:uid="{00000000-0005-0000-0000-000046320000}"/>
    <cellStyle name="Note 3 4 3 20 4" xfId="11463" xr:uid="{00000000-0005-0000-0000-000047320000}"/>
    <cellStyle name="Note 3 4 3 20 5" xfId="23433" xr:uid="{00000000-0005-0000-0000-000048320000}"/>
    <cellStyle name="Note 3 4 3 21" xfId="3863" xr:uid="{00000000-0005-0000-0000-000049320000}"/>
    <cellStyle name="Note 3 4 3 21 2" xfId="6760" xr:uid="{00000000-0005-0000-0000-00004A320000}"/>
    <cellStyle name="Note 3 4 3 21 2 2" xfId="17164" xr:uid="{00000000-0005-0000-0000-00004B320000}"/>
    <cellStyle name="Note 3 4 3 21 2 2 2" xfId="29963" xr:uid="{00000000-0005-0000-0000-00004C320000}"/>
    <cellStyle name="Note 3 4 3 21 2 3" xfId="11466" xr:uid="{00000000-0005-0000-0000-00004D320000}"/>
    <cellStyle name="Note 3 4 3 21 2 4" xfId="25505" xr:uid="{00000000-0005-0000-0000-00004E320000}"/>
    <cellStyle name="Note 3 4 3 21 3" xfId="8738" xr:uid="{00000000-0005-0000-0000-00004F320000}"/>
    <cellStyle name="Note 3 4 3 21 3 2" xfId="17163" xr:uid="{00000000-0005-0000-0000-000050320000}"/>
    <cellStyle name="Note 3 4 3 21 3 3" xfId="29962" xr:uid="{00000000-0005-0000-0000-000051320000}"/>
    <cellStyle name="Note 3 4 3 21 4" xfId="11465" xr:uid="{00000000-0005-0000-0000-000052320000}"/>
    <cellStyle name="Note 3 4 3 21 5" xfId="24051" xr:uid="{00000000-0005-0000-0000-000053320000}"/>
    <cellStyle name="Note 3 4 3 22" xfId="3772" xr:uid="{00000000-0005-0000-0000-000054320000}"/>
    <cellStyle name="Note 3 4 3 22 2" xfId="6669" xr:uid="{00000000-0005-0000-0000-000055320000}"/>
    <cellStyle name="Note 3 4 3 22 2 2" xfId="17166" xr:uid="{00000000-0005-0000-0000-000056320000}"/>
    <cellStyle name="Note 3 4 3 22 2 2 2" xfId="29965" xr:uid="{00000000-0005-0000-0000-000057320000}"/>
    <cellStyle name="Note 3 4 3 22 2 3" xfId="11468" xr:uid="{00000000-0005-0000-0000-000058320000}"/>
    <cellStyle name="Note 3 4 3 22 2 4" xfId="25506" xr:uid="{00000000-0005-0000-0000-000059320000}"/>
    <cellStyle name="Note 3 4 3 22 3" xfId="8674" xr:uid="{00000000-0005-0000-0000-00005A320000}"/>
    <cellStyle name="Note 3 4 3 22 3 2" xfId="17165" xr:uid="{00000000-0005-0000-0000-00005B320000}"/>
    <cellStyle name="Note 3 4 3 22 3 3" xfId="29964" xr:uid="{00000000-0005-0000-0000-00005C320000}"/>
    <cellStyle name="Note 3 4 3 22 4" xfId="11467" xr:uid="{00000000-0005-0000-0000-00005D320000}"/>
    <cellStyle name="Note 3 4 3 22 5" xfId="23960" xr:uid="{00000000-0005-0000-0000-00005E320000}"/>
    <cellStyle name="Note 3 4 3 23" xfId="3797" xr:uid="{00000000-0005-0000-0000-00005F320000}"/>
    <cellStyle name="Note 3 4 3 23 2" xfId="6694" xr:uid="{00000000-0005-0000-0000-000060320000}"/>
    <cellStyle name="Note 3 4 3 23 2 2" xfId="17168" xr:uid="{00000000-0005-0000-0000-000061320000}"/>
    <cellStyle name="Note 3 4 3 23 2 2 2" xfId="29967" xr:uid="{00000000-0005-0000-0000-000062320000}"/>
    <cellStyle name="Note 3 4 3 23 2 3" xfId="11470" xr:uid="{00000000-0005-0000-0000-000063320000}"/>
    <cellStyle name="Note 3 4 3 23 2 4" xfId="25507" xr:uid="{00000000-0005-0000-0000-000064320000}"/>
    <cellStyle name="Note 3 4 3 23 3" xfId="8694" xr:uid="{00000000-0005-0000-0000-000065320000}"/>
    <cellStyle name="Note 3 4 3 23 3 2" xfId="17167" xr:uid="{00000000-0005-0000-0000-000066320000}"/>
    <cellStyle name="Note 3 4 3 23 3 3" xfId="29966" xr:uid="{00000000-0005-0000-0000-000067320000}"/>
    <cellStyle name="Note 3 4 3 23 4" xfId="11469" xr:uid="{00000000-0005-0000-0000-000068320000}"/>
    <cellStyle name="Note 3 4 3 23 5" xfId="23985" xr:uid="{00000000-0005-0000-0000-000069320000}"/>
    <cellStyle name="Note 3 4 3 24" xfId="3135" xr:uid="{00000000-0005-0000-0000-00006A320000}"/>
    <cellStyle name="Note 3 4 3 24 2" xfId="6032" xr:uid="{00000000-0005-0000-0000-00006B320000}"/>
    <cellStyle name="Note 3 4 3 24 2 2" xfId="17170" xr:uid="{00000000-0005-0000-0000-00006C320000}"/>
    <cellStyle name="Note 3 4 3 24 2 2 2" xfId="29969" xr:uid="{00000000-0005-0000-0000-00006D320000}"/>
    <cellStyle name="Note 3 4 3 24 2 3" xfId="11472" xr:uid="{00000000-0005-0000-0000-00006E320000}"/>
    <cellStyle name="Note 3 4 3 24 2 4" xfId="25508" xr:uid="{00000000-0005-0000-0000-00006F320000}"/>
    <cellStyle name="Note 3 4 3 24 3" xfId="8303" xr:uid="{00000000-0005-0000-0000-000070320000}"/>
    <cellStyle name="Note 3 4 3 24 3 2" xfId="17169" xr:uid="{00000000-0005-0000-0000-000071320000}"/>
    <cellStyle name="Note 3 4 3 24 3 3" xfId="29968" xr:uid="{00000000-0005-0000-0000-000072320000}"/>
    <cellStyle name="Note 3 4 3 24 4" xfId="11471" xr:uid="{00000000-0005-0000-0000-000073320000}"/>
    <cellStyle name="Note 3 4 3 24 5" xfId="23323" xr:uid="{00000000-0005-0000-0000-000074320000}"/>
    <cellStyle name="Note 3 4 3 25" xfId="4068" xr:uid="{00000000-0005-0000-0000-000075320000}"/>
    <cellStyle name="Note 3 4 3 25 2" xfId="6965" xr:uid="{00000000-0005-0000-0000-000076320000}"/>
    <cellStyle name="Note 3 4 3 25 2 2" xfId="17172" xr:uid="{00000000-0005-0000-0000-000077320000}"/>
    <cellStyle name="Note 3 4 3 25 2 2 2" xfId="29971" xr:uid="{00000000-0005-0000-0000-000078320000}"/>
    <cellStyle name="Note 3 4 3 25 2 3" xfId="11474" xr:uid="{00000000-0005-0000-0000-000079320000}"/>
    <cellStyle name="Note 3 4 3 25 2 4" xfId="25509" xr:uid="{00000000-0005-0000-0000-00007A320000}"/>
    <cellStyle name="Note 3 4 3 25 3" xfId="8802" xr:uid="{00000000-0005-0000-0000-00007B320000}"/>
    <cellStyle name="Note 3 4 3 25 3 2" xfId="17171" xr:uid="{00000000-0005-0000-0000-00007C320000}"/>
    <cellStyle name="Note 3 4 3 25 3 3" xfId="29970" xr:uid="{00000000-0005-0000-0000-00007D320000}"/>
    <cellStyle name="Note 3 4 3 25 4" xfId="11473" xr:uid="{00000000-0005-0000-0000-00007E320000}"/>
    <cellStyle name="Note 3 4 3 25 5" xfId="24256" xr:uid="{00000000-0005-0000-0000-00007F320000}"/>
    <cellStyle name="Note 3 4 3 26" xfId="2297" xr:uid="{00000000-0005-0000-0000-000080320000}"/>
    <cellStyle name="Note 3 4 3 26 2" xfId="5195" xr:uid="{00000000-0005-0000-0000-000081320000}"/>
    <cellStyle name="Note 3 4 3 26 2 2" xfId="17174" xr:uid="{00000000-0005-0000-0000-000082320000}"/>
    <cellStyle name="Note 3 4 3 26 2 2 2" xfId="29973" xr:uid="{00000000-0005-0000-0000-000083320000}"/>
    <cellStyle name="Note 3 4 3 26 2 3" xfId="11476" xr:uid="{00000000-0005-0000-0000-000084320000}"/>
    <cellStyle name="Note 3 4 3 26 2 4" xfId="25510" xr:uid="{00000000-0005-0000-0000-000085320000}"/>
    <cellStyle name="Note 3 4 3 26 3" xfId="17173" xr:uid="{00000000-0005-0000-0000-000086320000}"/>
    <cellStyle name="Note 3 4 3 26 3 2" xfId="29972" xr:uid="{00000000-0005-0000-0000-000087320000}"/>
    <cellStyle name="Note 3 4 3 26 4" xfId="11475" xr:uid="{00000000-0005-0000-0000-000088320000}"/>
    <cellStyle name="Note 3 4 3 26 5" xfId="22486" xr:uid="{00000000-0005-0000-0000-000089320000}"/>
    <cellStyle name="Note 3 4 3 27" xfId="4254" xr:uid="{00000000-0005-0000-0000-00008A320000}"/>
    <cellStyle name="Note 3 4 3 27 2" xfId="17175" xr:uid="{00000000-0005-0000-0000-00008B320000}"/>
    <cellStyle name="Note 3 4 3 27 2 2" xfId="29974" xr:uid="{00000000-0005-0000-0000-00008C320000}"/>
    <cellStyle name="Note 3 4 3 27 3" xfId="11477" xr:uid="{00000000-0005-0000-0000-00008D320000}"/>
    <cellStyle name="Note 3 4 3 27 4" xfId="25511" xr:uid="{00000000-0005-0000-0000-00008E320000}"/>
    <cellStyle name="Note 3 4 3 28" xfId="7080" xr:uid="{00000000-0005-0000-0000-00008F320000}"/>
    <cellStyle name="Note 3 4 3 28 2" xfId="17138" xr:uid="{00000000-0005-0000-0000-000090320000}"/>
    <cellStyle name="Note 3 4 3 28 3" xfId="29937" xr:uid="{00000000-0005-0000-0000-000091320000}"/>
    <cellStyle name="Note 3 4 3 29" xfId="11440" xr:uid="{00000000-0005-0000-0000-000092320000}"/>
    <cellStyle name="Note 3 4 3 3" xfId="2080" xr:uid="{00000000-0005-0000-0000-000093320000}"/>
    <cellStyle name="Note 3 4 3 3 2" xfId="4978" xr:uid="{00000000-0005-0000-0000-000094320000}"/>
    <cellStyle name="Note 3 4 3 3 2 2" xfId="17177" xr:uid="{00000000-0005-0000-0000-000095320000}"/>
    <cellStyle name="Note 3 4 3 3 2 2 2" xfId="29976" xr:uid="{00000000-0005-0000-0000-000096320000}"/>
    <cellStyle name="Note 3 4 3 3 2 3" xfId="11479" xr:uid="{00000000-0005-0000-0000-000097320000}"/>
    <cellStyle name="Note 3 4 3 3 2 4" xfId="25512" xr:uid="{00000000-0005-0000-0000-000098320000}"/>
    <cellStyle name="Note 3 4 3 3 3" xfId="7591" xr:uid="{00000000-0005-0000-0000-000099320000}"/>
    <cellStyle name="Note 3 4 3 3 3 2" xfId="17176" xr:uid="{00000000-0005-0000-0000-00009A320000}"/>
    <cellStyle name="Note 3 4 3 3 3 3" xfId="29975" xr:uid="{00000000-0005-0000-0000-00009B320000}"/>
    <cellStyle name="Note 3 4 3 3 4" xfId="11478" xr:uid="{00000000-0005-0000-0000-00009C320000}"/>
    <cellStyle name="Note 3 4 3 3 5" xfId="22269" xr:uid="{00000000-0005-0000-0000-00009D320000}"/>
    <cellStyle name="Note 3 4 3 4" xfId="1655" xr:uid="{00000000-0005-0000-0000-00009E320000}"/>
    <cellStyle name="Note 3 4 3 4 2" xfId="4554" xr:uid="{00000000-0005-0000-0000-00009F320000}"/>
    <cellStyle name="Note 3 4 3 4 2 2" xfId="17179" xr:uid="{00000000-0005-0000-0000-0000A0320000}"/>
    <cellStyle name="Note 3 4 3 4 2 2 2" xfId="29978" xr:uid="{00000000-0005-0000-0000-0000A1320000}"/>
    <cellStyle name="Note 3 4 3 4 2 3" xfId="11481" xr:uid="{00000000-0005-0000-0000-0000A2320000}"/>
    <cellStyle name="Note 3 4 3 4 2 4" xfId="25513" xr:uid="{00000000-0005-0000-0000-0000A3320000}"/>
    <cellStyle name="Note 3 4 3 4 3" xfId="7287" xr:uid="{00000000-0005-0000-0000-0000A4320000}"/>
    <cellStyle name="Note 3 4 3 4 3 2" xfId="17178" xr:uid="{00000000-0005-0000-0000-0000A5320000}"/>
    <cellStyle name="Note 3 4 3 4 3 3" xfId="29977" xr:uid="{00000000-0005-0000-0000-0000A6320000}"/>
    <cellStyle name="Note 3 4 3 4 4" xfId="11480" xr:uid="{00000000-0005-0000-0000-0000A7320000}"/>
    <cellStyle name="Note 3 4 3 4 5" xfId="21844" xr:uid="{00000000-0005-0000-0000-0000A8320000}"/>
    <cellStyle name="Note 3 4 3 5" xfId="2104" xr:uid="{00000000-0005-0000-0000-0000A9320000}"/>
    <cellStyle name="Note 3 4 3 5 2" xfId="5002" xr:uid="{00000000-0005-0000-0000-0000AA320000}"/>
    <cellStyle name="Note 3 4 3 5 2 2" xfId="17181" xr:uid="{00000000-0005-0000-0000-0000AB320000}"/>
    <cellStyle name="Note 3 4 3 5 2 2 2" xfId="29980" xr:uid="{00000000-0005-0000-0000-0000AC320000}"/>
    <cellStyle name="Note 3 4 3 5 2 3" xfId="11483" xr:uid="{00000000-0005-0000-0000-0000AD320000}"/>
    <cellStyle name="Note 3 4 3 5 2 4" xfId="25514" xr:uid="{00000000-0005-0000-0000-0000AE320000}"/>
    <cellStyle name="Note 3 4 3 5 3" xfId="7615" xr:uid="{00000000-0005-0000-0000-0000AF320000}"/>
    <cellStyle name="Note 3 4 3 5 3 2" xfId="17180" xr:uid="{00000000-0005-0000-0000-0000B0320000}"/>
    <cellStyle name="Note 3 4 3 5 3 3" xfId="29979" xr:uid="{00000000-0005-0000-0000-0000B1320000}"/>
    <cellStyle name="Note 3 4 3 5 4" xfId="11482" xr:uid="{00000000-0005-0000-0000-0000B2320000}"/>
    <cellStyle name="Note 3 4 3 5 5" xfId="22293" xr:uid="{00000000-0005-0000-0000-0000B3320000}"/>
    <cellStyle name="Note 3 4 3 6" xfId="1457" xr:uid="{00000000-0005-0000-0000-0000B4320000}"/>
    <cellStyle name="Note 3 4 3 6 2" xfId="4357" xr:uid="{00000000-0005-0000-0000-0000B5320000}"/>
    <cellStyle name="Note 3 4 3 6 2 2" xfId="17183" xr:uid="{00000000-0005-0000-0000-0000B6320000}"/>
    <cellStyle name="Note 3 4 3 6 2 2 2" xfId="29982" xr:uid="{00000000-0005-0000-0000-0000B7320000}"/>
    <cellStyle name="Note 3 4 3 6 2 3" xfId="11485" xr:uid="{00000000-0005-0000-0000-0000B8320000}"/>
    <cellStyle name="Note 3 4 3 6 2 4" xfId="25515" xr:uid="{00000000-0005-0000-0000-0000B9320000}"/>
    <cellStyle name="Note 3 4 3 6 3" xfId="7164" xr:uid="{00000000-0005-0000-0000-0000BA320000}"/>
    <cellStyle name="Note 3 4 3 6 3 2" xfId="17182" xr:uid="{00000000-0005-0000-0000-0000BB320000}"/>
    <cellStyle name="Note 3 4 3 6 3 3" xfId="29981" xr:uid="{00000000-0005-0000-0000-0000BC320000}"/>
    <cellStyle name="Note 3 4 3 6 4" xfId="11484" xr:uid="{00000000-0005-0000-0000-0000BD320000}"/>
    <cellStyle name="Note 3 4 3 6 5" xfId="21647" xr:uid="{00000000-0005-0000-0000-0000BE320000}"/>
    <cellStyle name="Note 3 4 3 7" xfId="2130" xr:uid="{00000000-0005-0000-0000-0000BF320000}"/>
    <cellStyle name="Note 3 4 3 7 2" xfId="5028" xr:uid="{00000000-0005-0000-0000-0000C0320000}"/>
    <cellStyle name="Note 3 4 3 7 2 2" xfId="17185" xr:uid="{00000000-0005-0000-0000-0000C1320000}"/>
    <cellStyle name="Note 3 4 3 7 2 2 2" xfId="29984" xr:uid="{00000000-0005-0000-0000-0000C2320000}"/>
    <cellStyle name="Note 3 4 3 7 2 3" xfId="11487" xr:uid="{00000000-0005-0000-0000-0000C3320000}"/>
    <cellStyle name="Note 3 4 3 7 2 4" xfId="25516" xr:uid="{00000000-0005-0000-0000-0000C4320000}"/>
    <cellStyle name="Note 3 4 3 7 3" xfId="7641" xr:uid="{00000000-0005-0000-0000-0000C5320000}"/>
    <cellStyle name="Note 3 4 3 7 3 2" xfId="17184" xr:uid="{00000000-0005-0000-0000-0000C6320000}"/>
    <cellStyle name="Note 3 4 3 7 3 3" xfId="29983" xr:uid="{00000000-0005-0000-0000-0000C7320000}"/>
    <cellStyle name="Note 3 4 3 7 4" xfId="11486" xr:uid="{00000000-0005-0000-0000-0000C8320000}"/>
    <cellStyle name="Note 3 4 3 7 5" xfId="22319" xr:uid="{00000000-0005-0000-0000-0000C9320000}"/>
    <cellStyle name="Note 3 4 3 8" xfId="2680" xr:uid="{00000000-0005-0000-0000-0000CA320000}"/>
    <cellStyle name="Note 3 4 3 8 2" xfId="5577" xr:uid="{00000000-0005-0000-0000-0000CB320000}"/>
    <cellStyle name="Note 3 4 3 8 2 2" xfId="17187" xr:uid="{00000000-0005-0000-0000-0000CC320000}"/>
    <cellStyle name="Note 3 4 3 8 2 2 2" xfId="29986" xr:uid="{00000000-0005-0000-0000-0000CD320000}"/>
    <cellStyle name="Note 3 4 3 8 2 3" xfId="11489" xr:uid="{00000000-0005-0000-0000-0000CE320000}"/>
    <cellStyle name="Note 3 4 3 8 2 4" xfId="25517" xr:uid="{00000000-0005-0000-0000-0000CF320000}"/>
    <cellStyle name="Note 3 4 3 8 3" xfId="8023" xr:uid="{00000000-0005-0000-0000-0000D0320000}"/>
    <cellStyle name="Note 3 4 3 8 3 2" xfId="17186" xr:uid="{00000000-0005-0000-0000-0000D1320000}"/>
    <cellStyle name="Note 3 4 3 8 3 3" xfId="29985" xr:uid="{00000000-0005-0000-0000-0000D2320000}"/>
    <cellStyle name="Note 3 4 3 8 4" xfId="11488" xr:uid="{00000000-0005-0000-0000-0000D3320000}"/>
    <cellStyle name="Note 3 4 3 8 5" xfId="22868" xr:uid="{00000000-0005-0000-0000-0000D4320000}"/>
    <cellStyle name="Note 3 4 3 9" xfId="2303" xr:uid="{00000000-0005-0000-0000-0000D5320000}"/>
    <cellStyle name="Note 3 4 3 9 2" xfId="5201" xr:uid="{00000000-0005-0000-0000-0000D6320000}"/>
    <cellStyle name="Note 3 4 3 9 2 2" xfId="17189" xr:uid="{00000000-0005-0000-0000-0000D7320000}"/>
    <cellStyle name="Note 3 4 3 9 2 2 2" xfId="29988" xr:uid="{00000000-0005-0000-0000-0000D8320000}"/>
    <cellStyle name="Note 3 4 3 9 2 3" xfId="11491" xr:uid="{00000000-0005-0000-0000-0000D9320000}"/>
    <cellStyle name="Note 3 4 3 9 2 4" xfId="25518" xr:uid="{00000000-0005-0000-0000-0000DA320000}"/>
    <cellStyle name="Note 3 4 3 9 3" xfId="7751" xr:uid="{00000000-0005-0000-0000-0000DB320000}"/>
    <cellStyle name="Note 3 4 3 9 3 2" xfId="17188" xr:uid="{00000000-0005-0000-0000-0000DC320000}"/>
    <cellStyle name="Note 3 4 3 9 3 3" xfId="29987" xr:uid="{00000000-0005-0000-0000-0000DD320000}"/>
    <cellStyle name="Note 3 4 3 9 4" xfId="11490" xr:uid="{00000000-0005-0000-0000-0000DE320000}"/>
    <cellStyle name="Note 3 4 3 9 5" xfId="22492" xr:uid="{00000000-0005-0000-0000-0000DF320000}"/>
    <cellStyle name="Note 3 4 4" xfId="1444" xr:uid="{00000000-0005-0000-0000-0000E0320000}"/>
    <cellStyle name="Note 3 4 4 2" xfId="4344" xr:uid="{00000000-0005-0000-0000-0000E1320000}"/>
    <cellStyle name="Note 3 4 4 2 2" xfId="17191" xr:uid="{00000000-0005-0000-0000-0000E2320000}"/>
    <cellStyle name="Note 3 4 4 2 2 2" xfId="29990" xr:uid="{00000000-0005-0000-0000-0000E3320000}"/>
    <cellStyle name="Note 3 4 4 2 3" xfId="11493" xr:uid="{00000000-0005-0000-0000-0000E4320000}"/>
    <cellStyle name="Note 3 4 4 2 4" xfId="25519" xr:uid="{00000000-0005-0000-0000-0000E5320000}"/>
    <cellStyle name="Note 3 4 4 3" xfId="7157" xr:uid="{00000000-0005-0000-0000-0000E6320000}"/>
    <cellStyle name="Note 3 4 4 3 2" xfId="17190" xr:uid="{00000000-0005-0000-0000-0000E7320000}"/>
    <cellStyle name="Note 3 4 4 3 3" xfId="29989" xr:uid="{00000000-0005-0000-0000-0000E8320000}"/>
    <cellStyle name="Note 3 4 4 4" xfId="11492" xr:uid="{00000000-0005-0000-0000-0000E9320000}"/>
    <cellStyle name="Note 3 4 4 5" xfId="21634" xr:uid="{00000000-0005-0000-0000-0000EA320000}"/>
    <cellStyle name="Note 3 4 5" xfId="3133" xr:uid="{00000000-0005-0000-0000-0000EB320000}"/>
    <cellStyle name="Note 3 4 5 2" xfId="6030" xr:uid="{00000000-0005-0000-0000-0000EC320000}"/>
    <cellStyle name="Note 3 4 5 2 2" xfId="17193" xr:uid="{00000000-0005-0000-0000-0000ED320000}"/>
    <cellStyle name="Note 3 4 5 2 2 2" xfId="29992" xr:uid="{00000000-0005-0000-0000-0000EE320000}"/>
    <cellStyle name="Note 3 4 5 2 3" xfId="11495" xr:uid="{00000000-0005-0000-0000-0000EF320000}"/>
    <cellStyle name="Note 3 4 5 2 4" xfId="25520" xr:uid="{00000000-0005-0000-0000-0000F0320000}"/>
    <cellStyle name="Note 3 4 5 3" xfId="8302" xr:uid="{00000000-0005-0000-0000-0000F1320000}"/>
    <cellStyle name="Note 3 4 5 3 2" xfId="17192" xr:uid="{00000000-0005-0000-0000-0000F2320000}"/>
    <cellStyle name="Note 3 4 5 3 3" xfId="29991" xr:uid="{00000000-0005-0000-0000-0000F3320000}"/>
    <cellStyle name="Note 3 4 5 4" xfId="11494" xr:uid="{00000000-0005-0000-0000-0000F4320000}"/>
    <cellStyle name="Note 3 4 5 5" xfId="23321" xr:uid="{00000000-0005-0000-0000-0000F5320000}"/>
    <cellStyle name="Note 3 4 6" xfId="4208" xr:uid="{00000000-0005-0000-0000-0000F6320000}"/>
    <cellStyle name="Note 3 4 6 2" xfId="17194" xr:uid="{00000000-0005-0000-0000-0000F7320000}"/>
    <cellStyle name="Note 3 4 6 2 2" xfId="29993" xr:uid="{00000000-0005-0000-0000-0000F8320000}"/>
    <cellStyle name="Note 3 4 6 3" xfId="11496" xr:uid="{00000000-0005-0000-0000-0000F9320000}"/>
    <cellStyle name="Note 3 4 6 4" xfId="25521" xr:uid="{00000000-0005-0000-0000-0000FA320000}"/>
    <cellStyle name="Note 3 4 7" xfId="17033" xr:uid="{00000000-0005-0000-0000-0000FB320000}"/>
    <cellStyle name="Note 3 4 7 2" xfId="29832" xr:uid="{00000000-0005-0000-0000-0000FC320000}"/>
    <cellStyle name="Note 3 4 8" xfId="11335" xr:uid="{00000000-0005-0000-0000-0000FD320000}"/>
    <cellStyle name="Note 3 4 9" xfId="21595" xr:uid="{00000000-0005-0000-0000-0000FE320000}"/>
    <cellStyle name="Note 3 5" xfId="440" xr:uid="{00000000-0005-0000-0000-0000FF320000}"/>
    <cellStyle name="Note 3 5 10" xfId="2304" xr:uid="{00000000-0005-0000-0000-000000330000}"/>
    <cellStyle name="Note 3 5 10 2" xfId="5202" xr:uid="{00000000-0005-0000-0000-000001330000}"/>
    <cellStyle name="Note 3 5 10 2 2" xfId="17197" xr:uid="{00000000-0005-0000-0000-000002330000}"/>
    <cellStyle name="Note 3 5 10 2 2 2" xfId="29996" xr:uid="{00000000-0005-0000-0000-000003330000}"/>
    <cellStyle name="Note 3 5 10 2 3" xfId="11499" xr:uid="{00000000-0005-0000-0000-000004330000}"/>
    <cellStyle name="Note 3 5 10 2 4" xfId="25522" xr:uid="{00000000-0005-0000-0000-000005330000}"/>
    <cellStyle name="Note 3 5 10 3" xfId="7752" xr:uid="{00000000-0005-0000-0000-000006330000}"/>
    <cellStyle name="Note 3 5 10 3 2" xfId="17196" xr:uid="{00000000-0005-0000-0000-000007330000}"/>
    <cellStyle name="Note 3 5 10 3 3" xfId="29995" xr:uid="{00000000-0005-0000-0000-000008330000}"/>
    <cellStyle name="Note 3 5 10 4" xfId="11498" xr:uid="{00000000-0005-0000-0000-000009330000}"/>
    <cellStyle name="Note 3 5 10 5" xfId="22493" xr:uid="{00000000-0005-0000-0000-00000A330000}"/>
    <cellStyle name="Note 3 5 11" xfId="2701" xr:uid="{00000000-0005-0000-0000-00000B330000}"/>
    <cellStyle name="Note 3 5 11 2" xfId="5598" xr:uid="{00000000-0005-0000-0000-00000C330000}"/>
    <cellStyle name="Note 3 5 11 2 2" xfId="17199" xr:uid="{00000000-0005-0000-0000-00000D330000}"/>
    <cellStyle name="Note 3 5 11 2 2 2" xfId="29998" xr:uid="{00000000-0005-0000-0000-00000E330000}"/>
    <cellStyle name="Note 3 5 11 2 3" xfId="11501" xr:uid="{00000000-0005-0000-0000-00000F330000}"/>
    <cellStyle name="Note 3 5 11 2 4" xfId="25523" xr:uid="{00000000-0005-0000-0000-000010330000}"/>
    <cellStyle name="Note 3 5 11 3" xfId="8044" xr:uid="{00000000-0005-0000-0000-000011330000}"/>
    <cellStyle name="Note 3 5 11 3 2" xfId="17198" xr:uid="{00000000-0005-0000-0000-000012330000}"/>
    <cellStyle name="Note 3 5 11 3 3" xfId="29997" xr:uid="{00000000-0005-0000-0000-000013330000}"/>
    <cellStyle name="Note 3 5 11 4" xfId="11500" xr:uid="{00000000-0005-0000-0000-000014330000}"/>
    <cellStyle name="Note 3 5 11 5" xfId="22889" xr:uid="{00000000-0005-0000-0000-000015330000}"/>
    <cellStyle name="Note 3 5 12" xfId="2551" xr:uid="{00000000-0005-0000-0000-000016330000}"/>
    <cellStyle name="Note 3 5 12 2" xfId="5448" xr:uid="{00000000-0005-0000-0000-000017330000}"/>
    <cellStyle name="Note 3 5 12 2 2" xfId="17201" xr:uid="{00000000-0005-0000-0000-000018330000}"/>
    <cellStyle name="Note 3 5 12 2 2 2" xfId="30000" xr:uid="{00000000-0005-0000-0000-000019330000}"/>
    <cellStyle name="Note 3 5 12 2 3" xfId="11503" xr:uid="{00000000-0005-0000-0000-00001A330000}"/>
    <cellStyle name="Note 3 5 12 2 4" xfId="25524" xr:uid="{00000000-0005-0000-0000-00001B330000}"/>
    <cellStyle name="Note 3 5 12 3" xfId="7922" xr:uid="{00000000-0005-0000-0000-00001C330000}"/>
    <cellStyle name="Note 3 5 12 3 2" xfId="17200" xr:uid="{00000000-0005-0000-0000-00001D330000}"/>
    <cellStyle name="Note 3 5 12 3 3" xfId="29999" xr:uid="{00000000-0005-0000-0000-00001E330000}"/>
    <cellStyle name="Note 3 5 12 4" xfId="11502" xr:uid="{00000000-0005-0000-0000-00001F330000}"/>
    <cellStyle name="Note 3 5 12 5" xfId="22739" xr:uid="{00000000-0005-0000-0000-000020330000}"/>
    <cellStyle name="Note 3 5 13" xfId="2724" xr:uid="{00000000-0005-0000-0000-000021330000}"/>
    <cellStyle name="Note 3 5 13 2" xfId="5621" xr:uid="{00000000-0005-0000-0000-000022330000}"/>
    <cellStyle name="Note 3 5 13 2 2" xfId="17203" xr:uid="{00000000-0005-0000-0000-000023330000}"/>
    <cellStyle name="Note 3 5 13 2 2 2" xfId="30002" xr:uid="{00000000-0005-0000-0000-000024330000}"/>
    <cellStyle name="Note 3 5 13 2 3" xfId="11505" xr:uid="{00000000-0005-0000-0000-000025330000}"/>
    <cellStyle name="Note 3 5 13 2 4" xfId="25525" xr:uid="{00000000-0005-0000-0000-000026330000}"/>
    <cellStyle name="Note 3 5 13 3" xfId="8067" xr:uid="{00000000-0005-0000-0000-000027330000}"/>
    <cellStyle name="Note 3 5 13 3 2" xfId="17202" xr:uid="{00000000-0005-0000-0000-000028330000}"/>
    <cellStyle name="Note 3 5 13 3 3" xfId="30001" xr:uid="{00000000-0005-0000-0000-000029330000}"/>
    <cellStyle name="Note 3 5 13 4" xfId="11504" xr:uid="{00000000-0005-0000-0000-00002A330000}"/>
    <cellStyle name="Note 3 5 13 5" xfId="22912" xr:uid="{00000000-0005-0000-0000-00002B330000}"/>
    <cellStyle name="Note 3 5 14" xfId="2597" xr:uid="{00000000-0005-0000-0000-00002C330000}"/>
    <cellStyle name="Note 3 5 14 2" xfId="5494" xr:uid="{00000000-0005-0000-0000-00002D330000}"/>
    <cellStyle name="Note 3 5 14 2 2" xfId="17205" xr:uid="{00000000-0005-0000-0000-00002E330000}"/>
    <cellStyle name="Note 3 5 14 2 2 2" xfId="30004" xr:uid="{00000000-0005-0000-0000-00002F330000}"/>
    <cellStyle name="Note 3 5 14 2 3" xfId="11507" xr:uid="{00000000-0005-0000-0000-000030330000}"/>
    <cellStyle name="Note 3 5 14 2 4" xfId="25526" xr:uid="{00000000-0005-0000-0000-000031330000}"/>
    <cellStyle name="Note 3 5 14 3" xfId="7956" xr:uid="{00000000-0005-0000-0000-000032330000}"/>
    <cellStyle name="Note 3 5 14 3 2" xfId="17204" xr:uid="{00000000-0005-0000-0000-000033330000}"/>
    <cellStyle name="Note 3 5 14 3 3" xfId="30003" xr:uid="{00000000-0005-0000-0000-000034330000}"/>
    <cellStyle name="Note 3 5 14 4" xfId="11506" xr:uid="{00000000-0005-0000-0000-000035330000}"/>
    <cellStyle name="Note 3 5 14 5" xfId="22785" xr:uid="{00000000-0005-0000-0000-000036330000}"/>
    <cellStyle name="Note 3 5 15" xfId="2995" xr:uid="{00000000-0005-0000-0000-000037330000}"/>
    <cellStyle name="Note 3 5 15 2" xfId="5892" xr:uid="{00000000-0005-0000-0000-000038330000}"/>
    <cellStyle name="Note 3 5 15 2 2" xfId="17207" xr:uid="{00000000-0005-0000-0000-000039330000}"/>
    <cellStyle name="Note 3 5 15 2 2 2" xfId="30006" xr:uid="{00000000-0005-0000-0000-00003A330000}"/>
    <cellStyle name="Note 3 5 15 2 3" xfId="11509" xr:uid="{00000000-0005-0000-0000-00003B330000}"/>
    <cellStyle name="Note 3 5 15 2 4" xfId="25527" xr:uid="{00000000-0005-0000-0000-00003C330000}"/>
    <cellStyle name="Note 3 5 15 3" xfId="8231" xr:uid="{00000000-0005-0000-0000-00003D330000}"/>
    <cellStyle name="Note 3 5 15 3 2" xfId="17206" xr:uid="{00000000-0005-0000-0000-00003E330000}"/>
    <cellStyle name="Note 3 5 15 3 3" xfId="30005" xr:uid="{00000000-0005-0000-0000-00003F330000}"/>
    <cellStyle name="Note 3 5 15 4" xfId="11508" xr:uid="{00000000-0005-0000-0000-000040330000}"/>
    <cellStyle name="Note 3 5 15 5" xfId="23183" xr:uid="{00000000-0005-0000-0000-000041330000}"/>
    <cellStyle name="Note 3 5 16" xfId="2383" xr:uid="{00000000-0005-0000-0000-000042330000}"/>
    <cellStyle name="Note 3 5 16 2" xfId="5281" xr:uid="{00000000-0005-0000-0000-000043330000}"/>
    <cellStyle name="Note 3 5 16 2 2" xfId="17209" xr:uid="{00000000-0005-0000-0000-000044330000}"/>
    <cellStyle name="Note 3 5 16 2 2 2" xfId="30008" xr:uid="{00000000-0005-0000-0000-000045330000}"/>
    <cellStyle name="Note 3 5 16 2 3" xfId="11511" xr:uid="{00000000-0005-0000-0000-000046330000}"/>
    <cellStyle name="Note 3 5 16 2 4" xfId="25528" xr:uid="{00000000-0005-0000-0000-000047330000}"/>
    <cellStyle name="Note 3 5 16 3" xfId="7810" xr:uid="{00000000-0005-0000-0000-000048330000}"/>
    <cellStyle name="Note 3 5 16 3 2" xfId="17208" xr:uid="{00000000-0005-0000-0000-000049330000}"/>
    <cellStyle name="Note 3 5 16 3 3" xfId="30007" xr:uid="{00000000-0005-0000-0000-00004A330000}"/>
    <cellStyle name="Note 3 5 16 4" xfId="11510" xr:uid="{00000000-0005-0000-0000-00004B330000}"/>
    <cellStyle name="Note 3 5 16 5" xfId="22572" xr:uid="{00000000-0005-0000-0000-00004C330000}"/>
    <cellStyle name="Note 3 5 17" xfId="3064" xr:uid="{00000000-0005-0000-0000-00004D330000}"/>
    <cellStyle name="Note 3 5 17 2" xfId="5961" xr:uid="{00000000-0005-0000-0000-00004E330000}"/>
    <cellStyle name="Note 3 5 17 2 2" xfId="17211" xr:uid="{00000000-0005-0000-0000-00004F330000}"/>
    <cellStyle name="Note 3 5 17 2 2 2" xfId="30010" xr:uid="{00000000-0005-0000-0000-000050330000}"/>
    <cellStyle name="Note 3 5 17 2 3" xfId="11513" xr:uid="{00000000-0005-0000-0000-000051330000}"/>
    <cellStyle name="Note 3 5 17 2 4" xfId="25529" xr:uid="{00000000-0005-0000-0000-000052330000}"/>
    <cellStyle name="Note 3 5 17 3" xfId="8263" xr:uid="{00000000-0005-0000-0000-000053330000}"/>
    <cellStyle name="Note 3 5 17 3 2" xfId="17210" xr:uid="{00000000-0005-0000-0000-000054330000}"/>
    <cellStyle name="Note 3 5 17 3 3" xfId="30009" xr:uid="{00000000-0005-0000-0000-000055330000}"/>
    <cellStyle name="Note 3 5 17 4" xfId="11512" xr:uid="{00000000-0005-0000-0000-000056330000}"/>
    <cellStyle name="Note 3 5 17 5" xfId="23252" xr:uid="{00000000-0005-0000-0000-000057330000}"/>
    <cellStyle name="Note 3 5 18" xfId="3400" xr:uid="{00000000-0005-0000-0000-000058330000}"/>
    <cellStyle name="Note 3 5 18 2" xfId="6297" xr:uid="{00000000-0005-0000-0000-000059330000}"/>
    <cellStyle name="Note 3 5 18 2 2" xfId="17213" xr:uid="{00000000-0005-0000-0000-00005A330000}"/>
    <cellStyle name="Note 3 5 18 2 2 2" xfId="30012" xr:uid="{00000000-0005-0000-0000-00005B330000}"/>
    <cellStyle name="Note 3 5 18 2 3" xfId="11515" xr:uid="{00000000-0005-0000-0000-00005C330000}"/>
    <cellStyle name="Note 3 5 18 2 4" xfId="25530" xr:uid="{00000000-0005-0000-0000-00005D330000}"/>
    <cellStyle name="Note 3 5 18 3" xfId="8468" xr:uid="{00000000-0005-0000-0000-00005E330000}"/>
    <cellStyle name="Note 3 5 18 3 2" xfId="17212" xr:uid="{00000000-0005-0000-0000-00005F330000}"/>
    <cellStyle name="Note 3 5 18 3 3" xfId="30011" xr:uid="{00000000-0005-0000-0000-000060330000}"/>
    <cellStyle name="Note 3 5 18 4" xfId="11514" xr:uid="{00000000-0005-0000-0000-000061330000}"/>
    <cellStyle name="Note 3 5 18 5" xfId="23588" xr:uid="{00000000-0005-0000-0000-000062330000}"/>
    <cellStyle name="Note 3 5 19" xfId="3690" xr:uid="{00000000-0005-0000-0000-000063330000}"/>
    <cellStyle name="Note 3 5 19 2" xfId="6587" xr:uid="{00000000-0005-0000-0000-000064330000}"/>
    <cellStyle name="Note 3 5 19 2 2" xfId="17215" xr:uid="{00000000-0005-0000-0000-000065330000}"/>
    <cellStyle name="Note 3 5 19 2 2 2" xfId="30014" xr:uid="{00000000-0005-0000-0000-000066330000}"/>
    <cellStyle name="Note 3 5 19 2 3" xfId="11517" xr:uid="{00000000-0005-0000-0000-000067330000}"/>
    <cellStyle name="Note 3 5 19 2 4" xfId="25531" xr:uid="{00000000-0005-0000-0000-000068330000}"/>
    <cellStyle name="Note 3 5 19 3" xfId="8642" xr:uid="{00000000-0005-0000-0000-000069330000}"/>
    <cellStyle name="Note 3 5 19 3 2" xfId="17214" xr:uid="{00000000-0005-0000-0000-00006A330000}"/>
    <cellStyle name="Note 3 5 19 3 3" xfId="30013" xr:uid="{00000000-0005-0000-0000-00006B330000}"/>
    <cellStyle name="Note 3 5 19 4" xfId="11516" xr:uid="{00000000-0005-0000-0000-00006C330000}"/>
    <cellStyle name="Note 3 5 19 5" xfId="23878" xr:uid="{00000000-0005-0000-0000-00006D330000}"/>
    <cellStyle name="Note 3 5 2" xfId="441" xr:uid="{00000000-0005-0000-0000-00006E330000}"/>
    <cellStyle name="Note 3 5 2 10" xfId="2700" xr:uid="{00000000-0005-0000-0000-00006F330000}"/>
    <cellStyle name="Note 3 5 2 10 2" xfId="5597" xr:uid="{00000000-0005-0000-0000-000070330000}"/>
    <cellStyle name="Note 3 5 2 10 2 2" xfId="17218" xr:uid="{00000000-0005-0000-0000-000071330000}"/>
    <cellStyle name="Note 3 5 2 10 2 2 2" xfId="30017" xr:uid="{00000000-0005-0000-0000-000072330000}"/>
    <cellStyle name="Note 3 5 2 10 2 3" xfId="11520" xr:uid="{00000000-0005-0000-0000-000073330000}"/>
    <cellStyle name="Note 3 5 2 10 2 4" xfId="25532" xr:uid="{00000000-0005-0000-0000-000074330000}"/>
    <cellStyle name="Note 3 5 2 10 3" xfId="8043" xr:uid="{00000000-0005-0000-0000-000075330000}"/>
    <cellStyle name="Note 3 5 2 10 3 2" xfId="17217" xr:uid="{00000000-0005-0000-0000-000076330000}"/>
    <cellStyle name="Note 3 5 2 10 3 3" xfId="30016" xr:uid="{00000000-0005-0000-0000-000077330000}"/>
    <cellStyle name="Note 3 5 2 10 4" xfId="11519" xr:uid="{00000000-0005-0000-0000-000078330000}"/>
    <cellStyle name="Note 3 5 2 10 5" xfId="22888" xr:uid="{00000000-0005-0000-0000-000079330000}"/>
    <cellStyle name="Note 3 5 2 11" xfId="1943" xr:uid="{00000000-0005-0000-0000-00007A330000}"/>
    <cellStyle name="Note 3 5 2 11 2" xfId="4841" xr:uid="{00000000-0005-0000-0000-00007B330000}"/>
    <cellStyle name="Note 3 5 2 11 2 2" xfId="17220" xr:uid="{00000000-0005-0000-0000-00007C330000}"/>
    <cellStyle name="Note 3 5 2 11 2 2 2" xfId="30019" xr:uid="{00000000-0005-0000-0000-00007D330000}"/>
    <cellStyle name="Note 3 5 2 11 2 3" xfId="11522" xr:uid="{00000000-0005-0000-0000-00007E330000}"/>
    <cellStyle name="Note 3 5 2 11 2 4" xfId="25533" xr:uid="{00000000-0005-0000-0000-00007F330000}"/>
    <cellStyle name="Note 3 5 2 11 3" xfId="7472" xr:uid="{00000000-0005-0000-0000-000080330000}"/>
    <cellStyle name="Note 3 5 2 11 3 2" xfId="17219" xr:uid="{00000000-0005-0000-0000-000081330000}"/>
    <cellStyle name="Note 3 5 2 11 3 3" xfId="30018" xr:uid="{00000000-0005-0000-0000-000082330000}"/>
    <cellStyle name="Note 3 5 2 11 4" xfId="11521" xr:uid="{00000000-0005-0000-0000-000083330000}"/>
    <cellStyle name="Note 3 5 2 11 5" xfId="22132" xr:uid="{00000000-0005-0000-0000-000084330000}"/>
    <cellStyle name="Note 3 5 2 12" xfId="2723" xr:uid="{00000000-0005-0000-0000-000085330000}"/>
    <cellStyle name="Note 3 5 2 12 2" xfId="5620" xr:uid="{00000000-0005-0000-0000-000086330000}"/>
    <cellStyle name="Note 3 5 2 12 2 2" xfId="17222" xr:uid="{00000000-0005-0000-0000-000087330000}"/>
    <cellStyle name="Note 3 5 2 12 2 2 2" xfId="30021" xr:uid="{00000000-0005-0000-0000-000088330000}"/>
    <cellStyle name="Note 3 5 2 12 2 3" xfId="11524" xr:uid="{00000000-0005-0000-0000-000089330000}"/>
    <cellStyle name="Note 3 5 2 12 2 4" xfId="25534" xr:uid="{00000000-0005-0000-0000-00008A330000}"/>
    <cellStyle name="Note 3 5 2 12 3" xfId="8066" xr:uid="{00000000-0005-0000-0000-00008B330000}"/>
    <cellStyle name="Note 3 5 2 12 3 2" xfId="17221" xr:uid="{00000000-0005-0000-0000-00008C330000}"/>
    <cellStyle name="Note 3 5 2 12 3 3" xfId="30020" xr:uid="{00000000-0005-0000-0000-00008D330000}"/>
    <cellStyle name="Note 3 5 2 12 4" xfId="11523" xr:uid="{00000000-0005-0000-0000-00008E330000}"/>
    <cellStyle name="Note 3 5 2 12 5" xfId="22911" xr:uid="{00000000-0005-0000-0000-00008F330000}"/>
    <cellStyle name="Note 3 5 2 13" xfId="2469" xr:uid="{00000000-0005-0000-0000-000090330000}"/>
    <cellStyle name="Note 3 5 2 13 2" xfId="5366" xr:uid="{00000000-0005-0000-0000-000091330000}"/>
    <cellStyle name="Note 3 5 2 13 2 2" xfId="17224" xr:uid="{00000000-0005-0000-0000-000092330000}"/>
    <cellStyle name="Note 3 5 2 13 2 2 2" xfId="30023" xr:uid="{00000000-0005-0000-0000-000093330000}"/>
    <cellStyle name="Note 3 5 2 13 2 3" xfId="11526" xr:uid="{00000000-0005-0000-0000-000094330000}"/>
    <cellStyle name="Note 3 5 2 13 2 4" xfId="25535" xr:uid="{00000000-0005-0000-0000-000095330000}"/>
    <cellStyle name="Note 3 5 2 13 3" xfId="7868" xr:uid="{00000000-0005-0000-0000-000096330000}"/>
    <cellStyle name="Note 3 5 2 13 3 2" xfId="17223" xr:uid="{00000000-0005-0000-0000-000097330000}"/>
    <cellStyle name="Note 3 5 2 13 3 3" xfId="30022" xr:uid="{00000000-0005-0000-0000-000098330000}"/>
    <cellStyle name="Note 3 5 2 13 4" xfId="11525" xr:uid="{00000000-0005-0000-0000-000099330000}"/>
    <cellStyle name="Note 3 5 2 13 5" xfId="22657" xr:uid="{00000000-0005-0000-0000-00009A330000}"/>
    <cellStyle name="Note 3 5 2 14" xfId="2994" xr:uid="{00000000-0005-0000-0000-00009B330000}"/>
    <cellStyle name="Note 3 5 2 14 2" xfId="5891" xr:uid="{00000000-0005-0000-0000-00009C330000}"/>
    <cellStyle name="Note 3 5 2 14 2 2" xfId="17226" xr:uid="{00000000-0005-0000-0000-00009D330000}"/>
    <cellStyle name="Note 3 5 2 14 2 2 2" xfId="30025" xr:uid="{00000000-0005-0000-0000-00009E330000}"/>
    <cellStyle name="Note 3 5 2 14 2 3" xfId="11528" xr:uid="{00000000-0005-0000-0000-00009F330000}"/>
    <cellStyle name="Note 3 5 2 14 2 4" xfId="25536" xr:uid="{00000000-0005-0000-0000-0000A0330000}"/>
    <cellStyle name="Note 3 5 2 14 3" xfId="8230" xr:uid="{00000000-0005-0000-0000-0000A1330000}"/>
    <cellStyle name="Note 3 5 2 14 3 2" xfId="17225" xr:uid="{00000000-0005-0000-0000-0000A2330000}"/>
    <cellStyle name="Note 3 5 2 14 3 3" xfId="30024" xr:uid="{00000000-0005-0000-0000-0000A3330000}"/>
    <cellStyle name="Note 3 5 2 14 4" xfId="11527" xr:uid="{00000000-0005-0000-0000-0000A4330000}"/>
    <cellStyle name="Note 3 5 2 14 5" xfId="23182" xr:uid="{00000000-0005-0000-0000-0000A5330000}"/>
    <cellStyle name="Note 3 5 2 15" xfId="3196" xr:uid="{00000000-0005-0000-0000-0000A6330000}"/>
    <cellStyle name="Note 3 5 2 15 2" xfId="6093" xr:uid="{00000000-0005-0000-0000-0000A7330000}"/>
    <cellStyle name="Note 3 5 2 15 2 2" xfId="17228" xr:uid="{00000000-0005-0000-0000-0000A8330000}"/>
    <cellStyle name="Note 3 5 2 15 2 2 2" xfId="30027" xr:uid="{00000000-0005-0000-0000-0000A9330000}"/>
    <cellStyle name="Note 3 5 2 15 2 3" xfId="11530" xr:uid="{00000000-0005-0000-0000-0000AA330000}"/>
    <cellStyle name="Note 3 5 2 15 2 4" xfId="25537" xr:uid="{00000000-0005-0000-0000-0000AB330000}"/>
    <cellStyle name="Note 3 5 2 15 3" xfId="8342" xr:uid="{00000000-0005-0000-0000-0000AC330000}"/>
    <cellStyle name="Note 3 5 2 15 3 2" xfId="17227" xr:uid="{00000000-0005-0000-0000-0000AD330000}"/>
    <cellStyle name="Note 3 5 2 15 3 3" xfId="30026" xr:uid="{00000000-0005-0000-0000-0000AE330000}"/>
    <cellStyle name="Note 3 5 2 15 4" xfId="11529" xr:uid="{00000000-0005-0000-0000-0000AF330000}"/>
    <cellStyle name="Note 3 5 2 15 5" xfId="23384" xr:uid="{00000000-0005-0000-0000-0000B0330000}"/>
    <cellStyle name="Note 3 5 2 16" xfId="2443" xr:uid="{00000000-0005-0000-0000-0000B1330000}"/>
    <cellStyle name="Note 3 5 2 16 2" xfId="5340" xr:uid="{00000000-0005-0000-0000-0000B2330000}"/>
    <cellStyle name="Note 3 5 2 16 2 2" xfId="17230" xr:uid="{00000000-0005-0000-0000-0000B3330000}"/>
    <cellStyle name="Note 3 5 2 16 2 2 2" xfId="30029" xr:uid="{00000000-0005-0000-0000-0000B4330000}"/>
    <cellStyle name="Note 3 5 2 16 2 3" xfId="11532" xr:uid="{00000000-0005-0000-0000-0000B5330000}"/>
    <cellStyle name="Note 3 5 2 16 2 4" xfId="25538" xr:uid="{00000000-0005-0000-0000-0000B6330000}"/>
    <cellStyle name="Note 3 5 2 16 3" xfId="7842" xr:uid="{00000000-0005-0000-0000-0000B7330000}"/>
    <cellStyle name="Note 3 5 2 16 3 2" xfId="17229" xr:uid="{00000000-0005-0000-0000-0000B8330000}"/>
    <cellStyle name="Note 3 5 2 16 3 3" xfId="30028" xr:uid="{00000000-0005-0000-0000-0000B9330000}"/>
    <cellStyle name="Note 3 5 2 16 4" xfId="11531" xr:uid="{00000000-0005-0000-0000-0000BA330000}"/>
    <cellStyle name="Note 3 5 2 16 5" xfId="22631" xr:uid="{00000000-0005-0000-0000-0000BB330000}"/>
    <cellStyle name="Note 3 5 2 17" xfId="3406" xr:uid="{00000000-0005-0000-0000-0000BC330000}"/>
    <cellStyle name="Note 3 5 2 17 2" xfId="6303" xr:uid="{00000000-0005-0000-0000-0000BD330000}"/>
    <cellStyle name="Note 3 5 2 17 2 2" xfId="17232" xr:uid="{00000000-0005-0000-0000-0000BE330000}"/>
    <cellStyle name="Note 3 5 2 17 2 2 2" xfId="30031" xr:uid="{00000000-0005-0000-0000-0000BF330000}"/>
    <cellStyle name="Note 3 5 2 17 2 3" xfId="11534" xr:uid="{00000000-0005-0000-0000-0000C0330000}"/>
    <cellStyle name="Note 3 5 2 17 2 4" xfId="25539" xr:uid="{00000000-0005-0000-0000-0000C1330000}"/>
    <cellStyle name="Note 3 5 2 17 3" xfId="8473" xr:uid="{00000000-0005-0000-0000-0000C2330000}"/>
    <cellStyle name="Note 3 5 2 17 3 2" xfId="17231" xr:uid="{00000000-0005-0000-0000-0000C3330000}"/>
    <cellStyle name="Note 3 5 2 17 3 3" xfId="30030" xr:uid="{00000000-0005-0000-0000-0000C4330000}"/>
    <cellStyle name="Note 3 5 2 17 4" xfId="11533" xr:uid="{00000000-0005-0000-0000-0000C5330000}"/>
    <cellStyle name="Note 3 5 2 17 5" xfId="23594" xr:uid="{00000000-0005-0000-0000-0000C6330000}"/>
    <cellStyle name="Note 3 5 2 18" xfId="3689" xr:uid="{00000000-0005-0000-0000-0000C7330000}"/>
    <cellStyle name="Note 3 5 2 18 2" xfId="6586" xr:uid="{00000000-0005-0000-0000-0000C8330000}"/>
    <cellStyle name="Note 3 5 2 18 2 2" xfId="17234" xr:uid="{00000000-0005-0000-0000-0000C9330000}"/>
    <cellStyle name="Note 3 5 2 18 2 2 2" xfId="30033" xr:uid="{00000000-0005-0000-0000-0000CA330000}"/>
    <cellStyle name="Note 3 5 2 18 2 3" xfId="11536" xr:uid="{00000000-0005-0000-0000-0000CB330000}"/>
    <cellStyle name="Note 3 5 2 18 2 4" xfId="25540" xr:uid="{00000000-0005-0000-0000-0000CC330000}"/>
    <cellStyle name="Note 3 5 2 18 3" xfId="8641" xr:uid="{00000000-0005-0000-0000-0000CD330000}"/>
    <cellStyle name="Note 3 5 2 18 3 2" xfId="17233" xr:uid="{00000000-0005-0000-0000-0000CE330000}"/>
    <cellStyle name="Note 3 5 2 18 3 3" xfId="30032" xr:uid="{00000000-0005-0000-0000-0000CF330000}"/>
    <cellStyle name="Note 3 5 2 18 4" xfId="11535" xr:uid="{00000000-0005-0000-0000-0000D0330000}"/>
    <cellStyle name="Note 3 5 2 18 5" xfId="23877" xr:uid="{00000000-0005-0000-0000-0000D1330000}"/>
    <cellStyle name="Note 3 5 2 19" xfId="3339" xr:uid="{00000000-0005-0000-0000-0000D2330000}"/>
    <cellStyle name="Note 3 5 2 19 2" xfId="6236" xr:uid="{00000000-0005-0000-0000-0000D3330000}"/>
    <cellStyle name="Note 3 5 2 19 2 2" xfId="17236" xr:uid="{00000000-0005-0000-0000-0000D4330000}"/>
    <cellStyle name="Note 3 5 2 19 2 2 2" xfId="30035" xr:uid="{00000000-0005-0000-0000-0000D5330000}"/>
    <cellStyle name="Note 3 5 2 19 2 3" xfId="11538" xr:uid="{00000000-0005-0000-0000-0000D6330000}"/>
    <cellStyle name="Note 3 5 2 19 2 4" xfId="25541" xr:uid="{00000000-0005-0000-0000-0000D7330000}"/>
    <cellStyle name="Note 3 5 2 19 3" xfId="8435" xr:uid="{00000000-0005-0000-0000-0000D8330000}"/>
    <cellStyle name="Note 3 5 2 19 3 2" xfId="17235" xr:uid="{00000000-0005-0000-0000-0000D9330000}"/>
    <cellStyle name="Note 3 5 2 19 3 3" xfId="30034" xr:uid="{00000000-0005-0000-0000-0000DA330000}"/>
    <cellStyle name="Note 3 5 2 19 4" xfId="11537" xr:uid="{00000000-0005-0000-0000-0000DB330000}"/>
    <cellStyle name="Note 3 5 2 19 5" xfId="23527" xr:uid="{00000000-0005-0000-0000-0000DC330000}"/>
    <cellStyle name="Note 3 5 2 2" xfId="1683" xr:uid="{00000000-0005-0000-0000-0000DD330000}"/>
    <cellStyle name="Note 3 5 2 2 2" xfId="4582" xr:uid="{00000000-0005-0000-0000-0000DE330000}"/>
    <cellStyle name="Note 3 5 2 2 2 2" xfId="17238" xr:uid="{00000000-0005-0000-0000-0000DF330000}"/>
    <cellStyle name="Note 3 5 2 2 2 2 2" xfId="30037" xr:uid="{00000000-0005-0000-0000-0000E0330000}"/>
    <cellStyle name="Note 3 5 2 2 2 3" xfId="11540" xr:uid="{00000000-0005-0000-0000-0000E1330000}"/>
    <cellStyle name="Note 3 5 2 2 2 4" xfId="25542" xr:uid="{00000000-0005-0000-0000-0000E2330000}"/>
    <cellStyle name="Note 3 5 2 2 3" xfId="7315" xr:uid="{00000000-0005-0000-0000-0000E3330000}"/>
    <cellStyle name="Note 3 5 2 2 3 2" xfId="17237" xr:uid="{00000000-0005-0000-0000-0000E4330000}"/>
    <cellStyle name="Note 3 5 2 2 3 3" xfId="30036" xr:uid="{00000000-0005-0000-0000-0000E5330000}"/>
    <cellStyle name="Note 3 5 2 2 4" xfId="11539" xr:uid="{00000000-0005-0000-0000-0000E6330000}"/>
    <cellStyle name="Note 3 5 2 2 5" xfId="21872" xr:uid="{00000000-0005-0000-0000-0000E7330000}"/>
    <cellStyle name="Note 3 5 2 20" xfId="2604" xr:uid="{00000000-0005-0000-0000-0000E8330000}"/>
    <cellStyle name="Note 3 5 2 20 2" xfId="5501" xr:uid="{00000000-0005-0000-0000-0000E9330000}"/>
    <cellStyle name="Note 3 5 2 20 2 2" xfId="17240" xr:uid="{00000000-0005-0000-0000-0000EA330000}"/>
    <cellStyle name="Note 3 5 2 20 2 2 2" xfId="30039" xr:uid="{00000000-0005-0000-0000-0000EB330000}"/>
    <cellStyle name="Note 3 5 2 20 2 3" xfId="11542" xr:uid="{00000000-0005-0000-0000-0000EC330000}"/>
    <cellStyle name="Note 3 5 2 20 2 4" xfId="25543" xr:uid="{00000000-0005-0000-0000-0000ED330000}"/>
    <cellStyle name="Note 3 5 2 20 3" xfId="7962" xr:uid="{00000000-0005-0000-0000-0000EE330000}"/>
    <cellStyle name="Note 3 5 2 20 3 2" xfId="17239" xr:uid="{00000000-0005-0000-0000-0000EF330000}"/>
    <cellStyle name="Note 3 5 2 20 3 3" xfId="30038" xr:uid="{00000000-0005-0000-0000-0000F0330000}"/>
    <cellStyle name="Note 3 5 2 20 4" xfId="11541" xr:uid="{00000000-0005-0000-0000-0000F1330000}"/>
    <cellStyle name="Note 3 5 2 20 5" xfId="22792" xr:uid="{00000000-0005-0000-0000-0000F2330000}"/>
    <cellStyle name="Note 3 5 2 21" xfId="1546" xr:uid="{00000000-0005-0000-0000-0000F3330000}"/>
    <cellStyle name="Note 3 5 2 21 2" xfId="4445" xr:uid="{00000000-0005-0000-0000-0000F4330000}"/>
    <cellStyle name="Note 3 5 2 21 2 2" xfId="17242" xr:uid="{00000000-0005-0000-0000-0000F5330000}"/>
    <cellStyle name="Note 3 5 2 21 2 2 2" xfId="30041" xr:uid="{00000000-0005-0000-0000-0000F6330000}"/>
    <cellStyle name="Note 3 5 2 21 2 3" xfId="11544" xr:uid="{00000000-0005-0000-0000-0000F7330000}"/>
    <cellStyle name="Note 3 5 2 21 2 4" xfId="25544" xr:uid="{00000000-0005-0000-0000-0000F8330000}"/>
    <cellStyle name="Note 3 5 2 21 3" xfId="7238" xr:uid="{00000000-0005-0000-0000-0000F9330000}"/>
    <cellStyle name="Note 3 5 2 21 3 2" xfId="17241" xr:uid="{00000000-0005-0000-0000-0000FA330000}"/>
    <cellStyle name="Note 3 5 2 21 3 3" xfId="30040" xr:uid="{00000000-0005-0000-0000-0000FB330000}"/>
    <cellStyle name="Note 3 5 2 21 4" xfId="11543" xr:uid="{00000000-0005-0000-0000-0000FC330000}"/>
    <cellStyle name="Note 3 5 2 21 5" xfId="21735" xr:uid="{00000000-0005-0000-0000-0000FD330000}"/>
    <cellStyle name="Note 3 5 2 22" xfId="3372" xr:uid="{00000000-0005-0000-0000-0000FE330000}"/>
    <cellStyle name="Note 3 5 2 22 2" xfId="6269" xr:uid="{00000000-0005-0000-0000-0000FF330000}"/>
    <cellStyle name="Note 3 5 2 22 2 2" xfId="17244" xr:uid="{00000000-0005-0000-0000-000000340000}"/>
    <cellStyle name="Note 3 5 2 22 2 2 2" xfId="30043" xr:uid="{00000000-0005-0000-0000-000001340000}"/>
    <cellStyle name="Note 3 5 2 22 2 3" xfId="11546" xr:uid="{00000000-0005-0000-0000-000002340000}"/>
    <cellStyle name="Note 3 5 2 22 2 4" xfId="25545" xr:uid="{00000000-0005-0000-0000-000003340000}"/>
    <cellStyle name="Note 3 5 2 22 3" xfId="8449" xr:uid="{00000000-0005-0000-0000-000004340000}"/>
    <cellStyle name="Note 3 5 2 22 3 2" xfId="17243" xr:uid="{00000000-0005-0000-0000-000005340000}"/>
    <cellStyle name="Note 3 5 2 22 3 3" xfId="30042" xr:uid="{00000000-0005-0000-0000-000006340000}"/>
    <cellStyle name="Note 3 5 2 22 4" xfId="11545" xr:uid="{00000000-0005-0000-0000-000007340000}"/>
    <cellStyle name="Note 3 5 2 22 5" xfId="23560" xr:uid="{00000000-0005-0000-0000-000008340000}"/>
    <cellStyle name="Note 3 5 2 23" xfId="3795" xr:uid="{00000000-0005-0000-0000-000009340000}"/>
    <cellStyle name="Note 3 5 2 23 2" xfId="6692" xr:uid="{00000000-0005-0000-0000-00000A340000}"/>
    <cellStyle name="Note 3 5 2 23 2 2" xfId="17246" xr:uid="{00000000-0005-0000-0000-00000B340000}"/>
    <cellStyle name="Note 3 5 2 23 2 2 2" xfId="30045" xr:uid="{00000000-0005-0000-0000-00000C340000}"/>
    <cellStyle name="Note 3 5 2 23 2 3" xfId="11548" xr:uid="{00000000-0005-0000-0000-00000D340000}"/>
    <cellStyle name="Note 3 5 2 23 2 4" xfId="25546" xr:uid="{00000000-0005-0000-0000-00000E340000}"/>
    <cellStyle name="Note 3 5 2 23 3" xfId="8692" xr:uid="{00000000-0005-0000-0000-00000F340000}"/>
    <cellStyle name="Note 3 5 2 23 3 2" xfId="17245" xr:uid="{00000000-0005-0000-0000-000010340000}"/>
    <cellStyle name="Note 3 5 2 23 3 3" xfId="30044" xr:uid="{00000000-0005-0000-0000-000011340000}"/>
    <cellStyle name="Note 3 5 2 23 4" xfId="11547" xr:uid="{00000000-0005-0000-0000-000012340000}"/>
    <cellStyle name="Note 3 5 2 23 5" xfId="23983" xr:uid="{00000000-0005-0000-0000-000013340000}"/>
    <cellStyle name="Note 3 5 2 24" xfId="3908" xr:uid="{00000000-0005-0000-0000-000014340000}"/>
    <cellStyle name="Note 3 5 2 24 2" xfId="6805" xr:uid="{00000000-0005-0000-0000-000015340000}"/>
    <cellStyle name="Note 3 5 2 24 2 2" xfId="17248" xr:uid="{00000000-0005-0000-0000-000016340000}"/>
    <cellStyle name="Note 3 5 2 24 2 2 2" xfId="30047" xr:uid="{00000000-0005-0000-0000-000017340000}"/>
    <cellStyle name="Note 3 5 2 24 2 3" xfId="11550" xr:uid="{00000000-0005-0000-0000-000018340000}"/>
    <cellStyle name="Note 3 5 2 24 2 4" xfId="25547" xr:uid="{00000000-0005-0000-0000-000019340000}"/>
    <cellStyle name="Note 3 5 2 24 3" xfId="8744" xr:uid="{00000000-0005-0000-0000-00001A340000}"/>
    <cellStyle name="Note 3 5 2 24 3 2" xfId="17247" xr:uid="{00000000-0005-0000-0000-00001B340000}"/>
    <cellStyle name="Note 3 5 2 24 3 3" xfId="30046" xr:uid="{00000000-0005-0000-0000-00001C340000}"/>
    <cellStyle name="Note 3 5 2 24 4" xfId="11549" xr:uid="{00000000-0005-0000-0000-00001D340000}"/>
    <cellStyle name="Note 3 5 2 24 5" xfId="24096" xr:uid="{00000000-0005-0000-0000-00001E340000}"/>
    <cellStyle name="Note 3 5 2 25" xfId="4051" xr:uid="{00000000-0005-0000-0000-00001F340000}"/>
    <cellStyle name="Note 3 5 2 25 2" xfId="6948" xr:uid="{00000000-0005-0000-0000-000020340000}"/>
    <cellStyle name="Note 3 5 2 25 2 2" xfId="17250" xr:uid="{00000000-0005-0000-0000-000021340000}"/>
    <cellStyle name="Note 3 5 2 25 2 2 2" xfId="30049" xr:uid="{00000000-0005-0000-0000-000022340000}"/>
    <cellStyle name="Note 3 5 2 25 2 3" xfId="11552" xr:uid="{00000000-0005-0000-0000-000023340000}"/>
    <cellStyle name="Note 3 5 2 25 2 4" xfId="25548" xr:uid="{00000000-0005-0000-0000-000024340000}"/>
    <cellStyle name="Note 3 5 2 25 3" xfId="8790" xr:uid="{00000000-0005-0000-0000-000025340000}"/>
    <cellStyle name="Note 3 5 2 25 3 2" xfId="17249" xr:uid="{00000000-0005-0000-0000-000026340000}"/>
    <cellStyle name="Note 3 5 2 25 3 3" xfId="30048" xr:uid="{00000000-0005-0000-0000-000027340000}"/>
    <cellStyle name="Note 3 5 2 25 4" xfId="11551" xr:uid="{00000000-0005-0000-0000-000028340000}"/>
    <cellStyle name="Note 3 5 2 25 5" xfId="24239" xr:uid="{00000000-0005-0000-0000-000029340000}"/>
    <cellStyle name="Note 3 5 2 26" xfId="3756" xr:uid="{00000000-0005-0000-0000-00002A340000}"/>
    <cellStyle name="Note 3 5 2 26 2" xfId="6653" xr:uid="{00000000-0005-0000-0000-00002B340000}"/>
    <cellStyle name="Note 3 5 2 26 2 2" xfId="17252" xr:uid="{00000000-0005-0000-0000-00002C340000}"/>
    <cellStyle name="Note 3 5 2 26 2 2 2" xfId="30051" xr:uid="{00000000-0005-0000-0000-00002D340000}"/>
    <cellStyle name="Note 3 5 2 26 2 3" xfId="11554" xr:uid="{00000000-0005-0000-0000-00002E340000}"/>
    <cellStyle name="Note 3 5 2 26 2 4" xfId="25549" xr:uid="{00000000-0005-0000-0000-00002F340000}"/>
    <cellStyle name="Note 3 5 2 26 3" xfId="17251" xr:uid="{00000000-0005-0000-0000-000030340000}"/>
    <cellStyle name="Note 3 5 2 26 3 2" xfId="30050" xr:uid="{00000000-0005-0000-0000-000031340000}"/>
    <cellStyle name="Note 3 5 2 26 4" xfId="11553" xr:uid="{00000000-0005-0000-0000-000032340000}"/>
    <cellStyle name="Note 3 5 2 26 5" xfId="23944" xr:uid="{00000000-0005-0000-0000-000033340000}"/>
    <cellStyle name="Note 3 5 2 27" xfId="4256" xr:uid="{00000000-0005-0000-0000-000034340000}"/>
    <cellStyle name="Note 3 5 2 27 2" xfId="17253" xr:uid="{00000000-0005-0000-0000-000035340000}"/>
    <cellStyle name="Note 3 5 2 27 2 2" xfId="30052" xr:uid="{00000000-0005-0000-0000-000036340000}"/>
    <cellStyle name="Note 3 5 2 27 3" xfId="11555" xr:uid="{00000000-0005-0000-0000-000037340000}"/>
    <cellStyle name="Note 3 5 2 27 4" xfId="25550" xr:uid="{00000000-0005-0000-0000-000038340000}"/>
    <cellStyle name="Note 3 5 2 28" xfId="7082" xr:uid="{00000000-0005-0000-0000-000039340000}"/>
    <cellStyle name="Note 3 5 2 28 2" xfId="17216" xr:uid="{00000000-0005-0000-0000-00003A340000}"/>
    <cellStyle name="Note 3 5 2 28 3" xfId="30015" xr:uid="{00000000-0005-0000-0000-00003B340000}"/>
    <cellStyle name="Note 3 5 2 29" xfId="11518" xr:uid="{00000000-0005-0000-0000-00003C340000}"/>
    <cellStyle name="Note 3 5 2 3" xfId="2078" xr:uid="{00000000-0005-0000-0000-00003D340000}"/>
    <cellStyle name="Note 3 5 2 3 2" xfId="4976" xr:uid="{00000000-0005-0000-0000-00003E340000}"/>
    <cellStyle name="Note 3 5 2 3 2 2" xfId="17255" xr:uid="{00000000-0005-0000-0000-00003F340000}"/>
    <cellStyle name="Note 3 5 2 3 2 2 2" xfId="30054" xr:uid="{00000000-0005-0000-0000-000040340000}"/>
    <cellStyle name="Note 3 5 2 3 2 3" xfId="11557" xr:uid="{00000000-0005-0000-0000-000041340000}"/>
    <cellStyle name="Note 3 5 2 3 2 4" xfId="25551" xr:uid="{00000000-0005-0000-0000-000042340000}"/>
    <cellStyle name="Note 3 5 2 3 3" xfId="7589" xr:uid="{00000000-0005-0000-0000-000043340000}"/>
    <cellStyle name="Note 3 5 2 3 3 2" xfId="17254" xr:uid="{00000000-0005-0000-0000-000044340000}"/>
    <cellStyle name="Note 3 5 2 3 3 3" xfId="30053" xr:uid="{00000000-0005-0000-0000-000045340000}"/>
    <cellStyle name="Note 3 5 2 3 4" xfId="11556" xr:uid="{00000000-0005-0000-0000-000046340000}"/>
    <cellStyle name="Note 3 5 2 3 5" xfId="22267" xr:uid="{00000000-0005-0000-0000-000047340000}"/>
    <cellStyle name="Note 3 5 2 4" xfId="1657" xr:uid="{00000000-0005-0000-0000-000048340000}"/>
    <cellStyle name="Note 3 5 2 4 2" xfId="4556" xr:uid="{00000000-0005-0000-0000-000049340000}"/>
    <cellStyle name="Note 3 5 2 4 2 2" xfId="17257" xr:uid="{00000000-0005-0000-0000-00004A340000}"/>
    <cellStyle name="Note 3 5 2 4 2 2 2" xfId="30056" xr:uid="{00000000-0005-0000-0000-00004B340000}"/>
    <cellStyle name="Note 3 5 2 4 2 3" xfId="11559" xr:uid="{00000000-0005-0000-0000-00004C340000}"/>
    <cellStyle name="Note 3 5 2 4 2 4" xfId="25552" xr:uid="{00000000-0005-0000-0000-00004D340000}"/>
    <cellStyle name="Note 3 5 2 4 3" xfId="7289" xr:uid="{00000000-0005-0000-0000-00004E340000}"/>
    <cellStyle name="Note 3 5 2 4 3 2" xfId="17256" xr:uid="{00000000-0005-0000-0000-00004F340000}"/>
    <cellStyle name="Note 3 5 2 4 3 3" xfId="30055" xr:uid="{00000000-0005-0000-0000-000050340000}"/>
    <cellStyle name="Note 3 5 2 4 4" xfId="11558" xr:uid="{00000000-0005-0000-0000-000051340000}"/>
    <cellStyle name="Note 3 5 2 4 5" xfId="21846" xr:uid="{00000000-0005-0000-0000-000052340000}"/>
    <cellStyle name="Note 3 5 2 5" xfId="2102" xr:uid="{00000000-0005-0000-0000-000053340000}"/>
    <cellStyle name="Note 3 5 2 5 2" xfId="5000" xr:uid="{00000000-0005-0000-0000-000054340000}"/>
    <cellStyle name="Note 3 5 2 5 2 2" xfId="17259" xr:uid="{00000000-0005-0000-0000-000055340000}"/>
    <cellStyle name="Note 3 5 2 5 2 2 2" xfId="30058" xr:uid="{00000000-0005-0000-0000-000056340000}"/>
    <cellStyle name="Note 3 5 2 5 2 3" xfId="11561" xr:uid="{00000000-0005-0000-0000-000057340000}"/>
    <cellStyle name="Note 3 5 2 5 2 4" xfId="25553" xr:uid="{00000000-0005-0000-0000-000058340000}"/>
    <cellStyle name="Note 3 5 2 5 3" xfId="7613" xr:uid="{00000000-0005-0000-0000-000059340000}"/>
    <cellStyle name="Note 3 5 2 5 3 2" xfId="17258" xr:uid="{00000000-0005-0000-0000-00005A340000}"/>
    <cellStyle name="Note 3 5 2 5 3 3" xfId="30057" xr:uid="{00000000-0005-0000-0000-00005B340000}"/>
    <cellStyle name="Note 3 5 2 5 4" xfId="11560" xr:uid="{00000000-0005-0000-0000-00005C340000}"/>
    <cellStyle name="Note 3 5 2 5 5" xfId="22291" xr:uid="{00000000-0005-0000-0000-00005D340000}"/>
    <cellStyle name="Note 3 5 2 6" xfId="2402" xr:uid="{00000000-0005-0000-0000-00005E340000}"/>
    <cellStyle name="Note 3 5 2 6 2" xfId="5299" xr:uid="{00000000-0005-0000-0000-00005F340000}"/>
    <cellStyle name="Note 3 5 2 6 2 2" xfId="17261" xr:uid="{00000000-0005-0000-0000-000060340000}"/>
    <cellStyle name="Note 3 5 2 6 2 2 2" xfId="30060" xr:uid="{00000000-0005-0000-0000-000061340000}"/>
    <cellStyle name="Note 3 5 2 6 2 3" xfId="11563" xr:uid="{00000000-0005-0000-0000-000062340000}"/>
    <cellStyle name="Note 3 5 2 6 2 4" xfId="25554" xr:uid="{00000000-0005-0000-0000-000063340000}"/>
    <cellStyle name="Note 3 5 2 6 3" xfId="7826" xr:uid="{00000000-0005-0000-0000-000064340000}"/>
    <cellStyle name="Note 3 5 2 6 3 2" xfId="17260" xr:uid="{00000000-0005-0000-0000-000065340000}"/>
    <cellStyle name="Note 3 5 2 6 3 3" xfId="30059" xr:uid="{00000000-0005-0000-0000-000066340000}"/>
    <cellStyle name="Note 3 5 2 6 4" xfId="11562" xr:uid="{00000000-0005-0000-0000-000067340000}"/>
    <cellStyle name="Note 3 5 2 6 5" xfId="22590" xr:uid="{00000000-0005-0000-0000-000068340000}"/>
    <cellStyle name="Note 3 5 2 7" xfId="2128" xr:uid="{00000000-0005-0000-0000-000069340000}"/>
    <cellStyle name="Note 3 5 2 7 2" xfId="5026" xr:uid="{00000000-0005-0000-0000-00006A340000}"/>
    <cellStyle name="Note 3 5 2 7 2 2" xfId="17263" xr:uid="{00000000-0005-0000-0000-00006B340000}"/>
    <cellStyle name="Note 3 5 2 7 2 2 2" xfId="30062" xr:uid="{00000000-0005-0000-0000-00006C340000}"/>
    <cellStyle name="Note 3 5 2 7 2 3" xfId="11565" xr:uid="{00000000-0005-0000-0000-00006D340000}"/>
    <cellStyle name="Note 3 5 2 7 2 4" xfId="25555" xr:uid="{00000000-0005-0000-0000-00006E340000}"/>
    <cellStyle name="Note 3 5 2 7 3" xfId="7639" xr:uid="{00000000-0005-0000-0000-00006F340000}"/>
    <cellStyle name="Note 3 5 2 7 3 2" xfId="17262" xr:uid="{00000000-0005-0000-0000-000070340000}"/>
    <cellStyle name="Note 3 5 2 7 3 3" xfId="30061" xr:uid="{00000000-0005-0000-0000-000071340000}"/>
    <cellStyle name="Note 3 5 2 7 4" xfId="11564" xr:uid="{00000000-0005-0000-0000-000072340000}"/>
    <cellStyle name="Note 3 5 2 7 5" xfId="22317" xr:uid="{00000000-0005-0000-0000-000073340000}"/>
    <cellStyle name="Note 3 5 2 8" xfId="2678" xr:uid="{00000000-0005-0000-0000-000074340000}"/>
    <cellStyle name="Note 3 5 2 8 2" xfId="5575" xr:uid="{00000000-0005-0000-0000-000075340000}"/>
    <cellStyle name="Note 3 5 2 8 2 2" xfId="17265" xr:uid="{00000000-0005-0000-0000-000076340000}"/>
    <cellStyle name="Note 3 5 2 8 2 2 2" xfId="30064" xr:uid="{00000000-0005-0000-0000-000077340000}"/>
    <cellStyle name="Note 3 5 2 8 2 3" xfId="11567" xr:uid="{00000000-0005-0000-0000-000078340000}"/>
    <cellStyle name="Note 3 5 2 8 2 4" xfId="25556" xr:uid="{00000000-0005-0000-0000-000079340000}"/>
    <cellStyle name="Note 3 5 2 8 3" xfId="8021" xr:uid="{00000000-0005-0000-0000-00007A340000}"/>
    <cellStyle name="Note 3 5 2 8 3 2" xfId="17264" xr:uid="{00000000-0005-0000-0000-00007B340000}"/>
    <cellStyle name="Note 3 5 2 8 3 3" xfId="30063" xr:uid="{00000000-0005-0000-0000-00007C340000}"/>
    <cellStyle name="Note 3 5 2 8 4" xfId="11566" xr:uid="{00000000-0005-0000-0000-00007D340000}"/>
    <cellStyle name="Note 3 5 2 8 5" xfId="22866" xr:uid="{00000000-0005-0000-0000-00007E340000}"/>
    <cellStyle name="Note 3 5 2 9" xfId="2580" xr:uid="{00000000-0005-0000-0000-00007F340000}"/>
    <cellStyle name="Note 3 5 2 9 2" xfId="5477" xr:uid="{00000000-0005-0000-0000-000080340000}"/>
    <cellStyle name="Note 3 5 2 9 2 2" xfId="17267" xr:uid="{00000000-0005-0000-0000-000081340000}"/>
    <cellStyle name="Note 3 5 2 9 2 2 2" xfId="30066" xr:uid="{00000000-0005-0000-0000-000082340000}"/>
    <cellStyle name="Note 3 5 2 9 2 3" xfId="11569" xr:uid="{00000000-0005-0000-0000-000083340000}"/>
    <cellStyle name="Note 3 5 2 9 2 4" xfId="25557" xr:uid="{00000000-0005-0000-0000-000084340000}"/>
    <cellStyle name="Note 3 5 2 9 3" xfId="7940" xr:uid="{00000000-0005-0000-0000-000085340000}"/>
    <cellStyle name="Note 3 5 2 9 3 2" xfId="17266" xr:uid="{00000000-0005-0000-0000-000086340000}"/>
    <cellStyle name="Note 3 5 2 9 3 3" xfId="30065" xr:uid="{00000000-0005-0000-0000-000087340000}"/>
    <cellStyle name="Note 3 5 2 9 4" xfId="11568" xr:uid="{00000000-0005-0000-0000-000088340000}"/>
    <cellStyle name="Note 3 5 2 9 5" xfId="22768" xr:uid="{00000000-0005-0000-0000-000089340000}"/>
    <cellStyle name="Note 3 5 20" xfId="2882" xr:uid="{00000000-0005-0000-0000-00008A340000}"/>
    <cellStyle name="Note 3 5 20 2" xfId="5779" xr:uid="{00000000-0005-0000-0000-00008B340000}"/>
    <cellStyle name="Note 3 5 20 2 2" xfId="17269" xr:uid="{00000000-0005-0000-0000-00008C340000}"/>
    <cellStyle name="Note 3 5 20 2 2 2" xfId="30068" xr:uid="{00000000-0005-0000-0000-00008D340000}"/>
    <cellStyle name="Note 3 5 20 2 3" xfId="11571" xr:uid="{00000000-0005-0000-0000-00008E340000}"/>
    <cellStyle name="Note 3 5 20 2 4" xfId="25558" xr:uid="{00000000-0005-0000-0000-00008F340000}"/>
    <cellStyle name="Note 3 5 20 3" xfId="8137" xr:uid="{00000000-0005-0000-0000-000090340000}"/>
    <cellStyle name="Note 3 5 20 3 2" xfId="17268" xr:uid="{00000000-0005-0000-0000-000091340000}"/>
    <cellStyle name="Note 3 5 20 3 3" xfId="30067" xr:uid="{00000000-0005-0000-0000-000092340000}"/>
    <cellStyle name="Note 3 5 20 4" xfId="11570" xr:uid="{00000000-0005-0000-0000-000093340000}"/>
    <cellStyle name="Note 3 5 20 5" xfId="23070" xr:uid="{00000000-0005-0000-0000-000094340000}"/>
    <cellStyle name="Note 3 5 21" xfId="1841" xr:uid="{00000000-0005-0000-0000-000095340000}"/>
    <cellStyle name="Note 3 5 21 2" xfId="4740" xr:uid="{00000000-0005-0000-0000-000096340000}"/>
    <cellStyle name="Note 3 5 21 2 2" xfId="17271" xr:uid="{00000000-0005-0000-0000-000097340000}"/>
    <cellStyle name="Note 3 5 21 2 2 2" xfId="30070" xr:uid="{00000000-0005-0000-0000-000098340000}"/>
    <cellStyle name="Note 3 5 21 2 3" xfId="11573" xr:uid="{00000000-0005-0000-0000-000099340000}"/>
    <cellStyle name="Note 3 5 21 2 4" xfId="25559" xr:uid="{00000000-0005-0000-0000-00009A340000}"/>
    <cellStyle name="Note 3 5 21 3" xfId="7447" xr:uid="{00000000-0005-0000-0000-00009B340000}"/>
    <cellStyle name="Note 3 5 21 3 2" xfId="17270" xr:uid="{00000000-0005-0000-0000-00009C340000}"/>
    <cellStyle name="Note 3 5 21 3 3" xfId="30069" xr:uid="{00000000-0005-0000-0000-00009D340000}"/>
    <cellStyle name="Note 3 5 21 4" xfId="11572" xr:uid="{00000000-0005-0000-0000-00009E340000}"/>
    <cellStyle name="Note 3 5 21 5" xfId="22030" xr:uid="{00000000-0005-0000-0000-00009F340000}"/>
    <cellStyle name="Note 3 5 22" xfId="3862" xr:uid="{00000000-0005-0000-0000-0000A0340000}"/>
    <cellStyle name="Note 3 5 22 2" xfId="6759" xr:uid="{00000000-0005-0000-0000-0000A1340000}"/>
    <cellStyle name="Note 3 5 22 2 2" xfId="17273" xr:uid="{00000000-0005-0000-0000-0000A2340000}"/>
    <cellStyle name="Note 3 5 22 2 2 2" xfId="30072" xr:uid="{00000000-0005-0000-0000-0000A3340000}"/>
    <cellStyle name="Note 3 5 22 2 3" xfId="11575" xr:uid="{00000000-0005-0000-0000-0000A4340000}"/>
    <cellStyle name="Note 3 5 22 2 4" xfId="25560" xr:uid="{00000000-0005-0000-0000-0000A5340000}"/>
    <cellStyle name="Note 3 5 22 3" xfId="8737" xr:uid="{00000000-0005-0000-0000-0000A6340000}"/>
    <cellStyle name="Note 3 5 22 3 2" xfId="17272" xr:uid="{00000000-0005-0000-0000-0000A7340000}"/>
    <cellStyle name="Note 3 5 22 3 3" xfId="30071" xr:uid="{00000000-0005-0000-0000-0000A8340000}"/>
    <cellStyle name="Note 3 5 22 4" xfId="11574" xr:uid="{00000000-0005-0000-0000-0000A9340000}"/>
    <cellStyle name="Note 3 5 22 5" xfId="24050" xr:uid="{00000000-0005-0000-0000-0000AA340000}"/>
    <cellStyle name="Note 3 5 23" xfId="3736" xr:uid="{00000000-0005-0000-0000-0000AB340000}"/>
    <cellStyle name="Note 3 5 23 2" xfId="6633" xr:uid="{00000000-0005-0000-0000-0000AC340000}"/>
    <cellStyle name="Note 3 5 23 2 2" xfId="17275" xr:uid="{00000000-0005-0000-0000-0000AD340000}"/>
    <cellStyle name="Note 3 5 23 2 2 2" xfId="30074" xr:uid="{00000000-0005-0000-0000-0000AE340000}"/>
    <cellStyle name="Note 3 5 23 2 3" xfId="11577" xr:uid="{00000000-0005-0000-0000-0000AF340000}"/>
    <cellStyle name="Note 3 5 23 2 4" xfId="25561" xr:uid="{00000000-0005-0000-0000-0000B0340000}"/>
    <cellStyle name="Note 3 5 23 3" xfId="8663" xr:uid="{00000000-0005-0000-0000-0000B1340000}"/>
    <cellStyle name="Note 3 5 23 3 2" xfId="17274" xr:uid="{00000000-0005-0000-0000-0000B2340000}"/>
    <cellStyle name="Note 3 5 23 3 3" xfId="30073" xr:uid="{00000000-0005-0000-0000-0000B3340000}"/>
    <cellStyle name="Note 3 5 23 4" xfId="11576" xr:uid="{00000000-0005-0000-0000-0000B4340000}"/>
    <cellStyle name="Note 3 5 23 5" xfId="23924" xr:uid="{00000000-0005-0000-0000-0000B5340000}"/>
    <cellStyle name="Note 3 5 24" xfId="3796" xr:uid="{00000000-0005-0000-0000-0000B6340000}"/>
    <cellStyle name="Note 3 5 24 2" xfId="6693" xr:uid="{00000000-0005-0000-0000-0000B7340000}"/>
    <cellStyle name="Note 3 5 24 2 2" xfId="17277" xr:uid="{00000000-0005-0000-0000-0000B8340000}"/>
    <cellStyle name="Note 3 5 24 2 2 2" xfId="30076" xr:uid="{00000000-0005-0000-0000-0000B9340000}"/>
    <cellStyle name="Note 3 5 24 2 3" xfId="11579" xr:uid="{00000000-0005-0000-0000-0000BA340000}"/>
    <cellStyle name="Note 3 5 24 2 4" xfId="25562" xr:uid="{00000000-0005-0000-0000-0000BB340000}"/>
    <cellStyle name="Note 3 5 24 3" xfId="8693" xr:uid="{00000000-0005-0000-0000-0000BC340000}"/>
    <cellStyle name="Note 3 5 24 3 2" xfId="17276" xr:uid="{00000000-0005-0000-0000-0000BD340000}"/>
    <cellStyle name="Note 3 5 24 3 3" xfId="30075" xr:uid="{00000000-0005-0000-0000-0000BE340000}"/>
    <cellStyle name="Note 3 5 24 4" xfId="11578" xr:uid="{00000000-0005-0000-0000-0000BF340000}"/>
    <cellStyle name="Note 3 5 24 5" xfId="23984" xr:uid="{00000000-0005-0000-0000-0000C0340000}"/>
    <cellStyle name="Note 3 5 25" xfId="3909" xr:uid="{00000000-0005-0000-0000-0000C1340000}"/>
    <cellStyle name="Note 3 5 25 2" xfId="6806" xr:uid="{00000000-0005-0000-0000-0000C2340000}"/>
    <cellStyle name="Note 3 5 25 2 2" xfId="17279" xr:uid="{00000000-0005-0000-0000-0000C3340000}"/>
    <cellStyle name="Note 3 5 25 2 2 2" xfId="30078" xr:uid="{00000000-0005-0000-0000-0000C4340000}"/>
    <cellStyle name="Note 3 5 25 2 3" xfId="11581" xr:uid="{00000000-0005-0000-0000-0000C5340000}"/>
    <cellStyle name="Note 3 5 25 2 4" xfId="25563" xr:uid="{00000000-0005-0000-0000-0000C6340000}"/>
    <cellStyle name="Note 3 5 25 3" xfId="8745" xr:uid="{00000000-0005-0000-0000-0000C7340000}"/>
    <cellStyle name="Note 3 5 25 3 2" xfId="17278" xr:uid="{00000000-0005-0000-0000-0000C8340000}"/>
    <cellStyle name="Note 3 5 25 3 3" xfId="30077" xr:uid="{00000000-0005-0000-0000-0000C9340000}"/>
    <cellStyle name="Note 3 5 25 4" xfId="11580" xr:uid="{00000000-0005-0000-0000-0000CA340000}"/>
    <cellStyle name="Note 3 5 25 5" xfId="24097" xr:uid="{00000000-0005-0000-0000-0000CB340000}"/>
    <cellStyle name="Note 3 5 26" xfId="4047" xr:uid="{00000000-0005-0000-0000-0000CC340000}"/>
    <cellStyle name="Note 3 5 26 2" xfId="6944" xr:uid="{00000000-0005-0000-0000-0000CD340000}"/>
    <cellStyle name="Note 3 5 26 2 2" xfId="17281" xr:uid="{00000000-0005-0000-0000-0000CE340000}"/>
    <cellStyle name="Note 3 5 26 2 2 2" xfId="30080" xr:uid="{00000000-0005-0000-0000-0000CF340000}"/>
    <cellStyle name="Note 3 5 26 2 3" xfId="11583" xr:uid="{00000000-0005-0000-0000-0000D0340000}"/>
    <cellStyle name="Note 3 5 26 2 4" xfId="25564" xr:uid="{00000000-0005-0000-0000-0000D1340000}"/>
    <cellStyle name="Note 3 5 26 3" xfId="8786" xr:uid="{00000000-0005-0000-0000-0000D2340000}"/>
    <cellStyle name="Note 3 5 26 3 2" xfId="17280" xr:uid="{00000000-0005-0000-0000-0000D3340000}"/>
    <cellStyle name="Note 3 5 26 3 3" xfId="30079" xr:uid="{00000000-0005-0000-0000-0000D4340000}"/>
    <cellStyle name="Note 3 5 26 4" xfId="11582" xr:uid="{00000000-0005-0000-0000-0000D5340000}"/>
    <cellStyle name="Note 3 5 26 5" xfId="24235" xr:uid="{00000000-0005-0000-0000-0000D6340000}"/>
    <cellStyle name="Note 3 5 27" xfId="3757" xr:uid="{00000000-0005-0000-0000-0000D7340000}"/>
    <cellStyle name="Note 3 5 27 2" xfId="6654" xr:uid="{00000000-0005-0000-0000-0000D8340000}"/>
    <cellStyle name="Note 3 5 27 2 2" xfId="17283" xr:uid="{00000000-0005-0000-0000-0000D9340000}"/>
    <cellStyle name="Note 3 5 27 2 2 2" xfId="30082" xr:uid="{00000000-0005-0000-0000-0000DA340000}"/>
    <cellStyle name="Note 3 5 27 2 3" xfId="11585" xr:uid="{00000000-0005-0000-0000-0000DB340000}"/>
    <cellStyle name="Note 3 5 27 2 4" xfId="25565" xr:uid="{00000000-0005-0000-0000-0000DC340000}"/>
    <cellStyle name="Note 3 5 27 3" xfId="17282" xr:uid="{00000000-0005-0000-0000-0000DD340000}"/>
    <cellStyle name="Note 3 5 27 3 2" xfId="30081" xr:uid="{00000000-0005-0000-0000-0000DE340000}"/>
    <cellStyle name="Note 3 5 27 4" xfId="11584" xr:uid="{00000000-0005-0000-0000-0000DF340000}"/>
    <cellStyle name="Note 3 5 27 5" xfId="23945" xr:uid="{00000000-0005-0000-0000-0000E0340000}"/>
    <cellStyle name="Note 3 5 28" xfId="4255" xr:uid="{00000000-0005-0000-0000-0000E1340000}"/>
    <cellStyle name="Note 3 5 28 2" xfId="17284" xr:uid="{00000000-0005-0000-0000-0000E2340000}"/>
    <cellStyle name="Note 3 5 28 2 2" xfId="30083" xr:uid="{00000000-0005-0000-0000-0000E3340000}"/>
    <cellStyle name="Note 3 5 28 3" xfId="11586" xr:uid="{00000000-0005-0000-0000-0000E4340000}"/>
    <cellStyle name="Note 3 5 28 4" xfId="25566" xr:uid="{00000000-0005-0000-0000-0000E5340000}"/>
    <cellStyle name="Note 3 5 29" xfId="7081" xr:uid="{00000000-0005-0000-0000-0000E6340000}"/>
    <cellStyle name="Note 3 5 29 2" xfId="17195" xr:uid="{00000000-0005-0000-0000-0000E7340000}"/>
    <cellStyle name="Note 3 5 29 3" xfId="29994" xr:uid="{00000000-0005-0000-0000-0000E8340000}"/>
    <cellStyle name="Note 3 5 3" xfId="1682" xr:uid="{00000000-0005-0000-0000-0000E9340000}"/>
    <cellStyle name="Note 3 5 3 2" xfId="4581" xr:uid="{00000000-0005-0000-0000-0000EA340000}"/>
    <cellStyle name="Note 3 5 3 2 2" xfId="17286" xr:uid="{00000000-0005-0000-0000-0000EB340000}"/>
    <cellStyle name="Note 3 5 3 2 2 2" xfId="30085" xr:uid="{00000000-0005-0000-0000-0000EC340000}"/>
    <cellStyle name="Note 3 5 3 2 3" xfId="11588" xr:uid="{00000000-0005-0000-0000-0000ED340000}"/>
    <cellStyle name="Note 3 5 3 2 4" xfId="25567" xr:uid="{00000000-0005-0000-0000-0000EE340000}"/>
    <cellStyle name="Note 3 5 3 3" xfId="7314" xr:uid="{00000000-0005-0000-0000-0000EF340000}"/>
    <cellStyle name="Note 3 5 3 3 2" xfId="17285" xr:uid="{00000000-0005-0000-0000-0000F0340000}"/>
    <cellStyle name="Note 3 5 3 3 3" xfId="30084" xr:uid="{00000000-0005-0000-0000-0000F1340000}"/>
    <cellStyle name="Note 3 5 3 4" xfId="11587" xr:uid="{00000000-0005-0000-0000-0000F2340000}"/>
    <cellStyle name="Note 3 5 3 5" xfId="21871" xr:uid="{00000000-0005-0000-0000-0000F3340000}"/>
    <cellStyle name="Note 3 5 30" xfId="11497" xr:uid="{00000000-0005-0000-0000-0000F4340000}"/>
    <cellStyle name="Note 3 5 4" xfId="2079" xr:uid="{00000000-0005-0000-0000-0000F5340000}"/>
    <cellStyle name="Note 3 5 4 2" xfId="4977" xr:uid="{00000000-0005-0000-0000-0000F6340000}"/>
    <cellStyle name="Note 3 5 4 2 2" xfId="17288" xr:uid="{00000000-0005-0000-0000-0000F7340000}"/>
    <cellStyle name="Note 3 5 4 2 2 2" xfId="30087" xr:uid="{00000000-0005-0000-0000-0000F8340000}"/>
    <cellStyle name="Note 3 5 4 2 3" xfId="11590" xr:uid="{00000000-0005-0000-0000-0000F9340000}"/>
    <cellStyle name="Note 3 5 4 2 4" xfId="25568" xr:uid="{00000000-0005-0000-0000-0000FA340000}"/>
    <cellStyle name="Note 3 5 4 3" xfId="7590" xr:uid="{00000000-0005-0000-0000-0000FB340000}"/>
    <cellStyle name="Note 3 5 4 3 2" xfId="17287" xr:uid="{00000000-0005-0000-0000-0000FC340000}"/>
    <cellStyle name="Note 3 5 4 3 3" xfId="30086" xr:uid="{00000000-0005-0000-0000-0000FD340000}"/>
    <cellStyle name="Note 3 5 4 4" xfId="11589" xr:uid="{00000000-0005-0000-0000-0000FE340000}"/>
    <cellStyle name="Note 3 5 4 5" xfId="22268" xr:uid="{00000000-0005-0000-0000-0000FF340000}"/>
    <cellStyle name="Note 3 5 5" xfId="1656" xr:uid="{00000000-0005-0000-0000-000000350000}"/>
    <cellStyle name="Note 3 5 5 2" xfId="4555" xr:uid="{00000000-0005-0000-0000-000001350000}"/>
    <cellStyle name="Note 3 5 5 2 2" xfId="17290" xr:uid="{00000000-0005-0000-0000-000002350000}"/>
    <cellStyle name="Note 3 5 5 2 2 2" xfId="30089" xr:uid="{00000000-0005-0000-0000-000003350000}"/>
    <cellStyle name="Note 3 5 5 2 3" xfId="11592" xr:uid="{00000000-0005-0000-0000-000004350000}"/>
    <cellStyle name="Note 3 5 5 2 4" xfId="25569" xr:uid="{00000000-0005-0000-0000-000005350000}"/>
    <cellStyle name="Note 3 5 5 3" xfId="7288" xr:uid="{00000000-0005-0000-0000-000006350000}"/>
    <cellStyle name="Note 3 5 5 3 2" xfId="17289" xr:uid="{00000000-0005-0000-0000-000007350000}"/>
    <cellStyle name="Note 3 5 5 3 3" xfId="30088" xr:uid="{00000000-0005-0000-0000-000008350000}"/>
    <cellStyle name="Note 3 5 5 4" xfId="11591" xr:uid="{00000000-0005-0000-0000-000009350000}"/>
    <cellStyle name="Note 3 5 5 5" xfId="21845" xr:uid="{00000000-0005-0000-0000-00000A350000}"/>
    <cellStyle name="Note 3 5 6" xfId="2103" xr:uid="{00000000-0005-0000-0000-00000B350000}"/>
    <cellStyle name="Note 3 5 6 2" xfId="5001" xr:uid="{00000000-0005-0000-0000-00000C350000}"/>
    <cellStyle name="Note 3 5 6 2 2" xfId="17292" xr:uid="{00000000-0005-0000-0000-00000D350000}"/>
    <cellStyle name="Note 3 5 6 2 2 2" xfId="30091" xr:uid="{00000000-0005-0000-0000-00000E350000}"/>
    <cellStyle name="Note 3 5 6 2 3" xfId="11594" xr:uid="{00000000-0005-0000-0000-00000F350000}"/>
    <cellStyle name="Note 3 5 6 2 4" xfId="25570" xr:uid="{00000000-0005-0000-0000-000010350000}"/>
    <cellStyle name="Note 3 5 6 3" xfId="7614" xr:uid="{00000000-0005-0000-0000-000011350000}"/>
    <cellStyle name="Note 3 5 6 3 2" xfId="17291" xr:uid="{00000000-0005-0000-0000-000012350000}"/>
    <cellStyle name="Note 3 5 6 3 3" xfId="30090" xr:uid="{00000000-0005-0000-0000-000013350000}"/>
    <cellStyle name="Note 3 5 6 4" xfId="11593" xr:uid="{00000000-0005-0000-0000-000014350000}"/>
    <cellStyle name="Note 3 5 6 5" xfId="22292" xr:uid="{00000000-0005-0000-0000-000015350000}"/>
    <cellStyle name="Note 3 5 7" xfId="1635" xr:uid="{00000000-0005-0000-0000-000016350000}"/>
    <cellStyle name="Note 3 5 7 2" xfId="4534" xr:uid="{00000000-0005-0000-0000-000017350000}"/>
    <cellStyle name="Note 3 5 7 2 2" xfId="17294" xr:uid="{00000000-0005-0000-0000-000018350000}"/>
    <cellStyle name="Note 3 5 7 2 2 2" xfId="30093" xr:uid="{00000000-0005-0000-0000-000019350000}"/>
    <cellStyle name="Note 3 5 7 2 3" xfId="11596" xr:uid="{00000000-0005-0000-0000-00001A350000}"/>
    <cellStyle name="Note 3 5 7 2 4" xfId="25571" xr:uid="{00000000-0005-0000-0000-00001B350000}"/>
    <cellStyle name="Note 3 5 7 3" xfId="7267" xr:uid="{00000000-0005-0000-0000-00001C350000}"/>
    <cellStyle name="Note 3 5 7 3 2" xfId="17293" xr:uid="{00000000-0005-0000-0000-00001D350000}"/>
    <cellStyle name="Note 3 5 7 3 3" xfId="30092" xr:uid="{00000000-0005-0000-0000-00001E350000}"/>
    <cellStyle name="Note 3 5 7 4" xfId="11595" xr:uid="{00000000-0005-0000-0000-00001F350000}"/>
    <cellStyle name="Note 3 5 7 5" xfId="21824" xr:uid="{00000000-0005-0000-0000-000020350000}"/>
    <cellStyle name="Note 3 5 8" xfId="2129" xr:uid="{00000000-0005-0000-0000-000021350000}"/>
    <cellStyle name="Note 3 5 8 2" xfId="5027" xr:uid="{00000000-0005-0000-0000-000022350000}"/>
    <cellStyle name="Note 3 5 8 2 2" xfId="17296" xr:uid="{00000000-0005-0000-0000-000023350000}"/>
    <cellStyle name="Note 3 5 8 2 2 2" xfId="30095" xr:uid="{00000000-0005-0000-0000-000024350000}"/>
    <cellStyle name="Note 3 5 8 2 3" xfId="11598" xr:uid="{00000000-0005-0000-0000-000025350000}"/>
    <cellStyle name="Note 3 5 8 2 4" xfId="25572" xr:uid="{00000000-0005-0000-0000-000026350000}"/>
    <cellStyle name="Note 3 5 8 3" xfId="7640" xr:uid="{00000000-0005-0000-0000-000027350000}"/>
    <cellStyle name="Note 3 5 8 3 2" xfId="17295" xr:uid="{00000000-0005-0000-0000-000028350000}"/>
    <cellStyle name="Note 3 5 8 3 3" xfId="30094" xr:uid="{00000000-0005-0000-0000-000029350000}"/>
    <cellStyle name="Note 3 5 8 4" xfId="11597" xr:uid="{00000000-0005-0000-0000-00002A350000}"/>
    <cellStyle name="Note 3 5 8 5" xfId="22318" xr:uid="{00000000-0005-0000-0000-00002B350000}"/>
    <cellStyle name="Note 3 5 9" xfId="2679" xr:uid="{00000000-0005-0000-0000-00002C350000}"/>
    <cellStyle name="Note 3 5 9 2" xfId="5576" xr:uid="{00000000-0005-0000-0000-00002D350000}"/>
    <cellStyle name="Note 3 5 9 2 2" xfId="17298" xr:uid="{00000000-0005-0000-0000-00002E350000}"/>
    <cellStyle name="Note 3 5 9 2 2 2" xfId="30097" xr:uid="{00000000-0005-0000-0000-00002F350000}"/>
    <cellStyle name="Note 3 5 9 2 3" xfId="11600" xr:uid="{00000000-0005-0000-0000-000030350000}"/>
    <cellStyle name="Note 3 5 9 2 4" xfId="25573" xr:uid="{00000000-0005-0000-0000-000031350000}"/>
    <cellStyle name="Note 3 5 9 3" xfId="8022" xr:uid="{00000000-0005-0000-0000-000032350000}"/>
    <cellStyle name="Note 3 5 9 3 2" xfId="17297" xr:uid="{00000000-0005-0000-0000-000033350000}"/>
    <cellStyle name="Note 3 5 9 3 3" xfId="30096" xr:uid="{00000000-0005-0000-0000-000034350000}"/>
    <cellStyle name="Note 3 5 9 4" xfId="11599" xr:uid="{00000000-0005-0000-0000-000035350000}"/>
    <cellStyle name="Note 3 5 9 5" xfId="22867" xr:uid="{00000000-0005-0000-0000-000036350000}"/>
    <cellStyle name="Note 3 6" xfId="442" xr:uid="{00000000-0005-0000-0000-000037350000}"/>
    <cellStyle name="Note 3 6 10" xfId="2981" xr:uid="{00000000-0005-0000-0000-000038350000}"/>
    <cellStyle name="Note 3 6 10 2" xfId="5878" xr:uid="{00000000-0005-0000-0000-000039350000}"/>
    <cellStyle name="Note 3 6 10 2 2" xfId="17301" xr:uid="{00000000-0005-0000-0000-00003A350000}"/>
    <cellStyle name="Note 3 6 10 2 2 2" xfId="30100" xr:uid="{00000000-0005-0000-0000-00003B350000}"/>
    <cellStyle name="Note 3 6 10 2 3" xfId="11603" xr:uid="{00000000-0005-0000-0000-00003C350000}"/>
    <cellStyle name="Note 3 6 10 2 4" xfId="25574" xr:uid="{00000000-0005-0000-0000-00003D350000}"/>
    <cellStyle name="Note 3 6 10 3" xfId="8217" xr:uid="{00000000-0005-0000-0000-00003E350000}"/>
    <cellStyle name="Note 3 6 10 3 2" xfId="17300" xr:uid="{00000000-0005-0000-0000-00003F350000}"/>
    <cellStyle name="Note 3 6 10 3 3" xfId="30099" xr:uid="{00000000-0005-0000-0000-000040350000}"/>
    <cellStyle name="Note 3 6 10 4" xfId="11602" xr:uid="{00000000-0005-0000-0000-000041350000}"/>
    <cellStyle name="Note 3 6 10 5" xfId="23169" xr:uid="{00000000-0005-0000-0000-000042350000}"/>
    <cellStyle name="Note 3 6 11" xfId="2572" xr:uid="{00000000-0005-0000-0000-000043350000}"/>
    <cellStyle name="Note 3 6 11 2" xfId="5469" xr:uid="{00000000-0005-0000-0000-000044350000}"/>
    <cellStyle name="Note 3 6 11 2 2" xfId="17303" xr:uid="{00000000-0005-0000-0000-000045350000}"/>
    <cellStyle name="Note 3 6 11 2 2 2" xfId="30102" xr:uid="{00000000-0005-0000-0000-000046350000}"/>
    <cellStyle name="Note 3 6 11 2 3" xfId="11605" xr:uid="{00000000-0005-0000-0000-000047350000}"/>
    <cellStyle name="Note 3 6 11 2 4" xfId="25575" xr:uid="{00000000-0005-0000-0000-000048350000}"/>
    <cellStyle name="Note 3 6 11 3" xfId="7932" xr:uid="{00000000-0005-0000-0000-000049350000}"/>
    <cellStyle name="Note 3 6 11 3 2" xfId="17302" xr:uid="{00000000-0005-0000-0000-00004A350000}"/>
    <cellStyle name="Note 3 6 11 3 3" xfId="30101" xr:uid="{00000000-0005-0000-0000-00004B350000}"/>
    <cellStyle name="Note 3 6 11 4" xfId="11604" xr:uid="{00000000-0005-0000-0000-00004C350000}"/>
    <cellStyle name="Note 3 6 11 5" xfId="22760" xr:uid="{00000000-0005-0000-0000-00004D350000}"/>
    <cellStyle name="Note 3 6 12" xfId="2909" xr:uid="{00000000-0005-0000-0000-00004E350000}"/>
    <cellStyle name="Note 3 6 12 2" xfId="5806" xr:uid="{00000000-0005-0000-0000-00004F350000}"/>
    <cellStyle name="Note 3 6 12 2 2" xfId="17305" xr:uid="{00000000-0005-0000-0000-000050350000}"/>
    <cellStyle name="Note 3 6 12 2 2 2" xfId="30104" xr:uid="{00000000-0005-0000-0000-000051350000}"/>
    <cellStyle name="Note 3 6 12 2 3" xfId="11607" xr:uid="{00000000-0005-0000-0000-000052350000}"/>
    <cellStyle name="Note 3 6 12 2 4" xfId="25576" xr:uid="{00000000-0005-0000-0000-000053350000}"/>
    <cellStyle name="Note 3 6 12 3" xfId="8163" xr:uid="{00000000-0005-0000-0000-000054350000}"/>
    <cellStyle name="Note 3 6 12 3 2" xfId="17304" xr:uid="{00000000-0005-0000-0000-000055350000}"/>
    <cellStyle name="Note 3 6 12 3 3" xfId="30103" xr:uid="{00000000-0005-0000-0000-000056350000}"/>
    <cellStyle name="Note 3 6 12 4" xfId="11606" xr:uid="{00000000-0005-0000-0000-000057350000}"/>
    <cellStyle name="Note 3 6 12 5" xfId="23097" xr:uid="{00000000-0005-0000-0000-000058350000}"/>
    <cellStyle name="Note 3 6 13" xfId="2149" xr:uid="{00000000-0005-0000-0000-000059350000}"/>
    <cellStyle name="Note 3 6 13 2" xfId="5047" xr:uid="{00000000-0005-0000-0000-00005A350000}"/>
    <cellStyle name="Note 3 6 13 2 2" xfId="17307" xr:uid="{00000000-0005-0000-0000-00005B350000}"/>
    <cellStyle name="Note 3 6 13 2 2 2" xfId="30106" xr:uid="{00000000-0005-0000-0000-00005C350000}"/>
    <cellStyle name="Note 3 6 13 2 3" xfId="11609" xr:uid="{00000000-0005-0000-0000-00005D350000}"/>
    <cellStyle name="Note 3 6 13 2 4" xfId="25577" xr:uid="{00000000-0005-0000-0000-00005E350000}"/>
    <cellStyle name="Note 3 6 13 3" xfId="7660" xr:uid="{00000000-0005-0000-0000-00005F350000}"/>
    <cellStyle name="Note 3 6 13 3 2" xfId="17306" xr:uid="{00000000-0005-0000-0000-000060350000}"/>
    <cellStyle name="Note 3 6 13 3 3" xfId="30105" xr:uid="{00000000-0005-0000-0000-000061350000}"/>
    <cellStyle name="Note 3 6 13 4" xfId="11608" xr:uid="{00000000-0005-0000-0000-000062350000}"/>
    <cellStyle name="Note 3 6 13 5" xfId="22338" xr:uid="{00000000-0005-0000-0000-000063350000}"/>
    <cellStyle name="Note 3 6 14" xfId="3094" xr:uid="{00000000-0005-0000-0000-000064350000}"/>
    <cellStyle name="Note 3 6 14 2" xfId="5991" xr:uid="{00000000-0005-0000-0000-000065350000}"/>
    <cellStyle name="Note 3 6 14 2 2" xfId="17309" xr:uid="{00000000-0005-0000-0000-000066350000}"/>
    <cellStyle name="Note 3 6 14 2 2 2" xfId="30108" xr:uid="{00000000-0005-0000-0000-000067350000}"/>
    <cellStyle name="Note 3 6 14 2 3" xfId="11611" xr:uid="{00000000-0005-0000-0000-000068350000}"/>
    <cellStyle name="Note 3 6 14 2 4" xfId="25578" xr:uid="{00000000-0005-0000-0000-000069350000}"/>
    <cellStyle name="Note 3 6 14 3" xfId="8287" xr:uid="{00000000-0005-0000-0000-00006A350000}"/>
    <cellStyle name="Note 3 6 14 3 2" xfId="17308" xr:uid="{00000000-0005-0000-0000-00006B350000}"/>
    <cellStyle name="Note 3 6 14 3 3" xfId="30107" xr:uid="{00000000-0005-0000-0000-00006C350000}"/>
    <cellStyle name="Note 3 6 14 4" xfId="11610" xr:uid="{00000000-0005-0000-0000-00006D350000}"/>
    <cellStyle name="Note 3 6 14 5" xfId="23282" xr:uid="{00000000-0005-0000-0000-00006E350000}"/>
    <cellStyle name="Note 3 6 15" xfId="3269" xr:uid="{00000000-0005-0000-0000-00006F350000}"/>
    <cellStyle name="Note 3 6 15 2" xfId="6166" xr:uid="{00000000-0005-0000-0000-000070350000}"/>
    <cellStyle name="Note 3 6 15 2 2" xfId="17311" xr:uid="{00000000-0005-0000-0000-000071350000}"/>
    <cellStyle name="Note 3 6 15 2 2 2" xfId="30110" xr:uid="{00000000-0005-0000-0000-000072350000}"/>
    <cellStyle name="Note 3 6 15 2 3" xfId="11613" xr:uid="{00000000-0005-0000-0000-000073350000}"/>
    <cellStyle name="Note 3 6 15 2 4" xfId="25579" xr:uid="{00000000-0005-0000-0000-000074350000}"/>
    <cellStyle name="Note 3 6 15 3" xfId="8388" xr:uid="{00000000-0005-0000-0000-000075350000}"/>
    <cellStyle name="Note 3 6 15 3 2" xfId="17310" xr:uid="{00000000-0005-0000-0000-000076350000}"/>
    <cellStyle name="Note 3 6 15 3 3" xfId="30109" xr:uid="{00000000-0005-0000-0000-000077350000}"/>
    <cellStyle name="Note 3 6 15 4" xfId="11612" xr:uid="{00000000-0005-0000-0000-000078350000}"/>
    <cellStyle name="Note 3 6 15 5" xfId="23457" xr:uid="{00000000-0005-0000-0000-000079350000}"/>
    <cellStyle name="Note 3 6 16" xfId="2566" xr:uid="{00000000-0005-0000-0000-00007A350000}"/>
    <cellStyle name="Note 3 6 16 2" xfId="5463" xr:uid="{00000000-0005-0000-0000-00007B350000}"/>
    <cellStyle name="Note 3 6 16 2 2" xfId="17313" xr:uid="{00000000-0005-0000-0000-00007C350000}"/>
    <cellStyle name="Note 3 6 16 2 2 2" xfId="30112" xr:uid="{00000000-0005-0000-0000-00007D350000}"/>
    <cellStyle name="Note 3 6 16 2 3" xfId="11615" xr:uid="{00000000-0005-0000-0000-00007E350000}"/>
    <cellStyle name="Note 3 6 16 2 4" xfId="25580" xr:uid="{00000000-0005-0000-0000-00007F350000}"/>
    <cellStyle name="Note 3 6 16 3" xfId="7928" xr:uid="{00000000-0005-0000-0000-000080350000}"/>
    <cellStyle name="Note 3 6 16 3 2" xfId="17312" xr:uid="{00000000-0005-0000-0000-000081350000}"/>
    <cellStyle name="Note 3 6 16 3 3" xfId="30111" xr:uid="{00000000-0005-0000-0000-000082350000}"/>
    <cellStyle name="Note 3 6 16 4" xfId="11614" xr:uid="{00000000-0005-0000-0000-000083350000}"/>
    <cellStyle name="Note 3 6 16 5" xfId="22754" xr:uid="{00000000-0005-0000-0000-000084350000}"/>
    <cellStyle name="Note 3 6 17" xfId="3439" xr:uid="{00000000-0005-0000-0000-000085350000}"/>
    <cellStyle name="Note 3 6 17 2" xfId="6336" xr:uid="{00000000-0005-0000-0000-000086350000}"/>
    <cellStyle name="Note 3 6 17 2 2" xfId="17315" xr:uid="{00000000-0005-0000-0000-000087350000}"/>
    <cellStyle name="Note 3 6 17 2 2 2" xfId="30114" xr:uid="{00000000-0005-0000-0000-000088350000}"/>
    <cellStyle name="Note 3 6 17 2 3" xfId="11617" xr:uid="{00000000-0005-0000-0000-000089350000}"/>
    <cellStyle name="Note 3 6 17 2 4" xfId="25581" xr:uid="{00000000-0005-0000-0000-00008A350000}"/>
    <cellStyle name="Note 3 6 17 3" xfId="8496" xr:uid="{00000000-0005-0000-0000-00008B350000}"/>
    <cellStyle name="Note 3 6 17 3 2" xfId="17314" xr:uid="{00000000-0005-0000-0000-00008C350000}"/>
    <cellStyle name="Note 3 6 17 3 3" xfId="30113" xr:uid="{00000000-0005-0000-0000-00008D350000}"/>
    <cellStyle name="Note 3 6 17 4" xfId="11616" xr:uid="{00000000-0005-0000-0000-00008E350000}"/>
    <cellStyle name="Note 3 6 17 5" xfId="23627" xr:uid="{00000000-0005-0000-0000-00008F350000}"/>
    <cellStyle name="Note 3 6 18" xfId="3688" xr:uid="{00000000-0005-0000-0000-000090350000}"/>
    <cellStyle name="Note 3 6 18 2" xfId="6585" xr:uid="{00000000-0005-0000-0000-000091350000}"/>
    <cellStyle name="Note 3 6 18 2 2" xfId="17317" xr:uid="{00000000-0005-0000-0000-000092350000}"/>
    <cellStyle name="Note 3 6 18 2 2 2" xfId="30116" xr:uid="{00000000-0005-0000-0000-000093350000}"/>
    <cellStyle name="Note 3 6 18 2 3" xfId="11619" xr:uid="{00000000-0005-0000-0000-000094350000}"/>
    <cellStyle name="Note 3 6 18 2 4" xfId="25582" xr:uid="{00000000-0005-0000-0000-000095350000}"/>
    <cellStyle name="Note 3 6 18 3" xfId="8640" xr:uid="{00000000-0005-0000-0000-000096350000}"/>
    <cellStyle name="Note 3 6 18 3 2" xfId="17316" xr:uid="{00000000-0005-0000-0000-000097350000}"/>
    <cellStyle name="Note 3 6 18 3 3" xfId="30115" xr:uid="{00000000-0005-0000-0000-000098350000}"/>
    <cellStyle name="Note 3 6 18 4" xfId="11618" xr:uid="{00000000-0005-0000-0000-000099350000}"/>
    <cellStyle name="Note 3 6 18 5" xfId="23876" xr:uid="{00000000-0005-0000-0000-00009A350000}"/>
    <cellStyle name="Note 3 6 19" xfId="3595" xr:uid="{00000000-0005-0000-0000-00009B350000}"/>
    <cellStyle name="Note 3 6 19 2" xfId="6492" xr:uid="{00000000-0005-0000-0000-00009C350000}"/>
    <cellStyle name="Note 3 6 19 2 2" xfId="17319" xr:uid="{00000000-0005-0000-0000-00009D350000}"/>
    <cellStyle name="Note 3 6 19 2 2 2" xfId="30118" xr:uid="{00000000-0005-0000-0000-00009E350000}"/>
    <cellStyle name="Note 3 6 19 2 3" xfId="11621" xr:uid="{00000000-0005-0000-0000-00009F350000}"/>
    <cellStyle name="Note 3 6 19 2 4" xfId="25583" xr:uid="{00000000-0005-0000-0000-0000A0350000}"/>
    <cellStyle name="Note 3 6 19 3" xfId="8584" xr:uid="{00000000-0005-0000-0000-0000A1350000}"/>
    <cellStyle name="Note 3 6 19 3 2" xfId="17318" xr:uid="{00000000-0005-0000-0000-0000A2350000}"/>
    <cellStyle name="Note 3 6 19 3 3" xfId="30117" xr:uid="{00000000-0005-0000-0000-0000A3350000}"/>
    <cellStyle name="Note 3 6 19 4" xfId="11620" xr:uid="{00000000-0005-0000-0000-0000A4350000}"/>
    <cellStyle name="Note 3 6 19 5" xfId="23783" xr:uid="{00000000-0005-0000-0000-0000A5350000}"/>
    <cellStyle name="Note 3 6 2" xfId="1684" xr:uid="{00000000-0005-0000-0000-0000A6350000}"/>
    <cellStyle name="Note 3 6 2 2" xfId="4583" xr:uid="{00000000-0005-0000-0000-0000A7350000}"/>
    <cellStyle name="Note 3 6 2 2 2" xfId="17321" xr:uid="{00000000-0005-0000-0000-0000A8350000}"/>
    <cellStyle name="Note 3 6 2 2 2 2" xfId="30120" xr:uid="{00000000-0005-0000-0000-0000A9350000}"/>
    <cellStyle name="Note 3 6 2 2 3" xfId="11623" xr:uid="{00000000-0005-0000-0000-0000AA350000}"/>
    <cellStyle name="Note 3 6 2 2 4" xfId="25584" xr:uid="{00000000-0005-0000-0000-0000AB350000}"/>
    <cellStyle name="Note 3 6 2 3" xfId="7316" xr:uid="{00000000-0005-0000-0000-0000AC350000}"/>
    <cellStyle name="Note 3 6 2 3 2" xfId="17320" xr:uid="{00000000-0005-0000-0000-0000AD350000}"/>
    <cellStyle name="Note 3 6 2 3 3" xfId="30119" xr:uid="{00000000-0005-0000-0000-0000AE350000}"/>
    <cellStyle name="Note 3 6 2 4" xfId="11622" xr:uid="{00000000-0005-0000-0000-0000AF350000}"/>
    <cellStyle name="Note 3 6 2 5" xfId="21873" xr:uid="{00000000-0005-0000-0000-0000B0350000}"/>
    <cellStyle name="Note 3 6 20" xfId="2605" xr:uid="{00000000-0005-0000-0000-0000B1350000}"/>
    <cellStyle name="Note 3 6 20 2" xfId="5502" xr:uid="{00000000-0005-0000-0000-0000B2350000}"/>
    <cellStyle name="Note 3 6 20 2 2" xfId="17323" xr:uid="{00000000-0005-0000-0000-0000B3350000}"/>
    <cellStyle name="Note 3 6 20 2 2 2" xfId="30122" xr:uid="{00000000-0005-0000-0000-0000B4350000}"/>
    <cellStyle name="Note 3 6 20 2 3" xfId="11625" xr:uid="{00000000-0005-0000-0000-0000B5350000}"/>
    <cellStyle name="Note 3 6 20 2 4" xfId="25585" xr:uid="{00000000-0005-0000-0000-0000B6350000}"/>
    <cellStyle name="Note 3 6 20 3" xfId="7963" xr:uid="{00000000-0005-0000-0000-0000B7350000}"/>
    <cellStyle name="Note 3 6 20 3 2" xfId="17322" xr:uid="{00000000-0005-0000-0000-0000B8350000}"/>
    <cellStyle name="Note 3 6 20 3 3" xfId="30121" xr:uid="{00000000-0005-0000-0000-0000B9350000}"/>
    <cellStyle name="Note 3 6 20 4" xfId="11624" xr:uid="{00000000-0005-0000-0000-0000BA350000}"/>
    <cellStyle name="Note 3 6 20 5" xfId="22793" xr:uid="{00000000-0005-0000-0000-0000BB350000}"/>
    <cellStyle name="Note 3 6 21" xfId="3768" xr:uid="{00000000-0005-0000-0000-0000BC350000}"/>
    <cellStyle name="Note 3 6 21 2" xfId="6665" xr:uid="{00000000-0005-0000-0000-0000BD350000}"/>
    <cellStyle name="Note 3 6 21 2 2" xfId="17325" xr:uid="{00000000-0005-0000-0000-0000BE350000}"/>
    <cellStyle name="Note 3 6 21 2 2 2" xfId="30124" xr:uid="{00000000-0005-0000-0000-0000BF350000}"/>
    <cellStyle name="Note 3 6 21 2 3" xfId="11627" xr:uid="{00000000-0005-0000-0000-0000C0350000}"/>
    <cellStyle name="Note 3 6 21 2 4" xfId="25586" xr:uid="{00000000-0005-0000-0000-0000C1350000}"/>
    <cellStyle name="Note 3 6 21 3" xfId="8670" xr:uid="{00000000-0005-0000-0000-0000C2350000}"/>
    <cellStyle name="Note 3 6 21 3 2" xfId="17324" xr:uid="{00000000-0005-0000-0000-0000C3350000}"/>
    <cellStyle name="Note 3 6 21 3 3" xfId="30123" xr:uid="{00000000-0005-0000-0000-0000C4350000}"/>
    <cellStyle name="Note 3 6 21 4" xfId="11626" xr:uid="{00000000-0005-0000-0000-0000C5350000}"/>
    <cellStyle name="Note 3 6 21 5" xfId="23956" xr:uid="{00000000-0005-0000-0000-0000C6350000}"/>
    <cellStyle name="Note 3 6 22" xfId="3771" xr:uid="{00000000-0005-0000-0000-0000C7350000}"/>
    <cellStyle name="Note 3 6 22 2" xfId="6668" xr:uid="{00000000-0005-0000-0000-0000C8350000}"/>
    <cellStyle name="Note 3 6 22 2 2" xfId="17327" xr:uid="{00000000-0005-0000-0000-0000C9350000}"/>
    <cellStyle name="Note 3 6 22 2 2 2" xfId="30126" xr:uid="{00000000-0005-0000-0000-0000CA350000}"/>
    <cellStyle name="Note 3 6 22 2 3" xfId="11629" xr:uid="{00000000-0005-0000-0000-0000CB350000}"/>
    <cellStyle name="Note 3 6 22 2 4" xfId="25587" xr:uid="{00000000-0005-0000-0000-0000CC350000}"/>
    <cellStyle name="Note 3 6 22 3" xfId="8673" xr:uid="{00000000-0005-0000-0000-0000CD350000}"/>
    <cellStyle name="Note 3 6 22 3 2" xfId="17326" xr:uid="{00000000-0005-0000-0000-0000CE350000}"/>
    <cellStyle name="Note 3 6 22 3 3" xfId="30125" xr:uid="{00000000-0005-0000-0000-0000CF350000}"/>
    <cellStyle name="Note 3 6 22 4" xfId="11628" xr:uid="{00000000-0005-0000-0000-0000D0350000}"/>
    <cellStyle name="Note 3 6 22 5" xfId="23959" xr:uid="{00000000-0005-0000-0000-0000D1350000}"/>
    <cellStyle name="Note 3 6 23" xfId="3794" xr:uid="{00000000-0005-0000-0000-0000D2350000}"/>
    <cellStyle name="Note 3 6 23 2" xfId="6691" xr:uid="{00000000-0005-0000-0000-0000D3350000}"/>
    <cellStyle name="Note 3 6 23 2 2" xfId="17329" xr:uid="{00000000-0005-0000-0000-0000D4350000}"/>
    <cellStyle name="Note 3 6 23 2 2 2" xfId="30128" xr:uid="{00000000-0005-0000-0000-0000D5350000}"/>
    <cellStyle name="Note 3 6 23 2 3" xfId="11631" xr:uid="{00000000-0005-0000-0000-0000D6350000}"/>
    <cellStyle name="Note 3 6 23 2 4" xfId="25588" xr:uid="{00000000-0005-0000-0000-0000D7350000}"/>
    <cellStyle name="Note 3 6 23 3" xfId="8691" xr:uid="{00000000-0005-0000-0000-0000D8350000}"/>
    <cellStyle name="Note 3 6 23 3 2" xfId="17328" xr:uid="{00000000-0005-0000-0000-0000D9350000}"/>
    <cellStyle name="Note 3 6 23 3 3" xfId="30127" xr:uid="{00000000-0005-0000-0000-0000DA350000}"/>
    <cellStyle name="Note 3 6 23 4" xfId="11630" xr:uid="{00000000-0005-0000-0000-0000DB350000}"/>
    <cellStyle name="Note 3 6 23 5" xfId="23982" xr:uid="{00000000-0005-0000-0000-0000DC350000}"/>
    <cellStyle name="Note 3 6 24" xfId="3907" xr:uid="{00000000-0005-0000-0000-0000DD350000}"/>
    <cellStyle name="Note 3 6 24 2" xfId="6804" xr:uid="{00000000-0005-0000-0000-0000DE350000}"/>
    <cellStyle name="Note 3 6 24 2 2" xfId="17331" xr:uid="{00000000-0005-0000-0000-0000DF350000}"/>
    <cellStyle name="Note 3 6 24 2 2 2" xfId="30130" xr:uid="{00000000-0005-0000-0000-0000E0350000}"/>
    <cellStyle name="Note 3 6 24 2 3" xfId="11633" xr:uid="{00000000-0005-0000-0000-0000E1350000}"/>
    <cellStyle name="Note 3 6 24 2 4" xfId="25589" xr:uid="{00000000-0005-0000-0000-0000E2350000}"/>
    <cellStyle name="Note 3 6 24 3" xfId="8743" xr:uid="{00000000-0005-0000-0000-0000E3350000}"/>
    <cellStyle name="Note 3 6 24 3 2" xfId="17330" xr:uid="{00000000-0005-0000-0000-0000E4350000}"/>
    <cellStyle name="Note 3 6 24 3 3" xfId="30129" xr:uid="{00000000-0005-0000-0000-0000E5350000}"/>
    <cellStyle name="Note 3 6 24 4" xfId="11632" xr:uid="{00000000-0005-0000-0000-0000E6350000}"/>
    <cellStyle name="Note 3 6 24 5" xfId="24095" xr:uid="{00000000-0005-0000-0000-0000E7350000}"/>
    <cellStyle name="Note 3 6 25" xfId="4067" xr:uid="{00000000-0005-0000-0000-0000E8350000}"/>
    <cellStyle name="Note 3 6 25 2" xfId="6964" xr:uid="{00000000-0005-0000-0000-0000E9350000}"/>
    <cellStyle name="Note 3 6 25 2 2" xfId="17333" xr:uid="{00000000-0005-0000-0000-0000EA350000}"/>
    <cellStyle name="Note 3 6 25 2 2 2" xfId="30132" xr:uid="{00000000-0005-0000-0000-0000EB350000}"/>
    <cellStyle name="Note 3 6 25 2 3" xfId="11635" xr:uid="{00000000-0005-0000-0000-0000EC350000}"/>
    <cellStyle name="Note 3 6 25 2 4" xfId="25590" xr:uid="{00000000-0005-0000-0000-0000ED350000}"/>
    <cellStyle name="Note 3 6 25 3" xfId="8801" xr:uid="{00000000-0005-0000-0000-0000EE350000}"/>
    <cellStyle name="Note 3 6 25 3 2" xfId="17332" xr:uid="{00000000-0005-0000-0000-0000EF350000}"/>
    <cellStyle name="Note 3 6 25 3 3" xfId="30131" xr:uid="{00000000-0005-0000-0000-0000F0350000}"/>
    <cellStyle name="Note 3 6 25 4" xfId="11634" xr:uid="{00000000-0005-0000-0000-0000F1350000}"/>
    <cellStyle name="Note 3 6 25 5" xfId="24255" xr:uid="{00000000-0005-0000-0000-0000F2350000}"/>
    <cellStyle name="Note 3 6 26" xfId="1477" xr:uid="{00000000-0005-0000-0000-0000F3350000}"/>
    <cellStyle name="Note 3 6 26 2" xfId="4377" xr:uid="{00000000-0005-0000-0000-0000F4350000}"/>
    <cellStyle name="Note 3 6 26 2 2" xfId="17335" xr:uid="{00000000-0005-0000-0000-0000F5350000}"/>
    <cellStyle name="Note 3 6 26 2 2 2" xfId="30134" xr:uid="{00000000-0005-0000-0000-0000F6350000}"/>
    <cellStyle name="Note 3 6 26 2 3" xfId="11637" xr:uid="{00000000-0005-0000-0000-0000F7350000}"/>
    <cellStyle name="Note 3 6 26 2 4" xfId="25591" xr:uid="{00000000-0005-0000-0000-0000F8350000}"/>
    <cellStyle name="Note 3 6 26 3" xfId="17334" xr:uid="{00000000-0005-0000-0000-0000F9350000}"/>
    <cellStyle name="Note 3 6 26 3 2" xfId="30133" xr:uid="{00000000-0005-0000-0000-0000FA350000}"/>
    <cellStyle name="Note 3 6 26 4" xfId="11636" xr:uid="{00000000-0005-0000-0000-0000FB350000}"/>
    <cellStyle name="Note 3 6 26 5" xfId="21667" xr:uid="{00000000-0005-0000-0000-0000FC350000}"/>
    <cellStyle name="Note 3 6 27" xfId="4257" xr:uid="{00000000-0005-0000-0000-0000FD350000}"/>
    <cellStyle name="Note 3 6 27 2" xfId="17336" xr:uid="{00000000-0005-0000-0000-0000FE350000}"/>
    <cellStyle name="Note 3 6 27 2 2" xfId="30135" xr:uid="{00000000-0005-0000-0000-0000FF350000}"/>
    <cellStyle name="Note 3 6 27 3" xfId="11638" xr:uid="{00000000-0005-0000-0000-000000360000}"/>
    <cellStyle name="Note 3 6 27 4" xfId="25592" xr:uid="{00000000-0005-0000-0000-000001360000}"/>
    <cellStyle name="Note 3 6 28" xfId="7083" xr:uid="{00000000-0005-0000-0000-000002360000}"/>
    <cellStyle name="Note 3 6 28 2" xfId="17299" xr:uid="{00000000-0005-0000-0000-000003360000}"/>
    <cellStyle name="Note 3 6 28 3" xfId="30098" xr:uid="{00000000-0005-0000-0000-000004360000}"/>
    <cellStyle name="Note 3 6 29" xfId="11601" xr:uid="{00000000-0005-0000-0000-000005360000}"/>
    <cellStyle name="Note 3 6 3" xfId="2077" xr:uid="{00000000-0005-0000-0000-000006360000}"/>
    <cellStyle name="Note 3 6 3 2" xfId="4975" xr:uid="{00000000-0005-0000-0000-000007360000}"/>
    <cellStyle name="Note 3 6 3 2 2" xfId="17338" xr:uid="{00000000-0005-0000-0000-000008360000}"/>
    <cellStyle name="Note 3 6 3 2 2 2" xfId="30137" xr:uid="{00000000-0005-0000-0000-000009360000}"/>
    <cellStyle name="Note 3 6 3 2 3" xfId="11640" xr:uid="{00000000-0005-0000-0000-00000A360000}"/>
    <cellStyle name="Note 3 6 3 2 4" xfId="25593" xr:uid="{00000000-0005-0000-0000-00000B360000}"/>
    <cellStyle name="Note 3 6 3 3" xfId="7588" xr:uid="{00000000-0005-0000-0000-00000C360000}"/>
    <cellStyle name="Note 3 6 3 3 2" xfId="17337" xr:uid="{00000000-0005-0000-0000-00000D360000}"/>
    <cellStyle name="Note 3 6 3 3 3" xfId="30136" xr:uid="{00000000-0005-0000-0000-00000E360000}"/>
    <cellStyle name="Note 3 6 3 4" xfId="11639" xr:uid="{00000000-0005-0000-0000-00000F360000}"/>
    <cellStyle name="Note 3 6 3 5" xfId="22266" xr:uid="{00000000-0005-0000-0000-000010360000}"/>
    <cellStyle name="Note 3 6 4" xfId="1658" xr:uid="{00000000-0005-0000-0000-000011360000}"/>
    <cellStyle name="Note 3 6 4 2" xfId="4557" xr:uid="{00000000-0005-0000-0000-000012360000}"/>
    <cellStyle name="Note 3 6 4 2 2" xfId="17340" xr:uid="{00000000-0005-0000-0000-000013360000}"/>
    <cellStyle name="Note 3 6 4 2 2 2" xfId="30139" xr:uid="{00000000-0005-0000-0000-000014360000}"/>
    <cellStyle name="Note 3 6 4 2 3" xfId="11642" xr:uid="{00000000-0005-0000-0000-000015360000}"/>
    <cellStyle name="Note 3 6 4 2 4" xfId="25594" xr:uid="{00000000-0005-0000-0000-000016360000}"/>
    <cellStyle name="Note 3 6 4 3" xfId="7290" xr:uid="{00000000-0005-0000-0000-000017360000}"/>
    <cellStyle name="Note 3 6 4 3 2" xfId="17339" xr:uid="{00000000-0005-0000-0000-000018360000}"/>
    <cellStyle name="Note 3 6 4 3 3" xfId="30138" xr:uid="{00000000-0005-0000-0000-000019360000}"/>
    <cellStyle name="Note 3 6 4 4" xfId="11641" xr:uid="{00000000-0005-0000-0000-00001A360000}"/>
    <cellStyle name="Note 3 6 4 5" xfId="21847" xr:uid="{00000000-0005-0000-0000-00001B360000}"/>
    <cellStyle name="Note 3 6 5" xfId="2290" xr:uid="{00000000-0005-0000-0000-00001C360000}"/>
    <cellStyle name="Note 3 6 5 2" xfId="5188" xr:uid="{00000000-0005-0000-0000-00001D360000}"/>
    <cellStyle name="Note 3 6 5 2 2" xfId="17342" xr:uid="{00000000-0005-0000-0000-00001E360000}"/>
    <cellStyle name="Note 3 6 5 2 2 2" xfId="30141" xr:uid="{00000000-0005-0000-0000-00001F360000}"/>
    <cellStyle name="Note 3 6 5 2 3" xfId="11644" xr:uid="{00000000-0005-0000-0000-000020360000}"/>
    <cellStyle name="Note 3 6 5 2 4" xfId="25595" xr:uid="{00000000-0005-0000-0000-000021360000}"/>
    <cellStyle name="Note 3 6 5 3" xfId="7740" xr:uid="{00000000-0005-0000-0000-000022360000}"/>
    <cellStyle name="Note 3 6 5 3 2" xfId="17341" xr:uid="{00000000-0005-0000-0000-000023360000}"/>
    <cellStyle name="Note 3 6 5 3 3" xfId="30140" xr:uid="{00000000-0005-0000-0000-000024360000}"/>
    <cellStyle name="Note 3 6 5 4" xfId="11643" xr:uid="{00000000-0005-0000-0000-000025360000}"/>
    <cellStyle name="Note 3 6 5 5" xfId="22479" xr:uid="{00000000-0005-0000-0000-000026360000}"/>
    <cellStyle name="Note 3 6 6" xfId="2401" xr:uid="{00000000-0005-0000-0000-000027360000}"/>
    <cellStyle name="Note 3 6 6 2" xfId="5298" xr:uid="{00000000-0005-0000-0000-000028360000}"/>
    <cellStyle name="Note 3 6 6 2 2" xfId="17344" xr:uid="{00000000-0005-0000-0000-000029360000}"/>
    <cellStyle name="Note 3 6 6 2 2 2" xfId="30143" xr:uid="{00000000-0005-0000-0000-00002A360000}"/>
    <cellStyle name="Note 3 6 6 2 3" xfId="11646" xr:uid="{00000000-0005-0000-0000-00002B360000}"/>
    <cellStyle name="Note 3 6 6 2 4" xfId="25596" xr:uid="{00000000-0005-0000-0000-00002C360000}"/>
    <cellStyle name="Note 3 6 6 3" xfId="7825" xr:uid="{00000000-0005-0000-0000-00002D360000}"/>
    <cellStyle name="Note 3 6 6 3 2" xfId="17343" xr:uid="{00000000-0005-0000-0000-00002E360000}"/>
    <cellStyle name="Note 3 6 6 3 3" xfId="30142" xr:uid="{00000000-0005-0000-0000-00002F360000}"/>
    <cellStyle name="Note 3 6 6 4" xfId="11645" xr:uid="{00000000-0005-0000-0000-000030360000}"/>
    <cellStyle name="Note 3 6 6 5" xfId="22589" xr:uid="{00000000-0005-0000-0000-000031360000}"/>
    <cellStyle name="Note 3 6 7" xfId="2127" xr:uid="{00000000-0005-0000-0000-000032360000}"/>
    <cellStyle name="Note 3 6 7 2" xfId="5025" xr:uid="{00000000-0005-0000-0000-000033360000}"/>
    <cellStyle name="Note 3 6 7 2 2" xfId="17346" xr:uid="{00000000-0005-0000-0000-000034360000}"/>
    <cellStyle name="Note 3 6 7 2 2 2" xfId="30145" xr:uid="{00000000-0005-0000-0000-000035360000}"/>
    <cellStyle name="Note 3 6 7 2 3" xfId="11648" xr:uid="{00000000-0005-0000-0000-000036360000}"/>
    <cellStyle name="Note 3 6 7 2 4" xfId="25597" xr:uid="{00000000-0005-0000-0000-000037360000}"/>
    <cellStyle name="Note 3 6 7 3" xfId="7638" xr:uid="{00000000-0005-0000-0000-000038360000}"/>
    <cellStyle name="Note 3 6 7 3 2" xfId="17345" xr:uid="{00000000-0005-0000-0000-000039360000}"/>
    <cellStyle name="Note 3 6 7 3 3" xfId="30144" xr:uid="{00000000-0005-0000-0000-00003A360000}"/>
    <cellStyle name="Note 3 6 7 4" xfId="11647" xr:uid="{00000000-0005-0000-0000-00003B360000}"/>
    <cellStyle name="Note 3 6 7 5" xfId="22316" xr:uid="{00000000-0005-0000-0000-00003C360000}"/>
    <cellStyle name="Note 3 6 8" xfId="2677" xr:uid="{00000000-0005-0000-0000-00003D360000}"/>
    <cellStyle name="Note 3 6 8 2" xfId="5574" xr:uid="{00000000-0005-0000-0000-00003E360000}"/>
    <cellStyle name="Note 3 6 8 2 2" xfId="17348" xr:uid="{00000000-0005-0000-0000-00003F360000}"/>
    <cellStyle name="Note 3 6 8 2 2 2" xfId="30147" xr:uid="{00000000-0005-0000-0000-000040360000}"/>
    <cellStyle name="Note 3 6 8 2 3" xfId="11650" xr:uid="{00000000-0005-0000-0000-000041360000}"/>
    <cellStyle name="Note 3 6 8 2 4" xfId="25598" xr:uid="{00000000-0005-0000-0000-000042360000}"/>
    <cellStyle name="Note 3 6 8 3" xfId="8020" xr:uid="{00000000-0005-0000-0000-000043360000}"/>
    <cellStyle name="Note 3 6 8 3 2" xfId="17347" xr:uid="{00000000-0005-0000-0000-000044360000}"/>
    <cellStyle name="Note 3 6 8 3 3" xfId="30146" xr:uid="{00000000-0005-0000-0000-000045360000}"/>
    <cellStyle name="Note 3 6 8 4" xfId="11649" xr:uid="{00000000-0005-0000-0000-000046360000}"/>
    <cellStyle name="Note 3 6 8 5" xfId="22865" xr:uid="{00000000-0005-0000-0000-000047360000}"/>
    <cellStyle name="Note 3 6 9" xfId="1956" xr:uid="{00000000-0005-0000-0000-000048360000}"/>
    <cellStyle name="Note 3 6 9 2" xfId="4854" xr:uid="{00000000-0005-0000-0000-000049360000}"/>
    <cellStyle name="Note 3 6 9 2 2" xfId="17350" xr:uid="{00000000-0005-0000-0000-00004A360000}"/>
    <cellStyle name="Note 3 6 9 2 2 2" xfId="30149" xr:uid="{00000000-0005-0000-0000-00004B360000}"/>
    <cellStyle name="Note 3 6 9 2 3" xfId="11652" xr:uid="{00000000-0005-0000-0000-00004C360000}"/>
    <cellStyle name="Note 3 6 9 2 4" xfId="25599" xr:uid="{00000000-0005-0000-0000-00004D360000}"/>
    <cellStyle name="Note 3 6 9 3" xfId="7485" xr:uid="{00000000-0005-0000-0000-00004E360000}"/>
    <cellStyle name="Note 3 6 9 3 2" xfId="17349" xr:uid="{00000000-0005-0000-0000-00004F360000}"/>
    <cellStyle name="Note 3 6 9 3 3" xfId="30148" xr:uid="{00000000-0005-0000-0000-000050360000}"/>
    <cellStyle name="Note 3 6 9 4" xfId="11651" xr:uid="{00000000-0005-0000-0000-000051360000}"/>
    <cellStyle name="Note 3 6 9 5" xfId="22145" xr:uid="{00000000-0005-0000-0000-000052360000}"/>
    <cellStyle name="Note 3 7" xfId="1806" xr:uid="{00000000-0005-0000-0000-000053360000}"/>
    <cellStyle name="Note 3 7 2" xfId="4705" xr:uid="{00000000-0005-0000-0000-000054360000}"/>
    <cellStyle name="Note 3 7 2 2" xfId="17352" xr:uid="{00000000-0005-0000-0000-000055360000}"/>
    <cellStyle name="Note 3 7 2 2 2" xfId="30151" xr:uid="{00000000-0005-0000-0000-000056360000}"/>
    <cellStyle name="Note 3 7 2 3" xfId="11654" xr:uid="{00000000-0005-0000-0000-000057360000}"/>
    <cellStyle name="Note 3 7 2 4" xfId="25600" xr:uid="{00000000-0005-0000-0000-000058360000}"/>
    <cellStyle name="Note 3 7 3" xfId="7421" xr:uid="{00000000-0005-0000-0000-000059360000}"/>
    <cellStyle name="Note 3 7 3 2" xfId="17351" xr:uid="{00000000-0005-0000-0000-00005A360000}"/>
    <cellStyle name="Note 3 7 3 3" xfId="30150" xr:uid="{00000000-0005-0000-0000-00005B360000}"/>
    <cellStyle name="Note 3 7 4" xfId="11653" xr:uid="{00000000-0005-0000-0000-00005C360000}"/>
    <cellStyle name="Note 3 7 5" xfId="21995" xr:uid="{00000000-0005-0000-0000-00005D360000}"/>
    <cellStyle name="Note 3 8" xfId="3646" xr:uid="{00000000-0005-0000-0000-00005E360000}"/>
    <cellStyle name="Note 3 8 2" xfId="6543" xr:uid="{00000000-0005-0000-0000-00005F360000}"/>
    <cellStyle name="Note 3 8 2 2" xfId="17354" xr:uid="{00000000-0005-0000-0000-000060360000}"/>
    <cellStyle name="Note 3 8 2 2 2" xfId="30153" xr:uid="{00000000-0005-0000-0000-000061360000}"/>
    <cellStyle name="Note 3 8 2 3" xfId="11656" xr:uid="{00000000-0005-0000-0000-000062360000}"/>
    <cellStyle name="Note 3 8 2 4" xfId="25601" xr:uid="{00000000-0005-0000-0000-000063360000}"/>
    <cellStyle name="Note 3 8 3" xfId="8603" xr:uid="{00000000-0005-0000-0000-000064360000}"/>
    <cellStyle name="Note 3 8 3 2" xfId="17353" xr:uid="{00000000-0005-0000-0000-000065360000}"/>
    <cellStyle name="Note 3 8 3 3" xfId="30152" xr:uid="{00000000-0005-0000-0000-000066360000}"/>
    <cellStyle name="Note 3 8 4" xfId="11655" xr:uid="{00000000-0005-0000-0000-000067360000}"/>
    <cellStyle name="Note 3 8 5" xfId="23834" xr:uid="{00000000-0005-0000-0000-000068360000}"/>
    <cellStyle name="Note 3 9" xfId="4191" xr:uid="{00000000-0005-0000-0000-000069360000}"/>
    <cellStyle name="Note 3 9 2" xfId="17355" xr:uid="{00000000-0005-0000-0000-00006A360000}"/>
    <cellStyle name="Note 3 9 2 2" xfId="30154" xr:uid="{00000000-0005-0000-0000-00006B360000}"/>
    <cellStyle name="Note 3 9 3" xfId="11657" xr:uid="{00000000-0005-0000-0000-00006C360000}"/>
    <cellStyle name="Note 3 9 4" xfId="25602" xr:uid="{00000000-0005-0000-0000-00006D360000}"/>
    <cellStyle name="Note 4" xfId="98" xr:uid="{00000000-0005-0000-0000-00006E360000}"/>
    <cellStyle name="Note 4 10" xfId="11658" xr:uid="{00000000-0005-0000-0000-00006F360000}"/>
    <cellStyle name="Note 4 11" xfId="21584" xr:uid="{00000000-0005-0000-0000-000070360000}"/>
    <cellStyle name="Note 4 2" xfId="145" xr:uid="{00000000-0005-0000-0000-000071360000}"/>
    <cellStyle name="Note 4 2 2" xfId="443" xr:uid="{00000000-0005-0000-0000-000072360000}"/>
    <cellStyle name="Note 4 2 2 10" xfId="1957" xr:uid="{00000000-0005-0000-0000-000073360000}"/>
    <cellStyle name="Note 4 2 2 10 2" xfId="4855" xr:uid="{00000000-0005-0000-0000-000074360000}"/>
    <cellStyle name="Note 4 2 2 10 2 2" xfId="17360" xr:uid="{00000000-0005-0000-0000-000075360000}"/>
    <cellStyle name="Note 4 2 2 10 2 2 2" xfId="30159" xr:uid="{00000000-0005-0000-0000-000076360000}"/>
    <cellStyle name="Note 4 2 2 10 2 3" xfId="11662" xr:uid="{00000000-0005-0000-0000-000077360000}"/>
    <cellStyle name="Note 4 2 2 10 2 4" xfId="25603" xr:uid="{00000000-0005-0000-0000-000078360000}"/>
    <cellStyle name="Note 4 2 2 10 3" xfId="7486" xr:uid="{00000000-0005-0000-0000-000079360000}"/>
    <cellStyle name="Note 4 2 2 10 3 2" xfId="17359" xr:uid="{00000000-0005-0000-0000-00007A360000}"/>
    <cellStyle name="Note 4 2 2 10 3 3" xfId="30158" xr:uid="{00000000-0005-0000-0000-00007B360000}"/>
    <cellStyle name="Note 4 2 2 10 4" xfId="11661" xr:uid="{00000000-0005-0000-0000-00007C360000}"/>
    <cellStyle name="Note 4 2 2 10 5" xfId="22146" xr:uid="{00000000-0005-0000-0000-00007D360000}"/>
    <cellStyle name="Note 4 2 2 11" xfId="2980" xr:uid="{00000000-0005-0000-0000-00007E360000}"/>
    <cellStyle name="Note 4 2 2 11 2" xfId="5877" xr:uid="{00000000-0005-0000-0000-00007F360000}"/>
    <cellStyle name="Note 4 2 2 11 2 2" xfId="17362" xr:uid="{00000000-0005-0000-0000-000080360000}"/>
    <cellStyle name="Note 4 2 2 11 2 2 2" xfId="30161" xr:uid="{00000000-0005-0000-0000-000081360000}"/>
    <cellStyle name="Note 4 2 2 11 2 3" xfId="11664" xr:uid="{00000000-0005-0000-0000-000082360000}"/>
    <cellStyle name="Note 4 2 2 11 2 4" xfId="25604" xr:uid="{00000000-0005-0000-0000-000083360000}"/>
    <cellStyle name="Note 4 2 2 11 3" xfId="8216" xr:uid="{00000000-0005-0000-0000-000084360000}"/>
    <cellStyle name="Note 4 2 2 11 3 2" xfId="17361" xr:uid="{00000000-0005-0000-0000-000085360000}"/>
    <cellStyle name="Note 4 2 2 11 3 3" xfId="30160" xr:uid="{00000000-0005-0000-0000-000086360000}"/>
    <cellStyle name="Note 4 2 2 11 4" xfId="11663" xr:uid="{00000000-0005-0000-0000-000087360000}"/>
    <cellStyle name="Note 4 2 2 11 5" xfId="23168" xr:uid="{00000000-0005-0000-0000-000088360000}"/>
    <cellStyle name="Note 4 2 2 12" xfId="1944" xr:uid="{00000000-0005-0000-0000-000089360000}"/>
    <cellStyle name="Note 4 2 2 12 2" xfId="4842" xr:uid="{00000000-0005-0000-0000-00008A360000}"/>
    <cellStyle name="Note 4 2 2 12 2 2" xfId="17364" xr:uid="{00000000-0005-0000-0000-00008B360000}"/>
    <cellStyle name="Note 4 2 2 12 2 2 2" xfId="30163" xr:uid="{00000000-0005-0000-0000-00008C360000}"/>
    <cellStyle name="Note 4 2 2 12 2 3" xfId="11666" xr:uid="{00000000-0005-0000-0000-00008D360000}"/>
    <cellStyle name="Note 4 2 2 12 2 4" xfId="25605" xr:uid="{00000000-0005-0000-0000-00008E360000}"/>
    <cellStyle name="Note 4 2 2 12 3" xfId="7473" xr:uid="{00000000-0005-0000-0000-00008F360000}"/>
    <cellStyle name="Note 4 2 2 12 3 2" xfId="17363" xr:uid="{00000000-0005-0000-0000-000090360000}"/>
    <cellStyle name="Note 4 2 2 12 3 3" xfId="30162" xr:uid="{00000000-0005-0000-0000-000091360000}"/>
    <cellStyle name="Note 4 2 2 12 4" xfId="11665" xr:uid="{00000000-0005-0000-0000-000092360000}"/>
    <cellStyle name="Note 4 2 2 12 5" xfId="22133" xr:uid="{00000000-0005-0000-0000-000093360000}"/>
    <cellStyle name="Note 4 2 2 13" xfId="2722" xr:uid="{00000000-0005-0000-0000-000094360000}"/>
    <cellStyle name="Note 4 2 2 13 2" xfId="5619" xr:uid="{00000000-0005-0000-0000-000095360000}"/>
    <cellStyle name="Note 4 2 2 13 2 2" xfId="17366" xr:uid="{00000000-0005-0000-0000-000096360000}"/>
    <cellStyle name="Note 4 2 2 13 2 2 2" xfId="30165" xr:uid="{00000000-0005-0000-0000-000097360000}"/>
    <cellStyle name="Note 4 2 2 13 2 3" xfId="11668" xr:uid="{00000000-0005-0000-0000-000098360000}"/>
    <cellStyle name="Note 4 2 2 13 2 4" xfId="25606" xr:uid="{00000000-0005-0000-0000-000099360000}"/>
    <cellStyle name="Note 4 2 2 13 3" xfId="8065" xr:uid="{00000000-0005-0000-0000-00009A360000}"/>
    <cellStyle name="Note 4 2 2 13 3 2" xfId="17365" xr:uid="{00000000-0005-0000-0000-00009B360000}"/>
    <cellStyle name="Note 4 2 2 13 3 3" xfId="30164" xr:uid="{00000000-0005-0000-0000-00009C360000}"/>
    <cellStyle name="Note 4 2 2 13 4" xfId="11667" xr:uid="{00000000-0005-0000-0000-00009D360000}"/>
    <cellStyle name="Note 4 2 2 13 5" xfId="22910" xr:uid="{00000000-0005-0000-0000-00009E360000}"/>
    <cellStyle name="Note 4 2 2 14" xfId="2527" xr:uid="{00000000-0005-0000-0000-00009F360000}"/>
    <cellStyle name="Note 4 2 2 14 2" xfId="5424" xr:uid="{00000000-0005-0000-0000-0000A0360000}"/>
    <cellStyle name="Note 4 2 2 14 2 2" xfId="17368" xr:uid="{00000000-0005-0000-0000-0000A1360000}"/>
    <cellStyle name="Note 4 2 2 14 2 2 2" xfId="30167" xr:uid="{00000000-0005-0000-0000-0000A2360000}"/>
    <cellStyle name="Note 4 2 2 14 2 3" xfId="11670" xr:uid="{00000000-0005-0000-0000-0000A3360000}"/>
    <cellStyle name="Note 4 2 2 14 2 4" xfId="25607" xr:uid="{00000000-0005-0000-0000-0000A4360000}"/>
    <cellStyle name="Note 4 2 2 14 3" xfId="7903" xr:uid="{00000000-0005-0000-0000-0000A5360000}"/>
    <cellStyle name="Note 4 2 2 14 3 2" xfId="17367" xr:uid="{00000000-0005-0000-0000-0000A6360000}"/>
    <cellStyle name="Note 4 2 2 14 3 3" xfId="30166" xr:uid="{00000000-0005-0000-0000-0000A7360000}"/>
    <cellStyle name="Note 4 2 2 14 4" xfId="11669" xr:uid="{00000000-0005-0000-0000-0000A8360000}"/>
    <cellStyle name="Note 4 2 2 14 5" xfId="22715" xr:uid="{00000000-0005-0000-0000-0000A9360000}"/>
    <cellStyle name="Note 4 2 2 15" xfId="3093" xr:uid="{00000000-0005-0000-0000-0000AA360000}"/>
    <cellStyle name="Note 4 2 2 15 2" xfId="5990" xr:uid="{00000000-0005-0000-0000-0000AB360000}"/>
    <cellStyle name="Note 4 2 2 15 2 2" xfId="17370" xr:uid="{00000000-0005-0000-0000-0000AC360000}"/>
    <cellStyle name="Note 4 2 2 15 2 2 2" xfId="30169" xr:uid="{00000000-0005-0000-0000-0000AD360000}"/>
    <cellStyle name="Note 4 2 2 15 2 3" xfId="11672" xr:uid="{00000000-0005-0000-0000-0000AE360000}"/>
    <cellStyle name="Note 4 2 2 15 2 4" xfId="25608" xr:uid="{00000000-0005-0000-0000-0000AF360000}"/>
    <cellStyle name="Note 4 2 2 15 3" xfId="8286" xr:uid="{00000000-0005-0000-0000-0000B0360000}"/>
    <cellStyle name="Note 4 2 2 15 3 2" xfId="17369" xr:uid="{00000000-0005-0000-0000-0000B1360000}"/>
    <cellStyle name="Note 4 2 2 15 3 3" xfId="30168" xr:uid="{00000000-0005-0000-0000-0000B2360000}"/>
    <cellStyle name="Note 4 2 2 15 4" xfId="11671" xr:uid="{00000000-0005-0000-0000-0000B3360000}"/>
    <cellStyle name="Note 4 2 2 15 5" xfId="23281" xr:uid="{00000000-0005-0000-0000-0000B4360000}"/>
    <cellStyle name="Note 4 2 2 16" xfId="3268" xr:uid="{00000000-0005-0000-0000-0000B5360000}"/>
    <cellStyle name="Note 4 2 2 16 2" xfId="6165" xr:uid="{00000000-0005-0000-0000-0000B6360000}"/>
    <cellStyle name="Note 4 2 2 16 2 2" xfId="17372" xr:uid="{00000000-0005-0000-0000-0000B7360000}"/>
    <cellStyle name="Note 4 2 2 16 2 2 2" xfId="30171" xr:uid="{00000000-0005-0000-0000-0000B8360000}"/>
    <cellStyle name="Note 4 2 2 16 2 3" xfId="11674" xr:uid="{00000000-0005-0000-0000-0000B9360000}"/>
    <cellStyle name="Note 4 2 2 16 2 4" xfId="25609" xr:uid="{00000000-0005-0000-0000-0000BA360000}"/>
    <cellStyle name="Note 4 2 2 16 3" xfId="8387" xr:uid="{00000000-0005-0000-0000-0000BB360000}"/>
    <cellStyle name="Note 4 2 2 16 3 2" xfId="17371" xr:uid="{00000000-0005-0000-0000-0000BC360000}"/>
    <cellStyle name="Note 4 2 2 16 3 3" xfId="30170" xr:uid="{00000000-0005-0000-0000-0000BD360000}"/>
    <cellStyle name="Note 4 2 2 16 4" xfId="11673" xr:uid="{00000000-0005-0000-0000-0000BE360000}"/>
    <cellStyle name="Note 4 2 2 16 5" xfId="23456" xr:uid="{00000000-0005-0000-0000-0000BF360000}"/>
    <cellStyle name="Note 4 2 2 17" xfId="1537" xr:uid="{00000000-0005-0000-0000-0000C0360000}"/>
    <cellStyle name="Note 4 2 2 17 2" xfId="4436" xr:uid="{00000000-0005-0000-0000-0000C1360000}"/>
    <cellStyle name="Note 4 2 2 17 2 2" xfId="17374" xr:uid="{00000000-0005-0000-0000-0000C2360000}"/>
    <cellStyle name="Note 4 2 2 17 2 2 2" xfId="30173" xr:uid="{00000000-0005-0000-0000-0000C3360000}"/>
    <cellStyle name="Note 4 2 2 17 2 3" xfId="11676" xr:uid="{00000000-0005-0000-0000-0000C4360000}"/>
    <cellStyle name="Note 4 2 2 17 2 4" xfId="25610" xr:uid="{00000000-0005-0000-0000-0000C5360000}"/>
    <cellStyle name="Note 4 2 2 17 3" xfId="7229" xr:uid="{00000000-0005-0000-0000-0000C6360000}"/>
    <cellStyle name="Note 4 2 2 17 3 2" xfId="17373" xr:uid="{00000000-0005-0000-0000-0000C7360000}"/>
    <cellStyle name="Note 4 2 2 17 3 3" xfId="30172" xr:uid="{00000000-0005-0000-0000-0000C8360000}"/>
    <cellStyle name="Note 4 2 2 17 4" xfId="11675" xr:uid="{00000000-0005-0000-0000-0000C9360000}"/>
    <cellStyle name="Note 4 2 2 17 5" xfId="21726" xr:uid="{00000000-0005-0000-0000-0000CA360000}"/>
    <cellStyle name="Note 4 2 2 18" xfId="3438" xr:uid="{00000000-0005-0000-0000-0000CB360000}"/>
    <cellStyle name="Note 4 2 2 18 2" xfId="6335" xr:uid="{00000000-0005-0000-0000-0000CC360000}"/>
    <cellStyle name="Note 4 2 2 18 2 2" xfId="17376" xr:uid="{00000000-0005-0000-0000-0000CD360000}"/>
    <cellStyle name="Note 4 2 2 18 2 2 2" xfId="30175" xr:uid="{00000000-0005-0000-0000-0000CE360000}"/>
    <cellStyle name="Note 4 2 2 18 2 3" xfId="11678" xr:uid="{00000000-0005-0000-0000-0000CF360000}"/>
    <cellStyle name="Note 4 2 2 18 2 4" xfId="25611" xr:uid="{00000000-0005-0000-0000-0000D0360000}"/>
    <cellStyle name="Note 4 2 2 18 3" xfId="8495" xr:uid="{00000000-0005-0000-0000-0000D1360000}"/>
    <cellStyle name="Note 4 2 2 18 3 2" xfId="17375" xr:uid="{00000000-0005-0000-0000-0000D2360000}"/>
    <cellStyle name="Note 4 2 2 18 3 3" xfId="30174" xr:uid="{00000000-0005-0000-0000-0000D3360000}"/>
    <cellStyle name="Note 4 2 2 18 4" xfId="11677" xr:uid="{00000000-0005-0000-0000-0000D4360000}"/>
    <cellStyle name="Note 4 2 2 18 5" xfId="23626" xr:uid="{00000000-0005-0000-0000-0000D5360000}"/>
    <cellStyle name="Note 4 2 2 19" xfId="3206" xr:uid="{00000000-0005-0000-0000-0000D6360000}"/>
    <cellStyle name="Note 4 2 2 19 2" xfId="6103" xr:uid="{00000000-0005-0000-0000-0000D7360000}"/>
    <cellStyle name="Note 4 2 2 19 2 2" xfId="17378" xr:uid="{00000000-0005-0000-0000-0000D8360000}"/>
    <cellStyle name="Note 4 2 2 19 2 2 2" xfId="30177" xr:uid="{00000000-0005-0000-0000-0000D9360000}"/>
    <cellStyle name="Note 4 2 2 19 2 3" xfId="11680" xr:uid="{00000000-0005-0000-0000-0000DA360000}"/>
    <cellStyle name="Note 4 2 2 19 2 4" xfId="25612" xr:uid="{00000000-0005-0000-0000-0000DB360000}"/>
    <cellStyle name="Note 4 2 2 19 3" xfId="8352" xr:uid="{00000000-0005-0000-0000-0000DC360000}"/>
    <cellStyle name="Note 4 2 2 19 3 2" xfId="17377" xr:uid="{00000000-0005-0000-0000-0000DD360000}"/>
    <cellStyle name="Note 4 2 2 19 3 3" xfId="30176" xr:uid="{00000000-0005-0000-0000-0000DE360000}"/>
    <cellStyle name="Note 4 2 2 19 4" xfId="11679" xr:uid="{00000000-0005-0000-0000-0000DF360000}"/>
    <cellStyle name="Note 4 2 2 19 5" xfId="23394" xr:uid="{00000000-0005-0000-0000-0000E0360000}"/>
    <cellStyle name="Note 4 2 2 2" xfId="444" xr:uid="{00000000-0005-0000-0000-0000E1360000}"/>
    <cellStyle name="Note 4 2 2 2 10" xfId="2979" xr:uid="{00000000-0005-0000-0000-0000E2360000}"/>
    <cellStyle name="Note 4 2 2 2 10 2" xfId="5876" xr:uid="{00000000-0005-0000-0000-0000E3360000}"/>
    <cellStyle name="Note 4 2 2 2 10 2 2" xfId="17381" xr:uid="{00000000-0005-0000-0000-0000E4360000}"/>
    <cellStyle name="Note 4 2 2 2 10 2 2 2" xfId="30180" xr:uid="{00000000-0005-0000-0000-0000E5360000}"/>
    <cellStyle name="Note 4 2 2 2 10 2 3" xfId="11683" xr:uid="{00000000-0005-0000-0000-0000E6360000}"/>
    <cellStyle name="Note 4 2 2 2 10 2 4" xfId="25613" xr:uid="{00000000-0005-0000-0000-0000E7360000}"/>
    <cellStyle name="Note 4 2 2 2 10 3" xfId="8215" xr:uid="{00000000-0005-0000-0000-0000E8360000}"/>
    <cellStyle name="Note 4 2 2 2 10 3 2" xfId="17380" xr:uid="{00000000-0005-0000-0000-0000E9360000}"/>
    <cellStyle name="Note 4 2 2 2 10 3 3" xfId="30179" xr:uid="{00000000-0005-0000-0000-0000EA360000}"/>
    <cellStyle name="Note 4 2 2 2 10 4" xfId="11682" xr:uid="{00000000-0005-0000-0000-0000EB360000}"/>
    <cellStyle name="Note 4 2 2 2 10 5" xfId="23167" xr:uid="{00000000-0005-0000-0000-0000EC360000}"/>
    <cellStyle name="Note 4 2 2 2 11" xfId="1945" xr:uid="{00000000-0005-0000-0000-0000ED360000}"/>
    <cellStyle name="Note 4 2 2 2 11 2" xfId="4843" xr:uid="{00000000-0005-0000-0000-0000EE360000}"/>
    <cellStyle name="Note 4 2 2 2 11 2 2" xfId="17383" xr:uid="{00000000-0005-0000-0000-0000EF360000}"/>
    <cellStyle name="Note 4 2 2 2 11 2 2 2" xfId="30182" xr:uid="{00000000-0005-0000-0000-0000F0360000}"/>
    <cellStyle name="Note 4 2 2 2 11 2 3" xfId="11685" xr:uid="{00000000-0005-0000-0000-0000F1360000}"/>
    <cellStyle name="Note 4 2 2 2 11 2 4" xfId="25614" xr:uid="{00000000-0005-0000-0000-0000F2360000}"/>
    <cellStyle name="Note 4 2 2 2 11 3" xfId="7474" xr:uid="{00000000-0005-0000-0000-0000F3360000}"/>
    <cellStyle name="Note 4 2 2 2 11 3 2" xfId="17382" xr:uid="{00000000-0005-0000-0000-0000F4360000}"/>
    <cellStyle name="Note 4 2 2 2 11 3 3" xfId="30181" xr:uid="{00000000-0005-0000-0000-0000F5360000}"/>
    <cellStyle name="Note 4 2 2 2 11 4" xfId="11684" xr:uid="{00000000-0005-0000-0000-0000F6360000}"/>
    <cellStyle name="Note 4 2 2 2 11 5" xfId="22134" xr:uid="{00000000-0005-0000-0000-0000F7360000}"/>
    <cellStyle name="Note 4 2 2 2 12" xfId="2721" xr:uid="{00000000-0005-0000-0000-0000F8360000}"/>
    <cellStyle name="Note 4 2 2 2 12 2" xfId="5618" xr:uid="{00000000-0005-0000-0000-0000F9360000}"/>
    <cellStyle name="Note 4 2 2 2 12 2 2" xfId="17385" xr:uid="{00000000-0005-0000-0000-0000FA360000}"/>
    <cellStyle name="Note 4 2 2 2 12 2 2 2" xfId="30184" xr:uid="{00000000-0005-0000-0000-0000FB360000}"/>
    <cellStyle name="Note 4 2 2 2 12 2 3" xfId="11687" xr:uid="{00000000-0005-0000-0000-0000FC360000}"/>
    <cellStyle name="Note 4 2 2 2 12 2 4" xfId="25615" xr:uid="{00000000-0005-0000-0000-0000FD360000}"/>
    <cellStyle name="Note 4 2 2 2 12 3" xfId="8064" xr:uid="{00000000-0005-0000-0000-0000FE360000}"/>
    <cellStyle name="Note 4 2 2 2 12 3 2" xfId="17384" xr:uid="{00000000-0005-0000-0000-0000FF360000}"/>
    <cellStyle name="Note 4 2 2 2 12 3 3" xfId="30183" xr:uid="{00000000-0005-0000-0000-000000370000}"/>
    <cellStyle name="Note 4 2 2 2 12 4" xfId="11686" xr:uid="{00000000-0005-0000-0000-000001370000}"/>
    <cellStyle name="Note 4 2 2 2 12 5" xfId="22909" xr:uid="{00000000-0005-0000-0000-000002370000}"/>
    <cellStyle name="Note 4 2 2 2 13" xfId="1484" xr:uid="{00000000-0005-0000-0000-000003370000}"/>
    <cellStyle name="Note 4 2 2 2 13 2" xfId="4384" xr:uid="{00000000-0005-0000-0000-000004370000}"/>
    <cellStyle name="Note 4 2 2 2 13 2 2" xfId="17387" xr:uid="{00000000-0005-0000-0000-000005370000}"/>
    <cellStyle name="Note 4 2 2 2 13 2 2 2" xfId="30186" xr:uid="{00000000-0005-0000-0000-000006370000}"/>
    <cellStyle name="Note 4 2 2 2 13 2 3" xfId="11689" xr:uid="{00000000-0005-0000-0000-000007370000}"/>
    <cellStyle name="Note 4 2 2 2 13 2 4" xfId="25616" xr:uid="{00000000-0005-0000-0000-000008370000}"/>
    <cellStyle name="Note 4 2 2 2 13 3" xfId="7189" xr:uid="{00000000-0005-0000-0000-000009370000}"/>
    <cellStyle name="Note 4 2 2 2 13 3 2" xfId="17386" xr:uid="{00000000-0005-0000-0000-00000A370000}"/>
    <cellStyle name="Note 4 2 2 2 13 3 3" xfId="30185" xr:uid="{00000000-0005-0000-0000-00000B370000}"/>
    <cellStyle name="Note 4 2 2 2 13 4" xfId="11688" xr:uid="{00000000-0005-0000-0000-00000C370000}"/>
    <cellStyle name="Note 4 2 2 2 13 5" xfId="21674" xr:uid="{00000000-0005-0000-0000-00000D370000}"/>
    <cellStyle name="Note 4 2 2 2 14" xfId="2993" xr:uid="{00000000-0005-0000-0000-00000E370000}"/>
    <cellStyle name="Note 4 2 2 2 14 2" xfId="5890" xr:uid="{00000000-0005-0000-0000-00000F370000}"/>
    <cellStyle name="Note 4 2 2 2 14 2 2" xfId="17389" xr:uid="{00000000-0005-0000-0000-000010370000}"/>
    <cellStyle name="Note 4 2 2 2 14 2 2 2" xfId="30188" xr:uid="{00000000-0005-0000-0000-000011370000}"/>
    <cellStyle name="Note 4 2 2 2 14 2 3" xfId="11691" xr:uid="{00000000-0005-0000-0000-000012370000}"/>
    <cellStyle name="Note 4 2 2 2 14 2 4" xfId="25617" xr:uid="{00000000-0005-0000-0000-000013370000}"/>
    <cellStyle name="Note 4 2 2 2 14 3" xfId="8229" xr:uid="{00000000-0005-0000-0000-000014370000}"/>
    <cellStyle name="Note 4 2 2 2 14 3 2" xfId="17388" xr:uid="{00000000-0005-0000-0000-000015370000}"/>
    <cellStyle name="Note 4 2 2 2 14 3 3" xfId="30187" xr:uid="{00000000-0005-0000-0000-000016370000}"/>
    <cellStyle name="Note 4 2 2 2 14 4" xfId="11690" xr:uid="{00000000-0005-0000-0000-000017370000}"/>
    <cellStyle name="Note 4 2 2 2 14 5" xfId="23181" xr:uid="{00000000-0005-0000-0000-000018370000}"/>
    <cellStyle name="Note 4 2 2 2 15" xfId="3267" xr:uid="{00000000-0005-0000-0000-000019370000}"/>
    <cellStyle name="Note 4 2 2 2 15 2" xfId="6164" xr:uid="{00000000-0005-0000-0000-00001A370000}"/>
    <cellStyle name="Note 4 2 2 2 15 2 2" xfId="17391" xr:uid="{00000000-0005-0000-0000-00001B370000}"/>
    <cellStyle name="Note 4 2 2 2 15 2 2 2" xfId="30190" xr:uid="{00000000-0005-0000-0000-00001C370000}"/>
    <cellStyle name="Note 4 2 2 2 15 2 3" xfId="11693" xr:uid="{00000000-0005-0000-0000-00001D370000}"/>
    <cellStyle name="Note 4 2 2 2 15 2 4" xfId="25618" xr:uid="{00000000-0005-0000-0000-00001E370000}"/>
    <cellStyle name="Note 4 2 2 2 15 3" xfId="8386" xr:uid="{00000000-0005-0000-0000-00001F370000}"/>
    <cellStyle name="Note 4 2 2 2 15 3 2" xfId="17390" xr:uid="{00000000-0005-0000-0000-000020370000}"/>
    <cellStyle name="Note 4 2 2 2 15 3 3" xfId="30189" xr:uid="{00000000-0005-0000-0000-000021370000}"/>
    <cellStyle name="Note 4 2 2 2 15 4" xfId="11692" xr:uid="{00000000-0005-0000-0000-000022370000}"/>
    <cellStyle name="Note 4 2 2 2 15 5" xfId="23455" xr:uid="{00000000-0005-0000-0000-000023370000}"/>
    <cellStyle name="Note 4 2 2 2 16" xfId="1539" xr:uid="{00000000-0005-0000-0000-000024370000}"/>
    <cellStyle name="Note 4 2 2 2 16 2" xfId="4438" xr:uid="{00000000-0005-0000-0000-000025370000}"/>
    <cellStyle name="Note 4 2 2 2 16 2 2" xfId="17393" xr:uid="{00000000-0005-0000-0000-000026370000}"/>
    <cellStyle name="Note 4 2 2 2 16 2 2 2" xfId="30192" xr:uid="{00000000-0005-0000-0000-000027370000}"/>
    <cellStyle name="Note 4 2 2 2 16 2 3" xfId="11695" xr:uid="{00000000-0005-0000-0000-000028370000}"/>
    <cellStyle name="Note 4 2 2 2 16 2 4" xfId="25619" xr:uid="{00000000-0005-0000-0000-000029370000}"/>
    <cellStyle name="Note 4 2 2 2 16 3" xfId="7231" xr:uid="{00000000-0005-0000-0000-00002A370000}"/>
    <cellStyle name="Note 4 2 2 2 16 3 2" xfId="17392" xr:uid="{00000000-0005-0000-0000-00002B370000}"/>
    <cellStyle name="Note 4 2 2 2 16 3 3" xfId="30191" xr:uid="{00000000-0005-0000-0000-00002C370000}"/>
    <cellStyle name="Note 4 2 2 2 16 4" xfId="11694" xr:uid="{00000000-0005-0000-0000-00002D370000}"/>
    <cellStyle name="Note 4 2 2 2 16 5" xfId="21728" xr:uid="{00000000-0005-0000-0000-00002E370000}"/>
    <cellStyle name="Note 4 2 2 2 17" xfId="3396" xr:uid="{00000000-0005-0000-0000-00002F370000}"/>
    <cellStyle name="Note 4 2 2 2 17 2" xfId="6293" xr:uid="{00000000-0005-0000-0000-000030370000}"/>
    <cellStyle name="Note 4 2 2 2 17 2 2" xfId="17395" xr:uid="{00000000-0005-0000-0000-000031370000}"/>
    <cellStyle name="Note 4 2 2 2 17 2 2 2" xfId="30194" xr:uid="{00000000-0005-0000-0000-000032370000}"/>
    <cellStyle name="Note 4 2 2 2 17 2 3" xfId="11697" xr:uid="{00000000-0005-0000-0000-000033370000}"/>
    <cellStyle name="Note 4 2 2 2 17 2 4" xfId="25620" xr:uid="{00000000-0005-0000-0000-000034370000}"/>
    <cellStyle name="Note 4 2 2 2 17 3" xfId="8464" xr:uid="{00000000-0005-0000-0000-000035370000}"/>
    <cellStyle name="Note 4 2 2 2 17 3 2" xfId="17394" xr:uid="{00000000-0005-0000-0000-000036370000}"/>
    <cellStyle name="Note 4 2 2 2 17 3 3" xfId="30193" xr:uid="{00000000-0005-0000-0000-000037370000}"/>
    <cellStyle name="Note 4 2 2 2 17 4" xfId="11696" xr:uid="{00000000-0005-0000-0000-000038370000}"/>
    <cellStyle name="Note 4 2 2 2 17 5" xfId="23584" xr:uid="{00000000-0005-0000-0000-000039370000}"/>
    <cellStyle name="Note 4 2 2 2 18" xfId="3072" xr:uid="{00000000-0005-0000-0000-00003A370000}"/>
    <cellStyle name="Note 4 2 2 2 18 2" xfId="5969" xr:uid="{00000000-0005-0000-0000-00003B370000}"/>
    <cellStyle name="Note 4 2 2 2 18 2 2" xfId="17397" xr:uid="{00000000-0005-0000-0000-00003C370000}"/>
    <cellStyle name="Note 4 2 2 2 18 2 2 2" xfId="30196" xr:uid="{00000000-0005-0000-0000-00003D370000}"/>
    <cellStyle name="Note 4 2 2 2 18 2 3" xfId="11699" xr:uid="{00000000-0005-0000-0000-00003E370000}"/>
    <cellStyle name="Note 4 2 2 2 18 2 4" xfId="25621" xr:uid="{00000000-0005-0000-0000-00003F370000}"/>
    <cellStyle name="Note 4 2 2 2 18 3" xfId="8266" xr:uid="{00000000-0005-0000-0000-000040370000}"/>
    <cellStyle name="Note 4 2 2 2 18 3 2" xfId="17396" xr:uid="{00000000-0005-0000-0000-000041370000}"/>
    <cellStyle name="Note 4 2 2 2 18 3 3" xfId="30195" xr:uid="{00000000-0005-0000-0000-000042370000}"/>
    <cellStyle name="Note 4 2 2 2 18 4" xfId="11698" xr:uid="{00000000-0005-0000-0000-000043370000}"/>
    <cellStyle name="Note 4 2 2 2 18 5" xfId="23260" xr:uid="{00000000-0005-0000-0000-000044370000}"/>
    <cellStyle name="Note 4 2 2 2 19" xfId="3489" xr:uid="{00000000-0005-0000-0000-000045370000}"/>
    <cellStyle name="Note 4 2 2 2 19 2" xfId="6386" xr:uid="{00000000-0005-0000-0000-000046370000}"/>
    <cellStyle name="Note 4 2 2 2 19 2 2" xfId="17399" xr:uid="{00000000-0005-0000-0000-000047370000}"/>
    <cellStyle name="Note 4 2 2 2 19 2 2 2" xfId="30198" xr:uid="{00000000-0005-0000-0000-000048370000}"/>
    <cellStyle name="Note 4 2 2 2 19 2 3" xfId="11701" xr:uid="{00000000-0005-0000-0000-000049370000}"/>
    <cellStyle name="Note 4 2 2 2 19 2 4" xfId="25622" xr:uid="{00000000-0005-0000-0000-00004A370000}"/>
    <cellStyle name="Note 4 2 2 2 19 3" xfId="8517" xr:uid="{00000000-0005-0000-0000-00004B370000}"/>
    <cellStyle name="Note 4 2 2 2 19 3 2" xfId="17398" xr:uid="{00000000-0005-0000-0000-00004C370000}"/>
    <cellStyle name="Note 4 2 2 2 19 3 3" xfId="30197" xr:uid="{00000000-0005-0000-0000-00004D370000}"/>
    <cellStyle name="Note 4 2 2 2 19 4" xfId="11700" xr:uid="{00000000-0005-0000-0000-00004E370000}"/>
    <cellStyle name="Note 4 2 2 2 19 5" xfId="23677" xr:uid="{00000000-0005-0000-0000-00004F370000}"/>
    <cellStyle name="Note 4 2 2 2 2" xfId="1686" xr:uid="{00000000-0005-0000-0000-000050370000}"/>
    <cellStyle name="Note 4 2 2 2 2 2" xfId="4585" xr:uid="{00000000-0005-0000-0000-000051370000}"/>
    <cellStyle name="Note 4 2 2 2 2 2 2" xfId="17401" xr:uid="{00000000-0005-0000-0000-000052370000}"/>
    <cellStyle name="Note 4 2 2 2 2 2 2 2" xfId="30200" xr:uid="{00000000-0005-0000-0000-000053370000}"/>
    <cellStyle name="Note 4 2 2 2 2 2 3" xfId="11703" xr:uid="{00000000-0005-0000-0000-000054370000}"/>
    <cellStyle name="Note 4 2 2 2 2 2 4" xfId="25623" xr:uid="{00000000-0005-0000-0000-000055370000}"/>
    <cellStyle name="Note 4 2 2 2 2 3" xfId="7318" xr:uid="{00000000-0005-0000-0000-000056370000}"/>
    <cellStyle name="Note 4 2 2 2 2 3 2" xfId="17400" xr:uid="{00000000-0005-0000-0000-000057370000}"/>
    <cellStyle name="Note 4 2 2 2 2 3 3" xfId="30199" xr:uid="{00000000-0005-0000-0000-000058370000}"/>
    <cellStyle name="Note 4 2 2 2 2 4" xfId="11702" xr:uid="{00000000-0005-0000-0000-000059370000}"/>
    <cellStyle name="Note 4 2 2 2 2 5" xfId="21875" xr:uid="{00000000-0005-0000-0000-00005A370000}"/>
    <cellStyle name="Note 4 2 2 2 20" xfId="2528" xr:uid="{00000000-0005-0000-0000-00005B370000}"/>
    <cellStyle name="Note 4 2 2 2 20 2" xfId="5425" xr:uid="{00000000-0005-0000-0000-00005C370000}"/>
    <cellStyle name="Note 4 2 2 2 20 2 2" xfId="17403" xr:uid="{00000000-0005-0000-0000-00005D370000}"/>
    <cellStyle name="Note 4 2 2 2 20 2 2 2" xfId="30202" xr:uid="{00000000-0005-0000-0000-00005E370000}"/>
    <cellStyle name="Note 4 2 2 2 20 2 3" xfId="11705" xr:uid="{00000000-0005-0000-0000-00005F370000}"/>
    <cellStyle name="Note 4 2 2 2 20 2 4" xfId="25624" xr:uid="{00000000-0005-0000-0000-000060370000}"/>
    <cellStyle name="Note 4 2 2 2 20 3" xfId="7904" xr:uid="{00000000-0005-0000-0000-000061370000}"/>
    <cellStyle name="Note 4 2 2 2 20 3 2" xfId="17402" xr:uid="{00000000-0005-0000-0000-000062370000}"/>
    <cellStyle name="Note 4 2 2 2 20 3 3" xfId="30201" xr:uid="{00000000-0005-0000-0000-000063370000}"/>
    <cellStyle name="Note 4 2 2 2 20 4" xfId="11704" xr:uid="{00000000-0005-0000-0000-000064370000}"/>
    <cellStyle name="Note 4 2 2 2 20 5" xfId="22716" xr:uid="{00000000-0005-0000-0000-000065370000}"/>
    <cellStyle name="Note 4 2 2 2 21" xfId="2819" xr:uid="{00000000-0005-0000-0000-000066370000}"/>
    <cellStyle name="Note 4 2 2 2 21 2" xfId="5716" xr:uid="{00000000-0005-0000-0000-000067370000}"/>
    <cellStyle name="Note 4 2 2 2 21 2 2" xfId="17405" xr:uid="{00000000-0005-0000-0000-000068370000}"/>
    <cellStyle name="Note 4 2 2 2 21 2 2 2" xfId="30204" xr:uid="{00000000-0005-0000-0000-000069370000}"/>
    <cellStyle name="Note 4 2 2 2 21 2 3" xfId="11707" xr:uid="{00000000-0005-0000-0000-00006A370000}"/>
    <cellStyle name="Note 4 2 2 2 21 2 4" xfId="25625" xr:uid="{00000000-0005-0000-0000-00006B370000}"/>
    <cellStyle name="Note 4 2 2 2 21 3" xfId="8132" xr:uid="{00000000-0005-0000-0000-00006C370000}"/>
    <cellStyle name="Note 4 2 2 2 21 3 2" xfId="17404" xr:uid="{00000000-0005-0000-0000-00006D370000}"/>
    <cellStyle name="Note 4 2 2 2 21 3 3" xfId="30203" xr:uid="{00000000-0005-0000-0000-00006E370000}"/>
    <cellStyle name="Note 4 2 2 2 21 4" xfId="11706" xr:uid="{00000000-0005-0000-0000-00006F370000}"/>
    <cellStyle name="Note 4 2 2 2 21 5" xfId="23007" xr:uid="{00000000-0005-0000-0000-000070370000}"/>
    <cellStyle name="Note 4 2 2 2 22" xfId="3562" xr:uid="{00000000-0005-0000-0000-000071370000}"/>
    <cellStyle name="Note 4 2 2 2 22 2" xfId="6459" xr:uid="{00000000-0005-0000-0000-000072370000}"/>
    <cellStyle name="Note 4 2 2 2 22 2 2" xfId="17407" xr:uid="{00000000-0005-0000-0000-000073370000}"/>
    <cellStyle name="Note 4 2 2 2 22 2 2 2" xfId="30206" xr:uid="{00000000-0005-0000-0000-000074370000}"/>
    <cellStyle name="Note 4 2 2 2 22 2 3" xfId="11709" xr:uid="{00000000-0005-0000-0000-000075370000}"/>
    <cellStyle name="Note 4 2 2 2 22 2 4" xfId="25626" xr:uid="{00000000-0005-0000-0000-000076370000}"/>
    <cellStyle name="Note 4 2 2 2 22 3" xfId="8557" xr:uid="{00000000-0005-0000-0000-000077370000}"/>
    <cellStyle name="Note 4 2 2 2 22 3 2" xfId="17406" xr:uid="{00000000-0005-0000-0000-000078370000}"/>
    <cellStyle name="Note 4 2 2 2 22 3 3" xfId="30205" xr:uid="{00000000-0005-0000-0000-000079370000}"/>
    <cellStyle name="Note 4 2 2 2 22 4" xfId="11708" xr:uid="{00000000-0005-0000-0000-00007A370000}"/>
    <cellStyle name="Note 4 2 2 2 22 5" xfId="23750" xr:uid="{00000000-0005-0000-0000-00007B370000}"/>
    <cellStyle name="Note 4 2 2 2 23" xfId="3704" xr:uid="{00000000-0005-0000-0000-00007C370000}"/>
    <cellStyle name="Note 4 2 2 2 23 2" xfId="6601" xr:uid="{00000000-0005-0000-0000-00007D370000}"/>
    <cellStyle name="Note 4 2 2 2 23 2 2" xfId="17409" xr:uid="{00000000-0005-0000-0000-00007E370000}"/>
    <cellStyle name="Note 4 2 2 2 23 2 2 2" xfId="30208" xr:uid="{00000000-0005-0000-0000-00007F370000}"/>
    <cellStyle name="Note 4 2 2 2 23 2 3" xfId="11711" xr:uid="{00000000-0005-0000-0000-000080370000}"/>
    <cellStyle name="Note 4 2 2 2 23 2 4" xfId="25627" xr:uid="{00000000-0005-0000-0000-000081370000}"/>
    <cellStyle name="Note 4 2 2 2 23 3" xfId="8648" xr:uid="{00000000-0005-0000-0000-000082370000}"/>
    <cellStyle name="Note 4 2 2 2 23 3 2" xfId="17408" xr:uid="{00000000-0005-0000-0000-000083370000}"/>
    <cellStyle name="Note 4 2 2 2 23 3 3" xfId="30207" xr:uid="{00000000-0005-0000-0000-000084370000}"/>
    <cellStyle name="Note 4 2 2 2 23 4" xfId="11710" xr:uid="{00000000-0005-0000-0000-000085370000}"/>
    <cellStyle name="Note 4 2 2 2 23 5" xfId="23892" xr:uid="{00000000-0005-0000-0000-000086370000}"/>
    <cellStyle name="Note 4 2 2 2 24" xfId="3967" xr:uid="{00000000-0005-0000-0000-000087370000}"/>
    <cellStyle name="Note 4 2 2 2 24 2" xfId="6864" xr:uid="{00000000-0005-0000-0000-000088370000}"/>
    <cellStyle name="Note 4 2 2 2 24 2 2" xfId="17411" xr:uid="{00000000-0005-0000-0000-000089370000}"/>
    <cellStyle name="Note 4 2 2 2 24 2 2 2" xfId="30210" xr:uid="{00000000-0005-0000-0000-00008A370000}"/>
    <cellStyle name="Note 4 2 2 2 24 2 3" xfId="11713" xr:uid="{00000000-0005-0000-0000-00008B370000}"/>
    <cellStyle name="Note 4 2 2 2 24 2 4" xfId="25628" xr:uid="{00000000-0005-0000-0000-00008C370000}"/>
    <cellStyle name="Note 4 2 2 2 24 3" xfId="8753" xr:uid="{00000000-0005-0000-0000-00008D370000}"/>
    <cellStyle name="Note 4 2 2 2 24 3 2" xfId="17410" xr:uid="{00000000-0005-0000-0000-00008E370000}"/>
    <cellStyle name="Note 4 2 2 2 24 3 3" xfId="30209" xr:uid="{00000000-0005-0000-0000-00008F370000}"/>
    <cellStyle name="Note 4 2 2 2 24 4" xfId="11712" xr:uid="{00000000-0005-0000-0000-000090370000}"/>
    <cellStyle name="Note 4 2 2 2 24 5" xfId="24155" xr:uid="{00000000-0005-0000-0000-000091370000}"/>
    <cellStyle name="Note 4 2 2 2 25" xfId="4043" xr:uid="{00000000-0005-0000-0000-000092370000}"/>
    <cellStyle name="Note 4 2 2 2 25 2" xfId="6940" xr:uid="{00000000-0005-0000-0000-000093370000}"/>
    <cellStyle name="Note 4 2 2 2 25 2 2" xfId="17413" xr:uid="{00000000-0005-0000-0000-000094370000}"/>
    <cellStyle name="Note 4 2 2 2 25 2 2 2" xfId="30212" xr:uid="{00000000-0005-0000-0000-000095370000}"/>
    <cellStyle name="Note 4 2 2 2 25 2 3" xfId="11715" xr:uid="{00000000-0005-0000-0000-000096370000}"/>
    <cellStyle name="Note 4 2 2 2 25 2 4" xfId="25629" xr:uid="{00000000-0005-0000-0000-000097370000}"/>
    <cellStyle name="Note 4 2 2 2 25 3" xfId="8782" xr:uid="{00000000-0005-0000-0000-000098370000}"/>
    <cellStyle name="Note 4 2 2 2 25 3 2" xfId="17412" xr:uid="{00000000-0005-0000-0000-000099370000}"/>
    <cellStyle name="Note 4 2 2 2 25 3 3" xfId="30211" xr:uid="{00000000-0005-0000-0000-00009A370000}"/>
    <cellStyle name="Note 4 2 2 2 25 4" xfId="11714" xr:uid="{00000000-0005-0000-0000-00009B370000}"/>
    <cellStyle name="Note 4 2 2 2 25 5" xfId="24231" xr:uid="{00000000-0005-0000-0000-00009C370000}"/>
    <cellStyle name="Note 4 2 2 2 26" xfId="3847" xr:uid="{00000000-0005-0000-0000-00009D370000}"/>
    <cellStyle name="Note 4 2 2 2 26 2" xfId="6744" xr:uid="{00000000-0005-0000-0000-00009E370000}"/>
    <cellStyle name="Note 4 2 2 2 26 2 2" xfId="17415" xr:uid="{00000000-0005-0000-0000-00009F370000}"/>
    <cellStyle name="Note 4 2 2 2 26 2 2 2" xfId="30214" xr:uid="{00000000-0005-0000-0000-0000A0370000}"/>
    <cellStyle name="Note 4 2 2 2 26 2 3" xfId="11717" xr:uid="{00000000-0005-0000-0000-0000A1370000}"/>
    <cellStyle name="Note 4 2 2 2 26 2 4" xfId="25630" xr:uid="{00000000-0005-0000-0000-0000A2370000}"/>
    <cellStyle name="Note 4 2 2 2 26 3" xfId="17414" xr:uid="{00000000-0005-0000-0000-0000A3370000}"/>
    <cellStyle name="Note 4 2 2 2 26 3 2" xfId="30213" xr:uid="{00000000-0005-0000-0000-0000A4370000}"/>
    <cellStyle name="Note 4 2 2 2 26 4" xfId="11716" xr:uid="{00000000-0005-0000-0000-0000A5370000}"/>
    <cellStyle name="Note 4 2 2 2 26 5" xfId="24035" xr:uid="{00000000-0005-0000-0000-0000A6370000}"/>
    <cellStyle name="Note 4 2 2 2 27" xfId="4259" xr:uid="{00000000-0005-0000-0000-0000A7370000}"/>
    <cellStyle name="Note 4 2 2 2 27 2" xfId="17416" xr:uid="{00000000-0005-0000-0000-0000A8370000}"/>
    <cellStyle name="Note 4 2 2 2 27 2 2" xfId="30215" xr:uid="{00000000-0005-0000-0000-0000A9370000}"/>
    <cellStyle name="Note 4 2 2 2 27 3" xfId="11718" xr:uid="{00000000-0005-0000-0000-0000AA370000}"/>
    <cellStyle name="Note 4 2 2 2 27 4" xfId="25631" xr:uid="{00000000-0005-0000-0000-0000AB370000}"/>
    <cellStyle name="Note 4 2 2 2 28" xfId="7085" xr:uid="{00000000-0005-0000-0000-0000AC370000}"/>
    <cellStyle name="Note 4 2 2 2 28 2" xfId="17379" xr:uid="{00000000-0005-0000-0000-0000AD370000}"/>
    <cellStyle name="Note 4 2 2 2 28 3" xfId="30178" xr:uid="{00000000-0005-0000-0000-0000AE370000}"/>
    <cellStyle name="Note 4 2 2 2 29" xfId="11681" xr:uid="{00000000-0005-0000-0000-0000AF370000}"/>
    <cellStyle name="Note 4 2 2 2 3" xfId="2075" xr:uid="{00000000-0005-0000-0000-0000B0370000}"/>
    <cellStyle name="Note 4 2 2 2 3 2" xfId="4973" xr:uid="{00000000-0005-0000-0000-0000B1370000}"/>
    <cellStyle name="Note 4 2 2 2 3 2 2" xfId="17418" xr:uid="{00000000-0005-0000-0000-0000B2370000}"/>
    <cellStyle name="Note 4 2 2 2 3 2 2 2" xfId="30217" xr:uid="{00000000-0005-0000-0000-0000B3370000}"/>
    <cellStyle name="Note 4 2 2 2 3 2 3" xfId="11720" xr:uid="{00000000-0005-0000-0000-0000B4370000}"/>
    <cellStyle name="Note 4 2 2 2 3 2 4" xfId="25632" xr:uid="{00000000-0005-0000-0000-0000B5370000}"/>
    <cellStyle name="Note 4 2 2 2 3 3" xfId="7586" xr:uid="{00000000-0005-0000-0000-0000B6370000}"/>
    <cellStyle name="Note 4 2 2 2 3 3 2" xfId="17417" xr:uid="{00000000-0005-0000-0000-0000B7370000}"/>
    <cellStyle name="Note 4 2 2 2 3 3 3" xfId="30216" xr:uid="{00000000-0005-0000-0000-0000B8370000}"/>
    <cellStyle name="Note 4 2 2 2 3 4" xfId="11719" xr:uid="{00000000-0005-0000-0000-0000B9370000}"/>
    <cellStyle name="Note 4 2 2 2 3 5" xfId="22264" xr:uid="{00000000-0005-0000-0000-0000BA370000}"/>
    <cellStyle name="Note 4 2 2 2 4" xfId="1496" xr:uid="{00000000-0005-0000-0000-0000BB370000}"/>
    <cellStyle name="Note 4 2 2 2 4 2" xfId="4395" xr:uid="{00000000-0005-0000-0000-0000BC370000}"/>
    <cellStyle name="Note 4 2 2 2 4 2 2" xfId="17420" xr:uid="{00000000-0005-0000-0000-0000BD370000}"/>
    <cellStyle name="Note 4 2 2 2 4 2 2 2" xfId="30219" xr:uid="{00000000-0005-0000-0000-0000BE370000}"/>
    <cellStyle name="Note 4 2 2 2 4 2 3" xfId="11722" xr:uid="{00000000-0005-0000-0000-0000BF370000}"/>
    <cellStyle name="Note 4 2 2 2 4 2 4" xfId="25633" xr:uid="{00000000-0005-0000-0000-0000C0370000}"/>
    <cellStyle name="Note 4 2 2 2 4 3" xfId="7196" xr:uid="{00000000-0005-0000-0000-0000C1370000}"/>
    <cellStyle name="Note 4 2 2 2 4 3 2" xfId="17419" xr:uid="{00000000-0005-0000-0000-0000C2370000}"/>
    <cellStyle name="Note 4 2 2 2 4 3 3" xfId="30218" xr:uid="{00000000-0005-0000-0000-0000C3370000}"/>
    <cellStyle name="Note 4 2 2 2 4 4" xfId="11721" xr:uid="{00000000-0005-0000-0000-0000C4370000}"/>
    <cellStyle name="Note 4 2 2 2 4 5" xfId="21685" xr:uid="{00000000-0005-0000-0000-0000C5370000}"/>
    <cellStyle name="Note 4 2 2 2 5" xfId="2100" xr:uid="{00000000-0005-0000-0000-0000C6370000}"/>
    <cellStyle name="Note 4 2 2 2 5 2" xfId="4998" xr:uid="{00000000-0005-0000-0000-0000C7370000}"/>
    <cellStyle name="Note 4 2 2 2 5 2 2" xfId="17422" xr:uid="{00000000-0005-0000-0000-0000C8370000}"/>
    <cellStyle name="Note 4 2 2 2 5 2 2 2" xfId="30221" xr:uid="{00000000-0005-0000-0000-0000C9370000}"/>
    <cellStyle name="Note 4 2 2 2 5 2 3" xfId="11724" xr:uid="{00000000-0005-0000-0000-0000CA370000}"/>
    <cellStyle name="Note 4 2 2 2 5 2 4" xfId="25634" xr:uid="{00000000-0005-0000-0000-0000CB370000}"/>
    <cellStyle name="Note 4 2 2 2 5 3" xfId="7611" xr:uid="{00000000-0005-0000-0000-0000CC370000}"/>
    <cellStyle name="Note 4 2 2 2 5 3 2" xfId="17421" xr:uid="{00000000-0005-0000-0000-0000CD370000}"/>
    <cellStyle name="Note 4 2 2 2 5 3 3" xfId="30220" xr:uid="{00000000-0005-0000-0000-0000CE370000}"/>
    <cellStyle name="Note 4 2 2 2 5 4" xfId="11723" xr:uid="{00000000-0005-0000-0000-0000CF370000}"/>
    <cellStyle name="Note 4 2 2 2 5 5" xfId="22289" xr:uid="{00000000-0005-0000-0000-0000D0370000}"/>
    <cellStyle name="Note 4 2 2 2 6" xfId="1636" xr:uid="{00000000-0005-0000-0000-0000D1370000}"/>
    <cellStyle name="Note 4 2 2 2 6 2" xfId="4535" xr:uid="{00000000-0005-0000-0000-0000D2370000}"/>
    <cellStyle name="Note 4 2 2 2 6 2 2" xfId="17424" xr:uid="{00000000-0005-0000-0000-0000D3370000}"/>
    <cellStyle name="Note 4 2 2 2 6 2 2 2" xfId="30223" xr:uid="{00000000-0005-0000-0000-0000D4370000}"/>
    <cellStyle name="Note 4 2 2 2 6 2 3" xfId="11726" xr:uid="{00000000-0005-0000-0000-0000D5370000}"/>
    <cellStyle name="Note 4 2 2 2 6 2 4" xfId="25635" xr:uid="{00000000-0005-0000-0000-0000D6370000}"/>
    <cellStyle name="Note 4 2 2 2 6 3" xfId="7268" xr:uid="{00000000-0005-0000-0000-0000D7370000}"/>
    <cellStyle name="Note 4 2 2 2 6 3 2" xfId="17423" xr:uid="{00000000-0005-0000-0000-0000D8370000}"/>
    <cellStyle name="Note 4 2 2 2 6 3 3" xfId="30222" xr:uid="{00000000-0005-0000-0000-0000D9370000}"/>
    <cellStyle name="Note 4 2 2 2 6 4" xfId="11725" xr:uid="{00000000-0005-0000-0000-0000DA370000}"/>
    <cellStyle name="Note 4 2 2 2 6 5" xfId="21825" xr:uid="{00000000-0005-0000-0000-0000DB370000}"/>
    <cellStyle name="Note 4 2 2 2 7" xfId="2329" xr:uid="{00000000-0005-0000-0000-0000DC370000}"/>
    <cellStyle name="Note 4 2 2 2 7 2" xfId="5227" xr:uid="{00000000-0005-0000-0000-0000DD370000}"/>
    <cellStyle name="Note 4 2 2 2 7 2 2" xfId="17426" xr:uid="{00000000-0005-0000-0000-0000DE370000}"/>
    <cellStyle name="Note 4 2 2 2 7 2 2 2" xfId="30225" xr:uid="{00000000-0005-0000-0000-0000DF370000}"/>
    <cellStyle name="Note 4 2 2 2 7 2 3" xfId="11728" xr:uid="{00000000-0005-0000-0000-0000E0370000}"/>
    <cellStyle name="Note 4 2 2 2 7 2 4" xfId="25636" xr:uid="{00000000-0005-0000-0000-0000E1370000}"/>
    <cellStyle name="Note 4 2 2 2 7 3" xfId="7777" xr:uid="{00000000-0005-0000-0000-0000E2370000}"/>
    <cellStyle name="Note 4 2 2 2 7 3 2" xfId="17425" xr:uid="{00000000-0005-0000-0000-0000E3370000}"/>
    <cellStyle name="Note 4 2 2 2 7 3 3" xfId="30224" xr:uid="{00000000-0005-0000-0000-0000E4370000}"/>
    <cellStyle name="Note 4 2 2 2 7 4" xfId="11727" xr:uid="{00000000-0005-0000-0000-0000E5370000}"/>
    <cellStyle name="Note 4 2 2 2 7 5" xfId="22518" xr:uid="{00000000-0005-0000-0000-0000E6370000}"/>
    <cellStyle name="Note 4 2 2 2 8" xfId="2675" xr:uid="{00000000-0005-0000-0000-0000E7370000}"/>
    <cellStyle name="Note 4 2 2 2 8 2" xfId="5572" xr:uid="{00000000-0005-0000-0000-0000E8370000}"/>
    <cellStyle name="Note 4 2 2 2 8 2 2" xfId="17428" xr:uid="{00000000-0005-0000-0000-0000E9370000}"/>
    <cellStyle name="Note 4 2 2 2 8 2 2 2" xfId="30227" xr:uid="{00000000-0005-0000-0000-0000EA370000}"/>
    <cellStyle name="Note 4 2 2 2 8 2 3" xfId="11730" xr:uid="{00000000-0005-0000-0000-0000EB370000}"/>
    <cellStyle name="Note 4 2 2 2 8 2 4" xfId="25637" xr:uid="{00000000-0005-0000-0000-0000EC370000}"/>
    <cellStyle name="Note 4 2 2 2 8 3" xfId="8018" xr:uid="{00000000-0005-0000-0000-0000ED370000}"/>
    <cellStyle name="Note 4 2 2 2 8 3 2" xfId="17427" xr:uid="{00000000-0005-0000-0000-0000EE370000}"/>
    <cellStyle name="Note 4 2 2 2 8 3 3" xfId="30226" xr:uid="{00000000-0005-0000-0000-0000EF370000}"/>
    <cellStyle name="Note 4 2 2 2 8 4" xfId="11729" xr:uid="{00000000-0005-0000-0000-0000F0370000}"/>
    <cellStyle name="Note 4 2 2 2 8 5" xfId="22863" xr:uid="{00000000-0005-0000-0000-0000F1370000}"/>
    <cellStyle name="Note 4 2 2 2 9" xfId="2305" xr:uid="{00000000-0005-0000-0000-0000F2370000}"/>
    <cellStyle name="Note 4 2 2 2 9 2" xfId="5203" xr:uid="{00000000-0005-0000-0000-0000F3370000}"/>
    <cellStyle name="Note 4 2 2 2 9 2 2" xfId="17430" xr:uid="{00000000-0005-0000-0000-0000F4370000}"/>
    <cellStyle name="Note 4 2 2 2 9 2 2 2" xfId="30229" xr:uid="{00000000-0005-0000-0000-0000F5370000}"/>
    <cellStyle name="Note 4 2 2 2 9 2 3" xfId="11732" xr:uid="{00000000-0005-0000-0000-0000F6370000}"/>
    <cellStyle name="Note 4 2 2 2 9 2 4" xfId="25638" xr:uid="{00000000-0005-0000-0000-0000F7370000}"/>
    <cellStyle name="Note 4 2 2 2 9 3" xfId="7753" xr:uid="{00000000-0005-0000-0000-0000F8370000}"/>
    <cellStyle name="Note 4 2 2 2 9 3 2" xfId="17429" xr:uid="{00000000-0005-0000-0000-0000F9370000}"/>
    <cellStyle name="Note 4 2 2 2 9 3 3" xfId="30228" xr:uid="{00000000-0005-0000-0000-0000FA370000}"/>
    <cellStyle name="Note 4 2 2 2 9 4" xfId="11731" xr:uid="{00000000-0005-0000-0000-0000FB370000}"/>
    <cellStyle name="Note 4 2 2 2 9 5" xfId="22494" xr:uid="{00000000-0005-0000-0000-0000FC370000}"/>
    <cellStyle name="Note 4 2 2 20" xfId="3594" xr:uid="{00000000-0005-0000-0000-0000FD370000}"/>
    <cellStyle name="Note 4 2 2 20 2" xfId="6491" xr:uid="{00000000-0005-0000-0000-0000FE370000}"/>
    <cellStyle name="Note 4 2 2 20 2 2" xfId="17432" xr:uid="{00000000-0005-0000-0000-0000FF370000}"/>
    <cellStyle name="Note 4 2 2 20 2 2 2" xfId="30231" xr:uid="{00000000-0005-0000-0000-000000380000}"/>
    <cellStyle name="Note 4 2 2 20 2 3" xfId="11734" xr:uid="{00000000-0005-0000-0000-000001380000}"/>
    <cellStyle name="Note 4 2 2 20 2 4" xfId="25639" xr:uid="{00000000-0005-0000-0000-000002380000}"/>
    <cellStyle name="Note 4 2 2 20 3" xfId="8583" xr:uid="{00000000-0005-0000-0000-000003380000}"/>
    <cellStyle name="Note 4 2 2 20 3 2" xfId="17431" xr:uid="{00000000-0005-0000-0000-000004380000}"/>
    <cellStyle name="Note 4 2 2 20 3 3" xfId="30230" xr:uid="{00000000-0005-0000-0000-000005380000}"/>
    <cellStyle name="Note 4 2 2 20 4" xfId="11733" xr:uid="{00000000-0005-0000-0000-000006380000}"/>
    <cellStyle name="Note 4 2 2 20 5" xfId="23782" xr:uid="{00000000-0005-0000-0000-000007380000}"/>
    <cellStyle name="Note 4 2 2 21" xfId="3152" xr:uid="{00000000-0005-0000-0000-000008380000}"/>
    <cellStyle name="Note 4 2 2 21 2" xfId="6049" xr:uid="{00000000-0005-0000-0000-000009380000}"/>
    <cellStyle name="Note 4 2 2 21 2 2" xfId="17434" xr:uid="{00000000-0005-0000-0000-00000A380000}"/>
    <cellStyle name="Note 4 2 2 21 2 2 2" xfId="30233" xr:uid="{00000000-0005-0000-0000-00000B380000}"/>
    <cellStyle name="Note 4 2 2 21 2 3" xfId="11736" xr:uid="{00000000-0005-0000-0000-00000C380000}"/>
    <cellStyle name="Note 4 2 2 21 2 4" xfId="25640" xr:uid="{00000000-0005-0000-0000-00000D380000}"/>
    <cellStyle name="Note 4 2 2 21 3" xfId="8312" xr:uid="{00000000-0005-0000-0000-00000E380000}"/>
    <cellStyle name="Note 4 2 2 21 3 2" xfId="17433" xr:uid="{00000000-0005-0000-0000-00000F380000}"/>
    <cellStyle name="Note 4 2 2 21 3 3" xfId="30232" xr:uid="{00000000-0005-0000-0000-000010380000}"/>
    <cellStyle name="Note 4 2 2 21 4" xfId="11735" xr:uid="{00000000-0005-0000-0000-000011380000}"/>
    <cellStyle name="Note 4 2 2 21 5" xfId="23340" xr:uid="{00000000-0005-0000-0000-000012380000}"/>
    <cellStyle name="Note 4 2 2 22" xfId="2822" xr:uid="{00000000-0005-0000-0000-000013380000}"/>
    <cellStyle name="Note 4 2 2 22 2" xfId="5719" xr:uid="{00000000-0005-0000-0000-000014380000}"/>
    <cellStyle name="Note 4 2 2 22 2 2" xfId="17436" xr:uid="{00000000-0005-0000-0000-000015380000}"/>
    <cellStyle name="Note 4 2 2 22 2 2 2" xfId="30235" xr:uid="{00000000-0005-0000-0000-000016380000}"/>
    <cellStyle name="Note 4 2 2 22 2 3" xfId="11738" xr:uid="{00000000-0005-0000-0000-000017380000}"/>
    <cellStyle name="Note 4 2 2 22 2 4" xfId="25641" xr:uid="{00000000-0005-0000-0000-000018380000}"/>
    <cellStyle name="Note 4 2 2 22 3" xfId="8133" xr:uid="{00000000-0005-0000-0000-000019380000}"/>
    <cellStyle name="Note 4 2 2 22 3 2" xfId="17435" xr:uid="{00000000-0005-0000-0000-00001A380000}"/>
    <cellStyle name="Note 4 2 2 22 3 3" xfId="30234" xr:uid="{00000000-0005-0000-0000-00001B380000}"/>
    <cellStyle name="Note 4 2 2 22 4" xfId="11737" xr:uid="{00000000-0005-0000-0000-00001C380000}"/>
    <cellStyle name="Note 4 2 2 22 5" xfId="23010" xr:uid="{00000000-0005-0000-0000-00001D380000}"/>
    <cellStyle name="Note 4 2 2 23" xfId="3735" xr:uid="{00000000-0005-0000-0000-00001E380000}"/>
    <cellStyle name="Note 4 2 2 23 2" xfId="6632" xr:uid="{00000000-0005-0000-0000-00001F380000}"/>
    <cellStyle name="Note 4 2 2 23 2 2" xfId="17438" xr:uid="{00000000-0005-0000-0000-000020380000}"/>
    <cellStyle name="Note 4 2 2 23 2 2 2" xfId="30237" xr:uid="{00000000-0005-0000-0000-000021380000}"/>
    <cellStyle name="Note 4 2 2 23 2 3" xfId="11740" xr:uid="{00000000-0005-0000-0000-000022380000}"/>
    <cellStyle name="Note 4 2 2 23 2 4" xfId="25642" xr:uid="{00000000-0005-0000-0000-000023380000}"/>
    <cellStyle name="Note 4 2 2 23 3" xfId="8662" xr:uid="{00000000-0005-0000-0000-000024380000}"/>
    <cellStyle name="Note 4 2 2 23 3 2" xfId="17437" xr:uid="{00000000-0005-0000-0000-000025380000}"/>
    <cellStyle name="Note 4 2 2 23 3 3" xfId="30236" xr:uid="{00000000-0005-0000-0000-000026380000}"/>
    <cellStyle name="Note 4 2 2 23 4" xfId="11739" xr:uid="{00000000-0005-0000-0000-000027380000}"/>
    <cellStyle name="Note 4 2 2 23 5" xfId="23923" xr:uid="{00000000-0005-0000-0000-000028380000}"/>
    <cellStyle name="Note 4 2 2 24" xfId="3793" xr:uid="{00000000-0005-0000-0000-000029380000}"/>
    <cellStyle name="Note 4 2 2 24 2" xfId="6690" xr:uid="{00000000-0005-0000-0000-00002A380000}"/>
    <cellStyle name="Note 4 2 2 24 2 2" xfId="17440" xr:uid="{00000000-0005-0000-0000-00002B380000}"/>
    <cellStyle name="Note 4 2 2 24 2 2 2" xfId="30239" xr:uid="{00000000-0005-0000-0000-00002C380000}"/>
    <cellStyle name="Note 4 2 2 24 2 3" xfId="11742" xr:uid="{00000000-0005-0000-0000-00002D380000}"/>
    <cellStyle name="Note 4 2 2 24 2 4" xfId="25643" xr:uid="{00000000-0005-0000-0000-00002E380000}"/>
    <cellStyle name="Note 4 2 2 24 3" xfId="8690" xr:uid="{00000000-0005-0000-0000-00002F380000}"/>
    <cellStyle name="Note 4 2 2 24 3 2" xfId="17439" xr:uid="{00000000-0005-0000-0000-000030380000}"/>
    <cellStyle name="Note 4 2 2 24 3 3" xfId="30238" xr:uid="{00000000-0005-0000-0000-000031380000}"/>
    <cellStyle name="Note 4 2 2 24 4" xfId="11741" xr:uid="{00000000-0005-0000-0000-000032380000}"/>
    <cellStyle name="Note 4 2 2 24 5" xfId="23981" xr:uid="{00000000-0005-0000-0000-000033380000}"/>
    <cellStyle name="Note 4 2 2 25" xfId="2921" xr:uid="{00000000-0005-0000-0000-000034380000}"/>
    <cellStyle name="Note 4 2 2 25 2" xfId="5818" xr:uid="{00000000-0005-0000-0000-000035380000}"/>
    <cellStyle name="Note 4 2 2 25 2 2" xfId="17442" xr:uid="{00000000-0005-0000-0000-000036380000}"/>
    <cellStyle name="Note 4 2 2 25 2 2 2" xfId="30241" xr:uid="{00000000-0005-0000-0000-000037380000}"/>
    <cellStyle name="Note 4 2 2 25 2 3" xfId="11744" xr:uid="{00000000-0005-0000-0000-000038380000}"/>
    <cellStyle name="Note 4 2 2 25 2 4" xfId="25644" xr:uid="{00000000-0005-0000-0000-000039380000}"/>
    <cellStyle name="Note 4 2 2 25 3" xfId="8172" xr:uid="{00000000-0005-0000-0000-00003A380000}"/>
    <cellStyle name="Note 4 2 2 25 3 2" xfId="17441" xr:uid="{00000000-0005-0000-0000-00003B380000}"/>
    <cellStyle name="Note 4 2 2 25 3 3" xfId="30240" xr:uid="{00000000-0005-0000-0000-00003C380000}"/>
    <cellStyle name="Note 4 2 2 25 4" xfId="11743" xr:uid="{00000000-0005-0000-0000-00003D380000}"/>
    <cellStyle name="Note 4 2 2 25 5" xfId="23109" xr:uid="{00000000-0005-0000-0000-00003E380000}"/>
    <cellStyle name="Note 4 2 2 26" xfId="4066" xr:uid="{00000000-0005-0000-0000-00003F380000}"/>
    <cellStyle name="Note 4 2 2 26 2" xfId="6963" xr:uid="{00000000-0005-0000-0000-000040380000}"/>
    <cellStyle name="Note 4 2 2 26 2 2" xfId="17444" xr:uid="{00000000-0005-0000-0000-000041380000}"/>
    <cellStyle name="Note 4 2 2 26 2 2 2" xfId="30243" xr:uid="{00000000-0005-0000-0000-000042380000}"/>
    <cellStyle name="Note 4 2 2 26 2 3" xfId="11746" xr:uid="{00000000-0005-0000-0000-000043380000}"/>
    <cellStyle name="Note 4 2 2 26 2 4" xfId="25645" xr:uid="{00000000-0005-0000-0000-000044380000}"/>
    <cellStyle name="Note 4 2 2 26 3" xfId="8800" xr:uid="{00000000-0005-0000-0000-000045380000}"/>
    <cellStyle name="Note 4 2 2 26 3 2" xfId="17443" xr:uid="{00000000-0005-0000-0000-000046380000}"/>
    <cellStyle name="Note 4 2 2 26 3 3" xfId="30242" xr:uid="{00000000-0005-0000-0000-000047380000}"/>
    <cellStyle name="Note 4 2 2 26 4" xfId="11745" xr:uid="{00000000-0005-0000-0000-000048380000}"/>
    <cellStyle name="Note 4 2 2 26 5" xfId="24254" xr:uid="{00000000-0005-0000-0000-000049380000}"/>
    <cellStyle name="Note 4 2 2 27" xfId="3848" xr:uid="{00000000-0005-0000-0000-00004A380000}"/>
    <cellStyle name="Note 4 2 2 27 2" xfId="6745" xr:uid="{00000000-0005-0000-0000-00004B380000}"/>
    <cellStyle name="Note 4 2 2 27 2 2" xfId="17446" xr:uid="{00000000-0005-0000-0000-00004C380000}"/>
    <cellStyle name="Note 4 2 2 27 2 2 2" xfId="30245" xr:uid="{00000000-0005-0000-0000-00004D380000}"/>
    <cellStyle name="Note 4 2 2 27 2 3" xfId="11748" xr:uid="{00000000-0005-0000-0000-00004E380000}"/>
    <cellStyle name="Note 4 2 2 27 2 4" xfId="25646" xr:uid="{00000000-0005-0000-0000-00004F380000}"/>
    <cellStyle name="Note 4 2 2 27 3" xfId="17445" xr:uid="{00000000-0005-0000-0000-000050380000}"/>
    <cellStyle name="Note 4 2 2 27 3 2" xfId="30244" xr:uid="{00000000-0005-0000-0000-000051380000}"/>
    <cellStyle name="Note 4 2 2 27 4" xfId="11747" xr:uid="{00000000-0005-0000-0000-000052380000}"/>
    <cellStyle name="Note 4 2 2 27 5" xfId="24036" xr:uid="{00000000-0005-0000-0000-000053380000}"/>
    <cellStyle name="Note 4 2 2 28" xfId="4258" xr:uid="{00000000-0005-0000-0000-000054380000}"/>
    <cellStyle name="Note 4 2 2 28 2" xfId="17447" xr:uid="{00000000-0005-0000-0000-000055380000}"/>
    <cellStyle name="Note 4 2 2 28 2 2" xfId="30246" xr:uid="{00000000-0005-0000-0000-000056380000}"/>
    <cellStyle name="Note 4 2 2 28 3" xfId="11749" xr:uid="{00000000-0005-0000-0000-000057380000}"/>
    <cellStyle name="Note 4 2 2 28 4" xfId="25647" xr:uid="{00000000-0005-0000-0000-000058380000}"/>
    <cellStyle name="Note 4 2 2 29" xfId="7084" xr:uid="{00000000-0005-0000-0000-000059380000}"/>
    <cellStyle name="Note 4 2 2 29 2" xfId="17358" xr:uid="{00000000-0005-0000-0000-00005A380000}"/>
    <cellStyle name="Note 4 2 2 29 3" xfId="30157" xr:uid="{00000000-0005-0000-0000-00005B380000}"/>
    <cellStyle name="Note 4 2 2 3" xfId="1685" xr:uid="{00000000-0005-0000-0000-00005C380000}"/>
    <cellStyle name="Note 4 2 2 3 2" xfId="4584" xr:uid="{00000000-0005-0000-0000-00005D380000}"/>
    <cellStyle name="Note 4 2 2 3 2 2" xfId="17449" xr:uid="{00000000-0005-0000-0000-00005E380000}"/>
    <cellStyle name="Note 4 2 2 3 2 2 2" xfId="30248" xr:uid="{00000000-0005-0000-0000-00005F380000}"/>
    <cellStyle name="Note 4 2 2 3 2 3" xfId="11751" xr:uid="{00000000-0005-0000-0000-000060380000}"/>
    <cellStyle name="Note 4 2 2 3 2 4" xfId="25648" xr:uid="{00000000-0005-0000-0000-000061380000}"/>
    <cellStyle name="Note 4 2 2 3 3" xfId="7317" xr:uid="{00000000-0005-0000-0000-000062380000}"/>
    <cellStyle name="Note 4 2 2 3 3 2" xfId="17448" xr:uid="{00000000-0005-0000-0000-000063380000}"/>
    <cellStyle name="Note 4 2 2 3 3 3" xfId="30247" xr:uid="{00000000-0005-0000-0000-000064380000}"/>
    <cellStyle name="Note 4 2 2 3 4" xfId="11750" xr:uid="{00000000-0005-0000-0000-000065380000}"/>
    <cellStyle name="Note 4 2 2 3 5" xfId="21874" xr:uid="{00000000-0005-0000-0000-000066380000}"/>
    <cellStyle name="Note 4 2 2 30" xfId="11660" xr:uid="{00000000-0005-0000-0000-000067380000}"/>
    <cellStyle name="Note 4 2 2 4" xfId="2076" xr:uid="{00000000-0005-0000-0000-000068380000}"/>
    <cellStyle name="Note 4 2 2 4 2" xfId="4974" xr:uid="{00000000-0005-0000-0000-000069380000}"/>
    <cellStyle name="Note 4 2 2 4 2 2" xfId="17451" xr:uid="{00000000-0005-0000-0000-00006A380000}"/>
    <cellStyle name="Note 4 2 2 4 2 2 2" xfId="30250" xr:uid="{00000000-0005-0000-0000-00006B380000}"/>
    <cellStyle name="Note 4 2 2 4 2 3" xfId="11753" xr:uid="{00000000-0005-0000-0000-00006C380000}"/>
    <cellStyle name="Note 4 2 2 4 2 4" xfId="25649" xr:uid="{00000000-0005-0000-0000-00006D380000}"/>
    <cellStyle name="Note 4 2 2 4 3" xfId="7587" xr:uid="{00000000-0005-0000-0000-00006E380000}"/>
    <cellStyle name="Note 4 2 2 4 3 2" xfId="17450" xr:uid="{00000000-0005-0000-0000-00006F380000}"/>
    <cellStyle name="Note 4 2 2 4 3 3" xfId="30249" xr:uid="{00000000-0005-0000-0000-000070380000}"/>
    <cellStyle name="Note 4 2 2 4 4" xfId="11752" xr:uid="{00000000-0005-0000-0000-000071380000}"/>
    <cellStyle name="Note 4 2 2 4 5" xfId="22265" xr:uid="{00000000-0005-0000-0000-000072380000}"/>
    <cellStyle name="Note 4 2 2 5" xfId="1659" xr:uid="{00000000-0005-0000-0000-000073380000}"/>
    <cellStyle name="Note 4 2 2 5 2" xfId="4558" xr:uid="{00000000-0005-0000-0000-000074380000}"/>
    <cellStyle name="Note 4 2 2 5 2 2" xfId="17453" xr:uid="{00000000-0005-0000-0000-000075380000}"/>
    <cellStyle name="Note 4 2 2 5 2 2 2" xfId="30252" xr:uid="{00000000-0005-0000-0000-000076380000}"/>
    <cellStyle name="Note 4 2 2 5 2 3" xfId="11755" xr:uid="{00000000-0005-0000-0000-000077380000}"/>
    <cellStyle name="Note 4 2 2 5 2 4" xfId="25650" xr:uid="{00000000-0005-0000-0000-000078380000}"/>
    <cellStyle name="Note 4 2 2 5 3" xfId="7291" xr:uid="{00000000-0005-0000-0000-000079380000}"/>
    <cellStyle name="Note 4 2 2 5 3 2" xfId="17452" xr:uid="{00000000-0005-0000-0000-00007A380000}"/>
    <cellStyle name="Note 4 2 2 5 3 3" xfId="30251" xr:uid="{00000000-0005-0000-0000-00007B380000}"/>
    <cellStyle name="Note 4 2 2 5 4" xfId="11754" xr:uid="{00000000-0005-0000-0000-00007C380000}"/>
    <cellStyle name="Note 4 2 2 5 5" xfId="21848" xr:uid="{00000000-0005-0000-0000-00007D380000}"/>
    <cellStyle name="Note 4 2 2 6" xfId="2101" xr:uid="{00000000-0005-0000-0000-00007E380000}"/>
    <cellStyle name="Note 4 2 2 6 2" xfId="4999" xr:uid="{00000000-0005-0000-0000-00007F380000}"/>
    <cellStyle name="Note 4 2 2 6 2 2" xfId="17455" xr:uid="{00000000-0005-0000-0000-000080380000}"/>
    <cellStyle name="Note 4 2 2 6 2 2 2" xfId="30254" xr:uid="{00000000-0005-0000-0000-000081380000}"/>
    <cellStyle name="Note 4 2 2 6 2 3" xfId="11757" xr:uid="{00000000-0005-0000-0000-000082380000}"/>
    <cellStyle name="Note 4 2 2 6 2 4" xfId="25651" xr:uid="{00000000-0005-0000-0000-000083380000}"/>
    <cellStyle name="Note 4 2 2 6 3" xfId="7612" xr:uid="{00000000-0005-0000-0000-000084380000}"/>
    <cellStyle name="Note 4 2 2 6 3 2" xfId="17454" xr:uid="{00000000-0005-0000-0000-000085380000}"/>
    <cellStyle name="Note 4 2 2 6 3 3" xfId="30253" xr:uid="{00000000-0005-0000-0000-000086380000}"/>
    <cellStyle name="Note 4 2 2 6 4" xfId="11756" xr:uid="{00000000-0005-0000-0000-000087380000}"/>
    <cellStyle name="Note 4 2 2 6 5" xfId="22290" xr:uid="{00000000-0005-0000-0000-000088380000}"/>
    <cellStyle name="Note 4 2 2 7" xfId="2400" xr:uid="{00000000-0005-0000-0000-000089380000}"/>
    <cellStyle name="Note 4 2 2 7 2" xfId="5297" xr:uid="{00000000-0005-0000-0000-00008A380000}"/>
    <cellStyle name="Note 4 2 2 7 2 2" xfId="17457" xr:uid="{00000000-0005-0000-0000-00008B380000}"/>
    <cellStyle name="Note 4 2 2 7 2 2 2" xfId="30256" xr:uid="{00000000-0005-0000-0000-00008C380000}"/>
    <cellStyle name="Note 4 2 2 7 2 3" xfId="11759" xr:uid="{00000000-0005-0000-0000-00008D380000}"/>
    <cellStyle name="Note 4 2 2 7 2 4" xfId="25652" xr:uid="{00000000-0005-0000-0000-00008E380000}"/>
    <cellStyle name="Note 4 2 2 7 3" xfId="7824" xr:uid="{00000000-0005-0000-0000-00008F380000}"/>
    <cellStyle name="Note 4 2 2 7 3 2" xfId="17456" xr:uid="{00000000-0005-0000-0000-000090380000}"/>
    <cellStyle name="Note 4 2 2 7 3 3" xfId="30255" xr:uid="{00000000-0005-0000-0000-000091380000}"/>
    <cellStyle name="Note 4 2 2 7 4" xfId="11758" xr:uid="{00000000-0005-0000-0000-000092380000}"/>
    <cellStyle name="Note 4 2 2 7 5" xfId="22588" xr:uid="{00000000-0005-0000-0000-000093380000}"/>
    <cellStyle name="Note 4 2 2 8" xfId="2330" xr:uid="{00000000-0005-0000-0000-000094380000}"/>
    <cellStyle name="Note 4 2 2 8 2" xfId="5228" xr:uid="{00000000-0005-0000-0000-000095380000}"/>
    <cellStyle name="Note 4 2 2 8 2 2" xfId="17459" xr:uid="{00000000-0005-0000-0000-000096380000}"/>
    <cellStyle name="Note 4 2 2 8 2 2 2" xfId="30258" xr:uid="{00000000-0005-0000-0000-000097380000}"/>
    <cellStyle name="Note 4 2 2 8 2 3" xfId="11761" xr:uid="{00000000-0005-0000-0000-000098380000}"/>
    <cellStyle name="Note 4 2 2 8 2 4" xfId="25653" xr:uid="{00000000-0005-0000-0000-000099380000}"/>
    <cellStyle name="Note 4 2 2 8 3" xfId="7778" xr:uid="{00000000-0005-0000-0000-00009A380000}"/>
    <cellStyle name="Note 4 2 2 8 3 2" xfId="17458" xr:uid="{00000000-0005-0000-0000-00009B380000}"/>
    <cellStyle name="Note 4 2 2 8 3 3" xfId="30257" xr:uid="{00000000-0005-0000-0000-00009C380000}"/>
    <cellStyle name="Note 4 2 2 8 4" xfId="11760" xr:uid="{00000000-0005-0000-0000-00009D380000}"/>
    <cellStyle name="Note 4 2 2 8 5" xfId="22519" xr:uid="{00000000-0005-0000-0000-00009E380000}"/>
    <cellStyle name="Note 4 2 2 9" xfId="2676" xr:uid="{00000000-0005-0000-0000-00009F380000}"/>
    <cellStyle name="Note 4 2 2 9 2" xfId="5573" xr:uid="{00000000-0005-0000-0000-0000A0380000}"/>
    <cellStyle name="Note 4 2 2 9 2 2" xfId="17461" xr:uid="{00000000-0005-0000-0000-0000A1380000}"/>
    <cellStyle name="Note 4 2 2 9 2 2 2" xfId="30260" xr:uid="{00000000-0005-0000-0000-0000A2380000}"/>
    <cellStyle name="Note 4 2 2 9 2 3" xfId="11763" xr:uid="{00000000-0005-0000-0000-0000A3380000}"/>
    <cellStyle name="Note 4 2 2 9 2 4" xfId="25654" xr:uid="{00000000-0005-0000-0000-0000A4380000}"/>
    <cellStyle name="Note 4 2 2 9 3" xfId="8019" xr:uid="{00000000-0005-0000-0000-0000A5380000}"/>
    <cellStyle name="Note 4 2 2 9 3 2" xfId="17460" xr:uid="{00000000-0005-0000-0000-0000A6380000}"/>
    <cellStyle name="Note 4 2 2 9 3 3" xfId="30259" xr:uid="{00000000-0005-0000-0000-0000A7380000}"/>
    <cellStyle name="Note 4 2 2 9 4" xfId="11762" xr:uid="{00000000-0005-0000-0000-0000A8380000}"/>
    <cellStyle name="Note 4 2 2 9 5" xfId="22864" xr:uid="{00000000-0005-0000-0000-0000A9380000}"/>
    <cellStyle name="Note 4 2 3" xfId="445" xr:uid="{00000000-0005-0000-0000-0000AA380000}"/>
    <cellStyle name="Note 4 2 3 10" xfId="2699" xr:uid="{00000000-0005-0000-0000-0000AB380000}"/>
    <cellStyle name="Note 4 2 3 10 2" xfId="5596" xr:uid="{00000000-0005-0000-0000-0000AC380000}"/>
    <cellStyle name="Note 4 2 3 10 2 2" xfId="17464" xr:uid="{00000000-0005-0000-0000-0000AD380000}"/>
    <cellStyle name="Note 4 2 3 10 2 2 2" xfId="30263" xr:uid="{00000000-0005-0000-0000-0000AE380000}"/>
    <cellStyle name="Note 4 2 3 10 2 3" xfId="11766" xr:uid="{00000000-0005-0000-0000-0000AF380000}"/>
    <cellStyle name="Note 4 2 3 10 2 4" xfId="25655" xr:uid="{00000000-0005-0000-0000-0000B0380000}"/>
    <cellStyle name="Note 4 2 3 10 3" xfId="8042" xr:uid="{00000000-0005-0000-0000-0000B1380000}"/>
    <cellStyle name="Note 4 2 3 10 3 2" xfId="17463" xr:uid="{00000000-0005-0000-0000-0000B2380000}"/>
    <cellStyle name="Note 4 2 3 10 3 3" xfId="30262" xr:uid="{00000000-0005-0000-0000-0000B3380000}"/>
    <cellStyle name="Note 4 2 3 10 4" xfId="11765" xr:uid="{00000000-0005-0000-0000-0000B4380000}"/>
    <cellStyle name="Note 4 2 3 10 5" xfId="22887" xr:uid="{00000000-0005-0000-0000-0000B5380000}"/>
    <cellStyle name="Note 4 2 3 11" xfId="2573" xr:uid="{00000000-0005-0000-0000-0000B6380000}"/>
    <cellStyle name="Note 4 2 3 11 2" xfId="5470" xr:uid="{00000000-0005-0000-0000-0000B7380000}"/>
    <cellStyle name="Note 4 2 3 11 2 2" xfId="17466" xr:uid="{00000000-0005-0000-0000-0000B8380000}"/>
    <cellStyle name="Note 4 2 3 11 2 2 2" xfId="30265" xr:uid="{00000000-0005-0000-0000-0000B9380000}"/>
    <cellStyle name="Note 4 2 3 11 2 3" xfId="11768" xr:uid="{00000000-0005-0000-0000-0000BA380000}"/>
    <cellStyle name="Note 4 2 3 11 2 4" xfId="25656" xr:uid="{00000000-0005-0000-0000-0000BB380000}"/>
    <cellStyle name="Note 4 2 3 11 3" xfId="7933" xr:uid="{00000000-0005-0000-0000-0000BC380000}"/>
    <cellStyle name="Note 4 2 3 11 3 2" xfId="17465" xr:uid="{00000000-0005-0000-0000-0000BD380000}"/>
    <cellStyle name="Note 4 2 3 11 3 3" xfId="30264" xr:uid="{00000000-0005-0000-0000-0000BE380000}"/>
    <cellStyle name="Note 4 2 3 11 4" xfId="11767" xr:uid="{00000000-0005-0000-0000-0000BF380000}"/>
    <cellStyle name="Note 4 2 3 11 5" xfId="22761" xr:uid="{00000000-0005-0000-0000-0000C0380000}"/>
    <cellStyle name="Note 4 2 3 12" xfId="3088" xr:uid="{00000000-0005-0000-0000-0000C1380000}"/>
    <cellStyle name="Note 4 2 3 12 2" xfId="5985" xr:uid="{00000000-0005-0000-0000-0000C2380000}"/>
    <cellStyle name="Note 4 2 3 12 2 2" xfId="17468" xr:uid="{00000000-0005-0000-0000-0000C3380000}"/>
    <cellStyle name="Note 4 2 3 12 2 2 2" xfId="30267" xr:uid="{00000000-0005-0000-0000-0000C4380000}"/>
    <cellStyle name="Note 4 2 3 12 2 3" xfId="11770" xr:uid="{00000000-0005-0000-0000-0000C5380000}"/>
    <cellStyle name="Note 4 2 3 12 2 4" xfId="25657" xr:uid="{00000000-0005-0000-0000-0000C6380000}"/>
    <cellStyle name="Note 4 2 3 12 3" xfId="8281" xr:uid="{00000000-0005-0000-0000-0000C7380000}"/>
    <cellStyle name="Note 4 2 3 12 3 2" xfId="17467" xr:uid="{00000000-0005-0000-0000-0000C8380000}"/>
    <cellStyle name="Note 4 2 3 12 3 3" xfId="30266" xr:uid="{00000000-0005-0000-0000-0000C9380000}"/>
    <cellStyle name="Note 4 2 3 12 4" xfId="11769" xr:uid="{00000000-0005-0000-0000-0000CA380000}"/>
    <cellStyle name="Note 4 2 3 12 5" xfId="23276" xr:uid="{00000000-0005-0000-0000-0000CB380000}"/>
    <cellStyle name="Note 4 2 3 13" xfId="1810" xr:uid="{00000000-0005-0000-0000-0000CC380000}"/>
    <cellStyle name="Note 4 2 3 13 2" xfId="4709" xr:uid="{00000000-0005-0000-0000-0000CD380000}"/>
    <cellStyle name="Note 4 2 3 13 2 2" xfId="17470" xr:uid="{00000000-0005-0000-0000-0000CE380000}"/>
    <cellStyle name="Note 4 2 3 13 2 2 2" xfId="30269" xr:uid="{00000000-0005-0000-0000-0000CF380000}"/>
    <cellStyle name="Note 4 2 3 13 2 3" xfId="11772" xr:uid="{00000000-0005-0000-0000-0000D0380000}"/>
    <cellStyle name="Note 4 2 3 13 2 4" xfId="25658" xr:uid="{00000000-0005-0000-0000-0000D1380000}"/>
    <cellStyle name="Note 4 2 3 13 3" xfId="7424" xr:uid="{00000000-0005-0000-0000-0000D2380000}"/>
    <cellStyle name="Note 4 2 3 13 3 2" xfId="17469" xr:uid="{00000000-0005-0000-0000-0000D3380000}"/>
    <cellStyle name="Note 4 2 3 13 3 3" xfId="30268" xr:uid="{00000000-0005-0000-0000-0000D4380000}"/>
    <cellStyle name="Note 4 2 3 13 4" xfId="11771" xr:uid="{00000000-0005-0000-0000-0000D5380000}"/>
    <cellStyle name="Note 4 2 3 13 5" xfId="21999" xr:uid="{00000000-0005-0000-0000-0000D6380000}"/>
    <cellStyle name="Note 4 2 3 14" xfId="2769" xr:uid="{00000000-0005-0000-0000-0000D7380000}"/>
    <cellStyle name="Note 4 2 3 14 2" xfId="5666" xr:uid="{00000000-0005-0000-0000-0000D8380000}"/>
    <cellStyle name="Note 4 2 3 14 2 2" xfId="17472" xr:uid="{00000000-0005-0000-0000-0000D9380000}"/>
    <cellStyle name="Note 4 2 3 14 2 2 2" xfId="30271" xr:uid="{00000000-0005-0000-0000-0000DA380000}"/>
    <cellStyle name="Note 4 2 3 14 2 3" xfId="11774" xr:uid="{00000000-0005-0000-0000-0000DB380000}"/>
    <cellStyle name="Note 4 2 3 14 2 4" xfId="25659" xr:uid="{00000000-0005-0000-0000-0000DC380000}"/>
    <cellStyle name="Note 4 2 3 14 3" xfId="8106" xr:uid="{00000000-0005-0000-0000-0000DD380000}"/>
    <cellStyle name="Note 4 2 3 14 3 2" xfId="17471" xr:uid="{00000000-0005-0000-0000-0000DE380000}"/>
    <cellStyle name="Note 4 2 3 14 3 3" xfId="30270" xr:uid="{00000000-0005-0000-0000-0000DF380000}"/>
    <cellStyle name="Note 4 2 3 14 4" xfId="11773" xr:uid="{00000000-0005-0000-0000-0000E0380000}"/>
    <cellStyle name="Note 4 2 3 14 5" xfId="22957" xr:uid="{00000000-0005-0000-0000-0000E1380000}"/>
    <cellStyle name="Note 4 2 3 15" xfId="1434" xr:uid="{00000000-0005-0000-0000-0000E2380000}"/>
    <cellStyle name="Note 4 2 3 15 2" xfId="4334" xr:uid="{00000000-0005-0000-0000-0000E3380000}"/>
    <cellStyle name="Note 4 2 3 15 2 2" xfId="17474" xr:uid="{00000000-0005-0000-0000-0000E4380000}"/>
    <cellStyle name="Note 4 2 3 15 2 2 2" xfId="30273" xr:uid="{00000000-0005-0000-0000-0000E5380000}"/>
    <cellStyle name="Note 4 2 3 15 2 3" xfId="11776" xr:uid="{00000000-0005-0000-0000-0000E6380000}"/>
    <cellStyle name="Note 4 2 3 15 2 4" xfId="25660" xr:uid="{00000000-0005-0000-0000-0000E7380000}"/>
    <cellStyle name="Note 4 2 3 15 3" xfId="7149" xr:uid="{00000000-0005-0000-0000-0000E8380000}"/>
    <cellStyle name="Note 4 2 3 15 3 2" xfId="17473" xr:uid="{00000000-0005-0000-0000-0000E9380000}"/>
    <cellStyle name="Note 4 2 3 15 3 3" xfId="30272" xr:uid="{00000000-0005-0000-0000-0000EA380000}"/>
    <cellStyle name="Note 4 2 3 15 4" xfId="11775" xr:uid="{00000000-0005-0000-0000-0000EB380000}"/>
    <cellStyle name="Note 4 2 3 15 5" xfId="21624" xr:uid="{00000000-0005-0000-0000-0000EC380000}"/>
    <cellStyle name="Note 4 2 3 16" xfId="3239" xr:uid="{00000000-0005-0000-0000-0000ED380000}"/>
    <cellStyle name="Note 4 2 3 16 2" xfId="6136" xr:uid="{00000000-0005-0000-0000-0000EE380000}"/>
    <cellStyle name="Note 4 2 3 16 2 2" xfId="17476" xr:uid="{00000000-0005-0000-0000-0000EF380000}"/>
    <cellStyle name="Note 4 2 3 16 2 2 2" xfId="30275" xr:uid="{00000000-0005-0000-0000-0000F0380000}"/>
    <cellStyle name="Note 4 2 3 16 2 3" xfId="11778" xr:uid="{00000000-0005-0000-0000-0000F1380000}"/>
    <cellStyle name="Note 4 2 3 16 2 4" xfId="25661" xr:uid="{00000000-0005-0000-0000-0000F2380000}"/>
    <cellStyle name="Note 4 2 3 16 3" xfId="8362" xr:uid="{00000000-0005-0000-0000-0000F3380000}"/>
    <cellStyle name="Note 4 2 3 16 3 2" xfId="17475" xr:uid="{00000000-0005-0000-0000-0000F4380000}"/>
    <cellStyle name="Note 4 2 3 16 3 3" xfId="30274" xr:uid="{00000000-0005-0000-0000-0000F5380000}"/>
    <cellStyle name="Note 4 2 3 16 4" xfId="11777" xr:uid="{00000000-0005-0000-0000-0000F6380000}"/>
    <cellStyle name="Note 4 2 3 16 5" xfId="23427" xr:uid="{00000000-0005-0000-0000-0000F7380000}"/>
    <cellStyle name="Note 4 2 3 17" xfId="3437" xr:uid="{00000000-0005-0000-0000-0000F8380000}"/>
    <cellStyle name="Note 4 2 3 17 2" xfId="6334" xr:uid="{00000000-0005-0000-0000-0000F9380000}"/>
    <cellStyle name="Note 4 2 3 17 2 2" xfId="17478" xr:uid="{00000000-0005-0000-0000-0000FA380000}"/>
    <cellStyle name="Note 4 2 3 17 2 2 2" xfId="30277" xr:uid="{00000000-0005-0000-0000-0000FB380000}"/>
    <cellStyle name="Note 4 2 3 17 2 3" xfId="11780" xr:uid="{00000000-0005-0000-0000-0000FC380000}"/>
    <cellStyle name="Note 4 2 3 17 2 4" xfId="25662" xr:uid="{00000000-0005-0000-0000-0000FD380000}"/>
    <cellStyle name="Note 4 2 3 17 3" xfId="8494" xr:uid="{00000000-0005-0000-0000-0000FE380000}"/>
    <cellStyle name="Note 4 2 3 17 3 2" xfId="17477" xr:uid="{00000000-0005-0000-0000-0000FF380000}"/>
    <cellStyle name="Note 4 2 3 17 3 3" xfId="30276" xr:uid="{00000000-0005-0000-0000-000000390000}"/>
    <cellStyle name="Note 4 2 3 17 4" xfId="11779" xr:uid="{00000000-0005-0000-0000-000001390000}"/>
    <cellStyle name="Note 4 2 3 17 5" xfId="23625" xr:uid="{00000000-0005-0000-0000-000002390000}"/>
    <cellStyle name="Note 4 2 3 18" xfId="1932" xr:uid="{00000000-0005-0000-0000-000003390000}"/>
    <cellStyle name="Note 4 2 3 18 2" xfId="4830" xr:uid="{00000000-0005-0000-0000-000004390000}"/>
    <cellStyle name="Note 4 2 3 18 2 2" xfId="17480" xr:uid="{00000000-0005-0000-0000-000005390000}"/>
    <cellStyle name="Note 4 2 3 18 2 2 2" xfId="30279" xr:uid="{00000000-0005-0000-0000-000006390000}"/>
    <cellStyle name="Note 4 2 3 18 2 3" xfId="11782" xr:uid="{00000000-0005-0000-0000-000007390000}"/>
    <cellStyle name="Note 4 2 3 18 2 4" xfId="25663" xr:uid="{00000000-0005-0000-0000-000008390000}"/>
    <cellStyle name="Note 4 2 3 18 3" xfId="7465" xr:uid="{00000000-0005-0000-0000-000009390000}"/>
    <cellStyle name="Note 4 2 3 18 3 2" xfId="17479" xr:uid="{00000000-0005-0000-0000-00000A390000}"/>
    <cellStyle name="Note 4 2 3 18 3 3" xfId="30278" xr:uid="{00000000-0005-0000-0000-00000B390000}"/>
    <cellStyle name="Note 4 2 3 18 4" xfId="11781" xr:uid="{00000000-0005-0000-0000-00000C390000}"/>
    <cellStyle name="Note 4 2 3 18 5" xfId="22121" xr:uid="{00000000-0005-0000-0000-00000D390000}"/>
    <cellStyle name="Note 4 2 3 19" xfId="3108" xr:uid="{00000000-0005-0000-0000-00000E390000}"/>
    <cellStyle name="Note 4 2 3 19 2" xfId="6005" xr:uid="{00000000-0005-0000-0000-00000F390000}"/>
    <cellStyle name="Note 4 2 3 19 2 2" xfId="17482" xr:uid="{00000000-0005-0000-0000-000010390000}"/>
    <cellStyle name="Note 4 2 3 19 2 2 2" xfId="30281" xr:uid="{00000000-0005-0000-0000-000011390000}"/>
    <cellStyle name="Note 4 2 3 19 2 3" xfId="11784" xr:uid="{00000000-0005-0000-0000-000012390000}"/>
    <cellStyle name="Note 4 2 3 19 2 4" xfId="25664" xr:uid="{00000000-0005-0000-0000-000013390000}"/>
    <cellStyle name="Note 4 2 3 19 3" xfId="8299" xr:uid="{00000000-0005-0000-0000-000014390000}"/>
    <cellStyle name="Note 4 2 3 19 3 2" xfId="17481" xr:uid="{00000000-0005-0000-0000-000015390000}"/>
    <cellStyle name="Note 4 2 3 19 3 3" xfId="30280" xr:uid="{00000000-0005-0000-0000-000016390000}"/>
    <cellStyle name="Note 4 2 3 19 4" xfId="11783" xr:uid="{00000000-0005-0000-0000-000017390000}"/>
    <cellStyle name="Note 4 2 3 19 5" xfId="23296" xr:uid="{00000000-0005-0000-0000-000018390000}"/>
    <cellStyle name="Note 4 2 3 2" xfId="1687" xr:uid="{00000000-0005-0000-0000-000019390000}"/>
    <cellStyle name="Note 4 2 3 2 2" xfId="4586" xr:uid="{00000000-0005-0000-0000-00001A390000}"/>
    <cellStyle name="Note 4 2 3 2 2 2" xfId="17484" xr:uid="{00000000-0005-0000-0000-00001B390000}"/>
    <cellStyle name="Note 4 2 3 2 2 2 2" xfId="30283" xr:uid="{00000000-0005-0000-0000-00001C390000}"/>
    <cellStyle name="Note 4 2 3 2 2 3" xfId="11786" xr:uid="{00000000-0005-0000-0000-00001D390000}"/>
    <cellStyle name="Note 4 2 3 2 2 4" xfId="25665" xr:uid="{00000000-0005-0000-0000-00001E390000}"/>
    <cellStyle name="Note 4 2 3 2 3" xfId="7319" xr:uid="{00000000-0005-0000-0000-00001F390000}"/>
    <cellStyle name="Note 4 2 3 2 3 2" xfId="17483" xr:uid="{00000000-0005-0000-0000-000020390000}"/>
    <cellStyle name="Note 4 2 3 2 3 3" xfId="30282" xr:uid="{00000000-0005-0000-0000-000021390000}"/>
    <cellStyle name="Note 4 2 3 2 4" xfId="11785" xr:uid="{00000000-0005-0000-0000-000022390000}"/>
    <cellStyle name="Note 4 2 3 2 5" xfId="21876" xr:uid="{00000000-0005-0000-0000-000023390000}"/>
    <cellStyle name="Note 4 2 3 20" xfId="3578" xr:uid="{00000000-0005-0000-0000-000024390000}"/>
    <cellStyle name="Note 4 2 3 20 2" xfId="6475" xr:uid="{00000000-0005-0000-0000-000025390000}"/>
    <cellStyle name="Note 4 2 3 20 2 2" xfId="17486" xr:uid="{00000000-0005-0000-0000-000026390000}"/>
    <cellStyle name="Note 4 2 3 20 2 2 2" xfId="30285" xr:uid="{00000000-0005-0000-0000-000027390000}"/>
    <cellStyle name="Note 4 2 3 20 2 3" xfId="11788" xr:uid="{00000000-0005-0000-0000-000028390000}"/>
    <cellStyle name="Note 4 2 3 20 2 4" xfId="25666" xr:uid="{00000000-0005-0000-0000-000029390000}"/>
    <cellStyle name="Note 4 2 3 20 3" xfId="8570" xr:uid="{00000000-0005-0000-0000-00002A390000}"/>
    <cellStyle name="Note 4 2 3 20 3 2" xfId="17485" xr:uid="{00000000-0005-0000-0000-00002B390000}"/>
    <cellStyle name="Note 4 2 3 20 3 3" xfId="30284" xr:uid="{00000000-0005-0000-0000-00002C390000}"/>
    <cellStyle name="Note 4 2 3 20 4" xfId="11787" xr:uid="{00000000-0005-0000-0000-00002D390000}"/>
    <cellStyle name="Note 4 2 3 20 5" xfId="23766" xr:uid="{00000000-0005-0000-0000-00002E390000}"/>
    <cellStyle name="Note 4 2 3 21" xfId="2885" xr:uid="{00000000-0005-0000-0000-00002F390000}"/>
    <cellStyle name="Note 4 2 3 21 2" xfId="5782" xr:uid="{00000000-0005-0000-0000-000030390000}"/>
    <cellStyle name="Note 4 2 3 21 2 2" xfId="17488" xr:uid="{00000000-0005-0000-0000-000031390000}"/>
    <cellStyle name="Note 4 2 3 21 2 2 2" xfId="30287" xr:uid="{00000000-0005-0000-0000-000032390000}"/>
    <cellStyle name="Note 4 2 3 21 2 3" xfId="11790" xr:uid="{00000000-0005-0000-0000-000033390000}"/>
    <cellStyle name="Note 4 2 3 21 2 4" xfId="25667" xr:uid="{00000000-0005-0000-0000-000034390000}"/>
    <cellStyle name="Note 4 2 3 21 3" xfId="8140" xr:uid="{00000000-0005-0000-0000-000035390000}"/>
    <cellStyle name="Note 4 2 3 21 3 2" xfId="17487" xr:uid="{00000000-0005-0000-0000-000036390000}"/>
    <cellStyle name="Note 4 2 3 21 3 3" xfId="30286" xr:uid="{00000000-0005-0000-0000-000037390000}"/>
    <cellStyle name="Note 4 2 3 21 4" xfId="11789" xr:uid="{00000000-0005-0000-0000-000038390000}"/>
    <cellStyle name="Note 4 2 3 21 5" xfId="23073" xr:uid="{00000000-0005-0000-0000-000039390000}"/>
    <cellStyle name="Note 4 2 3 22" xfId="3770" xr:uid="{00000000-0005-0000-0000-00003A390000}"/>
    <cellStyle name="Note 4 2 3 22 2" xfId="6667" xr:uid="{00000000-0005-0000-0000-00003B390000}"/>
    <cellStyle name="Note 4 2 3 22 2 2" xfId="17490" xr:uid="{00000000-0005-0000-0000-00003C390000}"/>
    <cellStyle name="Note 4 2 3 22 2 2 2" xfId="30289" xr:uid="{00000000-0005-0000-0000-00003D390000}"/>
    <cellStyle name="Note 4 2 3 22 2 3" xfId="11792" xr:uid="{00000000-0005-0000-0000-00003E390000}"/>
    <cellStyle name="Note 4 2 3 22 2 4" xfId="25668" xr:uid="{00000000-0005-0000-0000-00003F390000}"/>
    <cellStyle name="Note 4 2 3 22 3" xfId="8672" xr:uid="{00000000-0005-0000-0000-000040390000}"/>
    <cellStyle name="Note 4 2 3 22 3 2" xfId="17489" xr:uid="{00000000-0005-0000-0000-000041390000}"/>
    <cellStyle name="Note 4 2 3 22 3 3" xfId="30288" xr:uid="{00000000-0005-0000-0000-000042390000}"/>
    <cellStyle name="Note 4 2 3 22 4" xfId="11791" xr:uid="{00000000-0005-0000-0000-000043390000}"/>
    <cellStyle name="Note 4 2 3 22 5" xfId="23958" xr:uid="{00000000-0005-0000-0000-000044390000}"/>
    <cellStyle name="Note 4 2 3 23" xfId="3827" xr:uid="{00000000-0005-0000-0000-000045390000}"/>
    <cellStyle name="Note 4 2 3 23 2" xfId="6724" xr:uid="{00000000-0005-0000-0000-000046390000}"/>
    <cellStyle name="Note 4 2 3 23 2 2" xfId="17492" xr:uid="{00000000-0005-0000-0000-000047390000}"/>
    <cellStyle name="Note 4 2 3 23 2 2 2" xfId="30291" xr:uid="{00000000-0005-0000-0000-000048390000}"/>
    <cellStyle name="Note 4 2 3 23 2 3" xfId="11794" xr:uid="{00000000-0005-0000-0000-000049390000}"/>
    <cellStyle name="Note 4 2 3 23 2 4" xfId="25669" xr:uid="{00000000-0005-0000-0000-00004A390000}"/>
    <cellStyle name="Note 4 2 3 23 3" xfId="8710" xr:uid="{00000000-0005-0000-0000-00004B390000}"/>
    <cellStyle name="Note 4 2 3 23 3 2" xfId="17491" xr:uid="{00000000-0005-0000-0000-00004C390000}"/>
    <cellStyle name="Note 4 2 3 23 3 3" xfId="30290" xr:uid="{00000000-0005-0000-0000-00004D390000}"/>
    <cellStyle name="Note 4 2 3 23 4" xfId="11793" xr:uid="{00000000-0005-0000-0000-00004E390000}"/>
    <cellStyle name="Note 4 2 3 23 5" xfId="24015" xr:uid="{00000000-0005-0000-0000-00004F390000}"/>
    <cellStyle name="Note 4 2 3 24" xfId="3968" xr:uid="{00000000-0005-0000-0000-000050390000}"/>
    <cellStyle name="Note 4 2 3 24 2" xfId="6865" xr:uid="{00000000-0005-0000-0000-000051390000}"/>
    <cellStyle name="Note 4 2 3 24 2 2" xfId="17494" xr:uid="{00000000-0005-0000-0000-000052390000}"/>
    <cellStyle name="Note 4 2 3 24 2 2 2" xfId="30293" xr:uid="{00000000-0005-0000-0000-000053390000}"/>
    <cellStyle name="Note 4 2 3 24 2 3" xfId="11796" xr:uid="{00000000-0005-0000-0000-000054390000}"/>
    <cellStyle name="Note 4 2 3 24 2 4" xfId="25670" xr:uid="{00000000-0005-0000-0000-000055390000}"/>
    <cellStyle name="Note 4 2 3 24 3" xfId="8754" xr:uid="{00000000-0005-0000-0000-000056390000}"/>
    <cellStyle name="Note 4 2 3 24 3 2" xfId="17493" xr:uid="{00000000-0005-0000-0000-000057390000}"/>
    <cellStyle name="Note 4 2 3 24 3 3" xfId="30292" xr:uid="{00000000-0005-0000-0000-000058390000}"/>
    <cellStyle name="Note 4 2 3 24 4" xfId="11795" xr:uid="{00000000-0005-0000-0000-000059390000}"/>
    <cellStyle name="Note 4 2 3 24 5" xfId="24156" xr:uid="{00000000-0005-0000-0000-00005A390000}"/>
    <cellStyle name="Note 4 2 3 25" xfId="4065" xr:uid="{00000000-0005-0000-0000-00005B390000}"/>
    <cellStyle name="Note 4 2 3 25 2" xfId="6962" xr:uid="{00000000-0005-0000-0000-00005C390000}"/>
    <cellStyle name="Note 4 2 3 25 2 2" xfId="17496" xr:uid="{00000000-0005-0000-0000-00005D390000}"/>
    <cellStyle name="Note 4 2 3 25 2 2 2" xfId="30295" xr:uid="{00000000-0005-0000-0000-00005E390000}"/>
    <cellStyle name="Note 4 2 3 25 2 3" xfId="11798" xr:uid="{00000000-0005-0000-0000-00005F390000}"/>
    <cellStyle name="Note 4 2 3 25 2 4" xfId="25671" xr:uid="{00000000-0005-0000-0000-000060390000}"/>
    <cellStyle name="Note 4 2 3 25 3" xfId="8799" xr:uid="{00000000-0005-0000-0000-000061390000}"/>
    <cellStyle name="Note 4 2 3 25 3 2" xfId="17495" xr:uid="{00000000-0005-0000-0000-000062390000}"/>
    <cellStyle name="Note 4 2 3 25 3 3" xfId="30294" xr:uid="{00000000-0005-0000-0000-000063390000}"/>
    <cellStyle name="Note 4 2 3 25 4" xfId="11797" xr:uid="{00000000-0005-0000-0000-000064390000}"/>
    <cellStyle name="Note 4 2 3 25 5" xfId="24253" xr:uid="{00000000-0005-0000-0000-000065390000}"/>
    <cellStyle name="Note 4 2 3 26" xfId="3328" xr:uid="{00000000-0005-0000-0000-000066390000}"/>
    <cellStyle name="Note 4 2 3 26 2" xfId="6225" xr:uid="{00000000-0005-0000-0000-000067390000}"/>
    <cellStyle name="Note 4 2 3 26 2 2" xfId="17498" xr:uid="{00000000-0005-0000-0000-000068390000}"/>
    <cellStyle name="Note 4 2 3 26 2 2 2" xfId="30297" xr:uid="{00000000-0005-0000-0000-000069390000}"/>
    <cellStyle name="Note 4 2 3 26 2 3" xfId="11800" xr:uid="{00000000-0005-0000-0000-00006A390000}"/>
    <cellStyle name="Note 4 2 3 26 2 4" xfId="25672" xr:uid="{00000000-0005-0000-0000-00006B390000}"/>
    <cellStyle name="Note 4 2 3 26 3" xfId="17497" xr:uid="{00000000-0005-0000-0000-00006C390000}"/>
    <cellStyle name="Note 4 2 3 26 3 2" xfId="30296" xr:uid="{00000000-0005-0000-0000-00006D390000}"/>
    <cellStyle name="Note 4 2 3 26 4" xfId="11799" xr:uid="{00000000-0005-0000-0000-00006E390000}"/>
    <cellStyle name="Note 4 2 3 26 5" xfId="23516" xr:uid="{00000000-0005-0000-0000-00006F390000}"/>
    <cellStyle name="Note 4 2 3 27" xfId="4260" xr:uid="{00000000-0005-0000-0000-000070390000}"/>
    <cellStyle name="Note 4 2 3 27 2" xfId="17499" xr:uid="{00000000-0005-0000-0000-000071390000}"/>
    <cellStyle name="Note 4 2 3 27 2 2" xfId="30298" xr:uid="{00000000-0005-0000-0000-000072390000}"/>
    <cellStyle name="Note 4 2 3 27 3" xfId="11801" xr:uid="{00000000-0005-0000-0000-000073390000}"/>
    <cellStyle name="Note 4 2 3 27 4" xfId="25673" xr:uid="{00000000-0005-0000-0000-000074390000}"/>
    <cellStyle name="Note 4 2 3 28" xfId="7086" xr:uid="{00000000-0005-0000-0000-000075390000}"/>
    <cellStyle name="Note 4 2 3 28 2" xfId="17462" xr:uid="{00000000-0005-0000-0000-000076390000}"/>
    <cellStyle name="Note 4 2 3 28 3" xfId="30261" xr:uid="{00000000-0005-0000-0000-000077390000}"/>
    <cellStyle name="Note 4 2 3 29" xfId="11764" xr:uid="{00000000-0005-0000-0000-000078390000}"/>
    <cellStyle name="Note 4 2 3 3" xfId="2074" xr:uid="{00000000-0005-0000-0000-000079390000}"/>
    <cellStyle name="Note 4 2 3 3 2" xfId="4972" xr:uid="{00000000-0005-0000-0000-00007A390000}"/>
    <cellStyle name="Note 4 2 3 3 2 2" xfId="17501" xr:uid="{00000000-0005-0000-0000-00007B390000}"/>
    <cellStyle name="Note 4 2 3 3 2 2 2" xfId="30300" xr:uid="{00000000-0005-0000-0000-00007C390000}"/>
    <cellStyle name="Note 4 2 3 3 2 3" xfId="11803" xr:uid="{00000000-0005-0000-0000-00007D390000}"/>
    <cellStyle name="Note 4 2 3 3 2 4" xfId="25674" xr:uid="{00000000-0005-0000-0000-00007E390000}"/>
    <cellStyle name="Note 4 2 3 3 3" xfId="7585" xr:uid="{00000000-0005-0000-0000-00007F390000}"/>
    <cellStyle name="Note 4 2 3 3 3 2" xfId="17500" xr:uid="{00000000-0005-0000-0000-000080390000}"/>
    <cellStyle name="Note 4 2 3 3 3 3" xfId="30299" xr:uid="{00000000-0005-0000-0000-000081390000}"/>
    <cellStyle name="Note 4 2 3 3 4" xfId="11802" xr:uid="{00000000-0005-0000-0000-000082390000}"/>
    <cellStyle name="Note 4 2 3 3 5" xfId="22263" xr:uid="{00000000-0005-0000-0000-000083390000}"/>
    <cellStyle name="Note 4 2 3 4" xfId="1660" xr:uid="{00000000-0005-0000-0000-000084390000}"/>
    <cellStyle name="Note 4 2 3 4 2" xfId="4559" xr:uid="{00000000-0005-0000-0000-000085390000}"/>
    <cellStyle name="Note 4 2 3 4 2 2" xfId="17503" xr:uid="{00000000-0005-0000-0000-000086390000}"/>
    <cellStyle name="Note 4 2 3 4 2 2 2" xfId="30302" xr:uid="{00000000-0005-0000-0000-000087390000}"/>
    <cellStyle name="Note 4 2 3 4 2 3" xfId="11805" xr:uid="{00000000-0005-0000-0000-000088390000}"/>
    <cellStyle name="Note 4 2 3 4 2 4" xfId="25675" xr:uid="{00000000-0005-0000-0000-000089390000}"/>
    <cellStyle name="Note 4 2 3 4 3" xfId="7292" xr:uid="{00000000-0005-0000-0000-00008A390000}"/>
    <cellStyle name="Note 4 2 3 4 3 2" xfId="17502" xr:uid="{00000000-0005-0000-0000-00008B390000}"/>
    <cellStyle name="Note 4 2 3 4 3 3" xfId="30301" xr:uid="{00000000-0005-0000-0000-00008C390000}"/>
    <cellStyle name="Note 4 2 3 4 4" xfId="11804" xr:uid="{00000000-0005-0000-0000-00008D390000}"/>
    <cellStyle name="Note 4 2 3 4 5" xfId="21849" xr:uid="{00000000-0005-0000-0000-00008E390000}"/>
    <cellStyle name="Note 4 2 3 5" xfId="2328" xr:uid="{00000000-0005-0000-0000-00008F390000}"/>
    <cellStyle name="Note 4 2 3 5 2" xfId="5226" xr:uid="{00000000-0005-0000-0000-000090390000}"/>
    <cellStyle name="Note 4 2 3 5 2 2" xfId="17505" xr:uid="{00000000-0005-0000-0000-000091390000}"/>
    <cellStyle name="Note 4 2 3 5 2 2 2" xfId="30304" xr:uid="{00000000-0005-0000-0000-000092390000}"/>
    <cellStyle name="Note 4 2 3 5 2 3" xfId="11807" xr:uid="{00000000-0005-0000-0000-000093390000}"/>
    <cellStyle name="Note 4 2 3 5 2 4" xfId="25676" xr:uid="{00000000-0005-0000-0000-000094390000}"/>
    <cellStyle name="Note 4 2 3 5 3" xfId="7776" xr:uid="{00000000-0005-0000-0000-000095390000}"/>
    <cellStyle name="Note 4 2 3 5 3 2" xfId="17504" xr:uid="{00000000-0005-0000-0000-000096390000}"/>
    <cellStyle name="Note 4 2 3 5 3 3" xfId="30303" xr:uid="{00000000-0005-0000-0000-000097390000}"/>
    <cellStyle name="Note 4 2 3 5 4" xfId="11806" xr:uid="{00000000-0005-0000-0000-000098390000}"/>
    <cellStyle name="Note 4 2 3 5 5" xfId="22517" xr:uid="{00000000-0005-0000-0000-000099390000}"/>
    <cellStyle name="Note 4 2 3 6" xfId="1637" xr:uid="{00000000-0005-0000-0000-00009A390000}"/>
    <cellStyle name="Note 4 2 3 6 2" xfId="4536" xr:uid="{00000000-0005-0000-0000-00009B390000}"/>
    <cellStyle name="Note 4 2 3 6 2 2" xfId="17507" xr:uid="{00000000-0005-0000-0000-00009C390000}"/>
    <cellStyle name="Note 4 2 3 6 2 2 2" xfId="30306" xr:uid="{00000000-0005-0000-0000-00009D390000}"/>
    <cellStyle name="Note 4 2 3 6 2 3" xfId="11809" xr:uid="{00000000-0005-0000-0000-00009E390000}"/>
    <cellStyle name="Note 4 2 3 6 2 4" xfId="25677" xr:uid="{00000000-0005-0000-0000-00009F390000}"/>
    <cellStyle name="Note 4 2 3 6 3" xfId="7269" xr:uid="{00000000-0005-0000-0000-0000A0390000}"/>
    <cellStyle name="Note 4 2 3 6 3 2" xfId="17506" xr:uid="{00000000-0005-0000-0000-0000A1390000}"/>
    <cellStyle name="Note 4 2 3 6 3 3" xfId="30305" xr:uid="{00000000-0005-0000-0000-0000A2390000}"/>
    <cellStyle name="Note 4 2 3 6 4" xfId="11808" xr:uid="{00000000-0005-0000-0000-0000A3390000}"/>
    <cellStyle name="Note 4 2 3 6 5" xfId="21826" xr:uid="{00000000-0005-0000-0000-0000A4390000}"/>
    <cellStyle name="Note 4 2 3 7" xfId="2126" xr:uid="{00000000-0005-0000-0000-0000A5390000}"/>
    <cellStyle name="Note 4 2 3 7 2" xfId="5024" xr:uid="{00000000-0005-0000-0000-0000A6390000}"/>
    <cellStyle name="Note 4 2 3 7 2 2" xfId="17509" xr:uid="{00000000-0005-0000-0000-0000A7390000}"/>
    <cellStyle name="Note 4 2 3 7 2 2 2" xfId="30308" xr:uid="{00000000-0005-0000-0000-0000A8390000}"/>
    <cellStyle name="Note 4 2 3 7 2 3" xfId="11811" xr:uid="{00000000-0005-0000-0000-0000A9390000}"/>
    <cellStyle name="Note 4 2 3 7 2 4" xfId="25678" xr:uid="{00000000-0005-0000-0000-0000AA390000}"/>
    <cellStyle name="Note 4 2 3 7 3" xfId="7637" xr:uid="{00000000-0005-0000-0000-0000AB390000}"/>
    <cellStyle name="Note 4 2 3 7 3 2" xfId="17508" xr:uid="{00000000-0005-0000-0000-0000AC390000}"/>
    <cellStyle name="Note 4 2 3 7 3 3" xfId="30307" xr:uid="{00000000-0005-0000-0000-0000AD390000}"/>
    <cellStyle name="Note 4 2 3 7 4" xfId="11810" xr:uid="{00000000-0005-0000-0000-0000AE390000}"/>
    <cellStyle name="Note 4 2 3 7 5" xfId="22315" xr:uid="{00000000-0005-0000-0000-0000AF390000}"/>
    <cellStyle name="Note 4 2 3 8" xfId="2674" xr:uid="{00000000-0005-0000-0000-0000B0390000}"/>
    <cellStyle name="Note 4 2 3 8 2" xfId="5571" xr:uid="{00000000-0005-0000-0000-0000B1390000}"/>
    <cellStyle name="Note 4 2 3 8 2 2" xfId="17511" xr:uid="{00000000-0005-0000-0000-0000B2390000}"/>
    <cellStyle name="Note 4 2 3 8 2 2 2" xfId="30310" xr:uid="{00000000-0005-0000-0000-0000B3390000}"/>
    <cellStyle name="Note 4 2 3 8 2 3" xfId="11813" xr:uid="{00000000-0005-0000-0000-0000B4390000}"/>
    <cellStyle name="Note 4 2 3 8 2 4" xfId="25679" xr:uid="{00000000-0005-0000-0000-0000B5390000}"/>
    <cellStyle name="Note 4 2 3 8 3" xfId="8017" xr:uid="{00000000-0005-0000-0000-0000B6390000}"/>
    <cellStyle name="Note 4 2 3 8 3 2" xfId="17510" xr:uid="{00000000-0005-0000-0000-0000B7390000}"/>
    <cellStyle name="Note 4 2 3 8 3 3" xfId="30309" xr:uid="{00000000-0005-0000-0000-0000B8390000}"/>
    <cellStyle name="Note 4 2 3 8 4" xfId="11812" xr:uid="{00000000-0005-0000-0000-0000B9390000}"/>
    <cellStyle name="Note 4 2 3 8 5" xfId="22862" xr:uid="{00000000-0005-0000-0000-0000BA390000}"/>
    <cellStyle name="Note 4 2 3 9" xfId="2306" xr:uid="{00000000-0005-0000-0000-0000BB390000}"/>
    <cellStyle name="Note 4 2 3 9 2" xfId="5204" xr:uid="{00000000-0005-0000-0000-0000BC390000}"/>
    <cellStyle name="Note 4 2 3 9 2 2" xfId="17513" xr:uid="{00000000-0005-0000-0000-0000BD390000}"/>
    <cellStyle name="Note 4 2 3 9 2 2 2" xfId="30312" xr:uid="{00000000-0005-0000-0000-0000BE390000}"/>
    <cellStyle name="Note 4 2 3 9 2 3" xfId="11815" xr:uid="{00000000-0005-0000-0000-0000BF390000}"/>
    <cellStyle name="Note 4 2 3 9 2 4" xfId="25680" xr:uid="{00000000-0005-0000-0000-0000C0390000}"/>
    <cellStyle name="Note 4 2 3 9 3" xfId="7754" xr:uid="{00000000-0005-0000-0000-0000C1390000}"/>
    <cellStyle name="Note 4 2 3 9 3 2" xfId="17512" xr:uid="{00000000-0005-0000-0000-0000C2390000}"/>
    <cellStyle name="Note 4 2 3 9 3 3" xfId="30311" xr:uid="{00000000-0005-0000-0000-0000C3390000}"/>
    <cellStyle name="Note 4 2 3 9 4" xfId="11814" xr:uid="{00000000-0005-0000-0000-0000C4390000}"/>
    <cellStyle name="Note 4 2 3 9 5" xfId="22495" xr:uid="{00000000-0005-0000-0000-0000C5390000}"/>
    <cellStyle name="Note 4 2 4" xfId="1446" xr:uid="{00000000-0005-0000-0000-0000C6390000}"/>
    <cellStyle name="Note 4 2 4 2" xfId="4346" xr:uid="{00000000-0005-0000-0000-0000C7390000}"/>
    <cellStyle name="Note 4 2 4 2 2" xfId="17515" xr:uid="{00000000-0005-0000-0000-0000C8390000}"/>
    <cellStyle name="Note 4 2 4 2 2 2" xfId="30314" xr:uid="{00000000-0005-0000-0000-0000C9390000}"/>
    <cellStyle name="Note 4 2 4 2 3" xfId="11817" xr:uid="{00000000-0005-0000-0000-0000CA390000}"/>
    <cellStyle name="Note 4 2 4 2 4" xfId="25681" xr:uid="{00000000-0005-0000-0000-0000CB390000}"/>
    <cellStyle name="Note 4 2 4 3" xfId="7159" xr:uid="{00000000-0005-0000-0000-0000CC390000}"/>
    <cellStyle name="Note 4 2 4 3 2" xfId="17514" xr:uid="{00000000-0005-0000-0000-0000CD390000}"/>
    <cellStyle name="Note 4 2 4 3 3" xfId="30313" xr:uid="{00000000-0005-0000-0000-0000CE390000}"/>
    <cellStyle name="Note 4 2 4 4" xfId="11816" xr:uid="{00000000-0005-0000-0000-0000CF390000}"/>
    <cellStyle name="Note 4 2 4 5" xfId="21636" xr:uid="{00000000-0005-0000-0000-0000D0390000}"/>
    <cellStyle name="Note 4 2 5" xfId="3630" xr:uid="{00000000-0005-0000-0000-0000D1390000}"/>
    <cellStyle name="Note 4 2 5 2" xfId="6527" xr:uid="{00000000-0005-0000-0000-0000D2390000}"/>
    <cellStyle name="Note 4 2 5 2 2" xfId="17517" xr:uid="{00000000-0005-0000-0000-0000D3390000}"/>
    <cellStyle name="Note 4 2 5 2 2 2" xfId="30316" xr:uid="{00000000-0005-0000-0000-0000D4390000}"/>
    <cellStyle name="Note 4 2 5 2 3" xfId="11819" xr:uid="{00000000-0005-0000-0000-0000D5390000}"/>
    <cellStyle name="Note 4 2 5 2 4" xfId="25682" xr:uid="{00000000-0005-0000-0000-0000D6390000}"/>
    <cellStyle name="Note 4 2 5 3" xfId="8596" xr:uid="{00000000-0005-0000-0000-0000D7390000}"/>
    <cellStyle name="Note 4 2 5 3 2" xfId="17516" xr:uid="{00000000-0005-0000-0000-0000D8390000}"/>
    <cellStyle name="Note 4 2 5 3 3" xfId="30315" xr:uid="{00000000-0005-0000-0000-0000D9390000}"/>
    <cellStyle name="Note 4 2 5 4" xfId="11818" xr:uid="{00000000-0005-0000-0000-0000DA390000}"/>
    <cellStyle name="Note 4 2 5 5" xfId="23818" xr:uid="{00000000-0005-0000-0000-0000DB390000}"/>
    <cellStyle name="Note 4 2 6" xfId="4215" xr:uid="{00000000-0005-0000-0000-0000DC390000}"/>
    <cellStyle name="Note 4 2 6 2" xfId="17518" xr:uid="{00000000-0005-0000-0000-0000DD390000}"/>
    <cellStyle name="Note 4 2 6 2 2" xfId="30317" xr:uid="{00000000-0005-0000-0000-0000DE390000}"/>
    <cellStyle name="Note 4 2 6 3" xfId="11820" xr:uid="{00000000-0005-0000-0000-0000DF390000}"/>
    <cellStyle name="Note 4 2 6 4" xfId="25683" xr:uid="{00000000-0005-0000-0000-0000E0390000}"/>
    <cellStyle name="Note 4 2 7" xfId="17357" xr:uid="{00000000-0005-0000-0000-0000E1390000}"/>
    <cellStyle name="Note 4 2 7 2" xfId="30156" xr:uid="{00000000-0005-0000-0000-0000E2390000}"/>
    <cellStyle name="Note 4 2 8" xfId="11659" xr:uid="{00000000-0005-0000-0000-0000E3390000}"/>
    <cellStyle name="Note 4 2 9" xfId="21602" xr:uid="{00000000-0005-0000-0000-0000E4390000}"/>
    <cellStyle name="Note 4 3" xfId="446" xr:uid="{00000000-0005-0000-0000-0000E5390000}"/>
    <cellStyle name="Note 4 3 10" xfId="2673" xr:uid="{00000000-0005-0000-0000-0000E6390000}"/>
    <cellStyle name="Note 4 3 10 2" xfId="5570" xr:uid="{00000000-0005-0000-0000-0000E7390000}"/>
    <cellStyle name="Note 4 3 10 2 2" xfId="17521" xr:uid="{00000000-0005-0000-0000-0000E8390000}"/>
    <cellStyle name="Note 4 3 10 2 2 2" xfId="30320" xr:uid="{00000000-0005-0000-0000-0000E9390000}"/>
    <cellStyle name="Note 4 3 10 2 3" xfId="11823" xr:uid="{00000000-0005-0000-0000-0000EA390000}"/>
    <cellStyle name="Note 4 3 10 2 4" xfId="25684" xr:uid="{00000000-0005-0000-0000-0000EB390000}"/>
    <cellStyle name="Note 4 3 10 3" xfId="8016" xr:uid="{00000000-0005-0000-0000-0000EC390000}"/>
    <cellStyle name="Note 4 3 10 3 2" xfId="17520" xr:uid="{00000000-0005-0000-0000-0000ED390000}"/>
    <cellStyle name="Note 4 3 10 3 3" xfId="30319" xr:uid="{00000000-0005-0000-0000-0000EE390000}"/>
    <cellStyle name="Note 4 3 10 4" xfId="11822" xr:uid="{00000000-0005-0000-0000-0000EF390000}"/>
    <cellStyle name="Note 4 3 10 5" xfId="22861" xr:uid="{00000000-0005-0000-0000-0000F0390000}"/>
    <cellStyle name="Note 4 3 11" xfId="1958" xr:uid="{00000000-0005-0000-0000-0000F1390000}"/>
    <cellStyle name="Note 4 3 11 2" xfId="4856" xr:uid="{00000000-0005-0000-0000-0000F2390000}"/>
    <cellStyle name="Note 4 3 11 2 2" xfId="17523" xr:uid="{00000000-0005-0000-0000-0000F3390000}"/>
    <cellStyle name="Note 4 3 11 2 2 2" xfId="30322" xr:uid="{00000000-0005-0000-0000-0000F4390000}"/>
    <cellStyle name="Note 4 3 11 2 3" xfId="11825" xr:uid="{00000000-0005-0000-0000-0000F5390000}"/>
    <cellStyle name="Note 4 3 11 2 4" xfId="25685" xr:uid="{00000000-0005-0000-0000-0000F6390000}"/>
    <cellStyle name="Note 4 3 11 3" xfId="7487" xr:uid="{00000000-0005-0000-0000-0000F7390000}"/>
    <cellStyle name="Note 4 3 11 3 2" xfId="17522" xr:uid="{00000000-0005-0000-0000-0000F8390000}"/>
    <cellStyle name="Note 4 3 11 3 3" xfId="30321" xr:uid="{00000000-0005-0000-0000-0000F9390000}"/>
    <cellStyle name="Note 4 3 11 4" xfId="11824" xr:uid="{00000000-0005-0000-0000-0000FA390000}"/>
    <cellStyle name="Note 4 3 11 5" xfId="22147" xr:uid="{00000000-0005-0000-0000-0000FB390000}"/>
    <cellStyle name="Note 4 3 12" xfId="2698" xr:uid="{00000000-0005-0000-0000-0000FC390000}"/>
    <cellStyle name="Note 4 3 12 2" xfId="5595" xr:uid="{00000000-0005-0000-0000-0000FD390000}"/>
    <cellStyle name="Note 4 3 12 2 2" xfId="17525" xr:uid="{00000000-0005-0000-0000-0000FE390000}"/>
    <cellStyle name="Note 4 3 12 2 2 2" xfId="30324" xr:uid="{00000000-0005-0000-0000-0000FF390000}"/>
    <cellStyle name="Note 4 3 12 2 3" xfId="11827" xr:uid="{00000000-0005-0000-0000-0000003A0000}"/>
    <cellStyle name="Note 4 3 12 2 4" xfId="25686" xr:uid="{00000000-0005-0000-0000-0000013A0000}"/>
    <cellStyle name="Note 4 3 12 3" xfId="8041" xr:uid="{00000000-0005-0000-0000-0000023A0000}"/>
    <cellStyle name="Note 4 3 12 3 2" xfId="17524" xr:uid="{00000000-0005-0000-0000-0000033A0000}"/>
    <cellStyle name="Note 4 3 12 3 3" xfId="30323" xr:uid="{00000000-0005-0000-0000-0000043A0000}"/>
    <cellStyle name="Note 4 3 12 4" xfId="11826" xr:uid="{00000000-0005-0000-0000-0000053A0000}"/>
    <cellStyle name="Note 4 3 12 5" xfId="22886" xr:uid="{00000000-0005-0000-0000-0000063A0000}"/>
    <cellStyle name="Note 4 3 13" xfId="2574" xr:uid="{00000000-0005-0000-0000-0000073A0000}"/>
    <cellStyle name="Note 4 3 13 2" xfId="5471" xr:uid="{00000000-0005-0000-0000-0000083A0000}"/>
    <cellStyle name="Note 4 3 13 2 2" xfId="17527" xr:uid="{00000000-0005-0000-0000-0000093A0000}"/>
    <cellStyle name="Note 4 3 13 2 2 2" xfId="30326" xr:uid="{00000000-0005-0000-0000-00000A3A0000}"/>
    <cellStyle name="Note 4 3 13 2 3" xfId="11829" xr:uid="{00000000-0005-0000-0000-00000B3A0000}"/>
    <cellStyle name="Note 4 3 13 2 4" xfId="25687" xr:uid="{00000000-0005-0000-0000-00000C3A0000}"/>
    <cellStyle name="Note 4 3 13 3" xfId="7934" xr:uid="{00000000-0005-0000-0000-00000D3A0000}"/>
    <cellStyle name="Note 4 3 13 3 2" xfId="17526" xr:uid="{00000000-0005-0000-0000-00000E3A0000}"/>
    <cellStyle name="Note 4 3 13 3 3" xfId="30325" xr:uid="{00000000-0005-0000-0000-00000F3A0000}"/>
    <cellStyle name="Note 4 3 13 4" xfId="11828" xr:uid="{00000000-0005-0000-0000-0000103A0000}"/>
    <cellStyle name="Note 4 3 13 5" xfId="22762" xr:uid="{00000000-0005-0000-0000-0000113A0000}"/>
    <cellStyle name="Note 4 3 14" xfId="3087" xr:uid="{00000000-0005-0000-0000-0000123A0000}"/>
    <cellStyle name="Note 4 3 14 2" xfId="5984" xr:uid="{00000000-0005-0000-0000-0000133A0000}"/>
    <cellStyle name="Note 4 3 14 2 2" xfId="17529" xr:uid="{00000000-0005-0000-0000-0000143A0000}"/>
    <cellStyle name="Note 4 3 14 2 2 2" xfId="30328" xr:uid="{00000000-0005-0000-0000-0000153A0000}"/>
    <cellStyle name="Note 4 3 14 2 3" xfId="11831" xr:uid="{00000000-0005-0000-0000-0000163A0000}"/>
    <cellStyle name="Note 4 3 14 2 4" xfId="25688" xr:uid="{00000000-0005-0000-0000-0000173A0000}"/>
    <cellStyle name="Note 4 3 14 3" xfId="8280" xr:uid="{00000000-0005-0000-0000-0000183A0000}"/>
    <cellStyle name="Note 4 3 14 3 2" xfId="17528" xr:uid="{00000000-0005-0000-0000-0000193A0000}"/>
    <cellStyle name="Note 4 3 14 3 3" xfId="30327" xr:uid="{00000000-0005-0000-0000-00001A3A0000}"/>
    <cellStyle name="Note 4 3 14 4" xfId="11830" xr:uid="{00000000-0005-0000-0000-00001B3A0000}"/>
    <cellStyle name="Note 4 3 14 5" xfId="23275" xr:uid="{00000000-0005-0000-0000-00001C3A0000}"/>
    <cellStyle name="Note 4 3 15" xfId="1811" xr:uid="{00000000-0005-0000-0000-00001D3A0000}"/>
    <cellStyle name="Note 4 3 15 2" xfId="4710" xr:uid="{00000000-0005-0000-0000-00001E3A0000}"/>
    <cellStyle name="Note 4 3 15 2 2" xfId="17531" xr:uid="{00000000-0005-0000-0000-00001F3A0000}"/>
    <cellStyle name="Note 4 3 15 2 2 2" xfId="30330" xr:uid="{00000000-0005-0000-0000-0000203A0000}"/>
    <cellStyle name="Note 4 3 15 2 3" xfId="11833" xr:uid="{00000000-0005-0000-0000-0000213A0000}"/>
    <cellStyle name="Note 4 3 15 2 4" xfId="25689" xr:uid="{00000000-0005-0000-0000-0000223A0000}"/>
    <cellStyle name="Note 4 3 15 3" xfId="7425" xr:uid="{00000000-0005-0000-0000-0000233A0000}"/>
    <cellStyle name="Note 4 3 15 3 2" xfId="17530" xr:uid="{00000000-0005-0000-0000-0000243A0000}"/>
    <cellStyle name="Note 4 3 15 3 3" xfId="30329" xr:uid="{00000000-0005-0000-0000-0000253A0000}"/>
    <cellStyle name="Note 4 3 15 4" xfId="11832" xr:uid="{00000000-0005-0000-0000-0000263A0000}"/>
    <cellStyle name="Note 4 3 15 5" xfId="22000" xr:uid="{00000000-0005-0000-0000-0000273A0000}"/>
    <cellStyle name="Note 4 3 16" xfId="3047" xr:uid="{00000000-0005-0000-0000-0000283A0000}"/>
    <cellStyle name="Note 4 3 16 2" xfId="5944" xr:uid="{00000000-0005-0000-0000-0000293A0000}"/>
    <cellStyle name="Note 4 3 16 2 2" xfId="17533" xr:uid="{00000000-0005-0000-0000-00002A3A0000}"/>
    <cellStyle name="Note 4 3 16 2 2 2" xfId="30332" xr:uid="{00000000-0005-0000-0000-00002B3A0000}"/>
    <cellStyle name="Note 4 3 16 2 3" xfId="11835" xr:uid="{00000000-0005-0000-0000-00002C3A0000}"/>
    <cellStyle name="Note 4 3 16 2 4" xfId="25690" xr:uid="{00000000-0005-0000-0000-00002D3A0000}"/>
    <cellStyle name="Note 4 3 16 3" xfId="8253" xr:uid="{00000000-0005-0000-0000-00002E3A0000}"/>
    <cellStyle name="Note 4 3 16 3 2" xfId="17532" xr:uid="{00000000-0005-0000-0000-00002F3A0000}"/>
    <cellStyle name="Note 4 3 16 3 3" xfId="30331" xr:uid="{00000000-0005-0000-0000-0000303A0000}"/>
    <cellStyle name="Note 4 3 16 4" xfId="11834" xr:uid="{00000000-0005-0000-0000-0000313A0000}"/>
    <cellStyle name="Note 4 3 16 5" xfId="23235" xr:uid="{00000000-0005-0000-0000-0000323A0000}"/>
    <cellStyle name="Note 4 3 17" xfId="1818" xr:uid="{00000000-0005-0000-0000-0000333A0000}"/>
    <cellStyle name="Note 4 3 17 2" xfId="4717" xr:uid="{00000000-0005-0000-0000-0000343A0000}"/>
    <cellStyle name="Note 4 3 17 2 2" xfId="17535" xr:uid="{00000000-0005-0000-0000-0000353A0000}"/>
    <cellStyle name="Note 4 3 17 2 2 2" xfId="30334" xr:uid="{00000000-0005-0000-0000-0000363A0000}"/>
    <cellStyle name="Note 4 3 17 2 3" xfId="11837" xr:uid="{00000000-0005-0000-0000-0000373A0000}"/>
    <cellStyle name="Note 4 3 17 2 4" xfId="25691" xr:uid="{00000000-0005-0000-0000-0000383A0000}"/>
    <cellStyle name="Note 4 3 17 3" xfId="7429" xr:uid="{00000000-0005-0000-0000-0000393A0000}"/>
    <cellStyle name="Note 4 3 17 3 2" xfId="17534" xr:uid="{00000000-0005-0000-0000-00003A3A0000}"/>
    <cellStyle name="Note 4 3 17 3 3" xfId="30333" xr:uid="{00000000-0005-0000-0000-00003B3A0000}"/>
    <cellStyle name="Note 4 3 17 4" xfId="11836" xr:uid="{00000000-0005-0000-0000-00003C3A0000}"/>
    <cellStyle name="Note 4 3 17 5" xfId="22007" xr:uid="{00000000-0005-0000-0000-00003D3A0000}"/>
    <cellStyle name="Note 4 3 18" xfId="1519" xr:uid="{00000000-0005-0000-0000-00003E3A0000}"/>
    <cellStyle name="Note 4 3 18 2" xfId="4418" xr:uid="{00000000-0005-0000-0000-00003F3A0000}"/>
    <cellStyle name="Note 4 3 18 2 2" xfId="17537" xr:uid="{00000000-0005-0000-0000-0000403A0000}"/>
    <cellStyle name="Note 4 3 18 2 2 2" xfId="30336" xr:uid="{00000000-0005-0000-0000-0000413A0000}"/>
    <cellStyle name="Note 4 3 18 2 3" xfId="11839" xr:uid="{00000000-0005-0000-0000-0000423A0000}"/>
    <cellStyle name="Note 4 3 18 2 4" xfId="25692" xr:uid="{00000000-0005-0000-0000-0000433A0000}"/>
    <cellStyle name="Note 4 3 18 3" xfId="7214" xr:uid="{00000000-0005-0000-0000-0000443A0000}"/>
    <cellStyle name="Note 4 3 18 3 2" xfId="17536" xr:uid="{00000000-0005-0000-0000-0000453A0000}"/>
    <cellStyle name="Note 4 3 18 3 3" xfId="30335" xr:uid="{00000000-0005-0000-0000-0000463A0000}"/>
    <cellStyle name="Note 4 3 18 4" xfId="11838" xr:uid="{00000000-0005-0000-0000-0000473A0000}"/>
    <cellStyle name="Note 4 3 18 5" xfId="21708" xr:uid="{00000000-0005-0000-0000-0000483A0000}"/>
    <cellStyle name="Note 4 3 19" xfId="3399" xr:uid="{00000000-0005-0000-0000-0000493A0000}"/>
    <cellStyle name="Note 4 3 19 2" xfId="6296" xr:uid="{00000000-0005-0000-0000-00004A3A0000}"/>
    <cellStyle name="Note 4 3 19 2 2" xfId="17539" xr:uid="{00000000-0005-0000-0000-00004B3A0000}"/>
    <cellStyle name="Note 4 3 19 2 2 2" xfId="30338" xr:uid="{00000000-0005-0000-0000-00004C3A0000}"/>
    <cellStyle name="Note 4 3 19 2 3" xfId="11841" xr:uid="{00000000-0005-0000-0000-00004D3A0000}"/>
    <cellStyle name="Note 4 3 19 2 4" xfId="25693" xr:uid="{00000000-0005-0000-0000-00004E3A0000}"/>
    <cellStyle name="Note 4 3 19 3" xfId="8467" xr:uid="{00000000-0005-0000-0000-00004F3A0000}"/>
    <cellStyle name="Note 4 3 19 3 2" xfId="17538" xr:uid="{00000000-0005-0000-0000-0000503A0000}"/>
    <cellStyle name="Note 4 3 19 3 3" xfId="30337" xr:uid="{00000000-0005-0000-0000-0000513A0000}"/>
    <cellStyle name="Note 4 3 19 4" xfId="11840" xr:uid="{00000000-0005-0000-0000-0000523A0000}"/>
    <cellStyle name="Note 4 3 19 5" xfId="23587" xr:uid="{00000000-0005-0000-0000-0000533A0000}"/>
    <cellStyle name="Note 4 3 2" xfId="447" xr:uid="{00000000-0005-0000-0000-0000543A0000}"/>
    <cellStyle name="Note 4 3 2 10" xfId="2307" xr:uid="{00000000-0005-0000-0000-0000553A0000}"/>
    <cellStyle name="Note 4 3 2 10 2" xfId="5205" xr:uid="{00000000-0005-0000-0000-0000563A0000}"/>
    <cellStyle name="Note 4 3 2 10 2 2" xfId="17542" xr:uid="{00000000-0005-0000-0000-0000573A0000}"/>
    <cellStyle name="Note 4 3 2 10 2 2 2" xfId="30341" xr:uid="{00000000-0005-0000-0000-0000583A0000}"/>
    <cellStyle name="Note 4 3 2 10 2 3" xfId="11844" xr:uid="{00000000-0005-0000-0000-0000593A0000}"/>
    <cellStyle name="Note 4 3 2 10 2 4" xfId="25694" xr:uid="{00000000-0005-0000-0000-00005A3A0000}"/>
    <cellStyle name="Note 4 3 2 10 3" xfId="7755" xr:uid="{00000000-0005-0000-0000-00005B3A0000}"/>
    <cellStyle name="Note 4 3 2 10 3 2" xfId="17541" xr:uid="{00000000-0005-0000-0000-00005C3A0000}"/>
    <cellStyle name="Note 4 3 2 10 3 3" xfId="30340" xr:uid="{00000000-0005-0000-0000-00005D3A0000}"/>
    <cellStyle name="Note 4 3 2 10 4" xfId="11843" xr:uid="{00000000-0005-0000-0000-00005E3A0000}"/>
    <cellStyle name="Note 4 3 2 10 5" xfId="22496" xr:uid="{00000000-0005-0000-0000-00005F3A0000}"/>
    <cellStyle name="Note 4 3 2 11" xfId="2697" xr:uid="{00000000-0005-0000-0000-0000603A0000}"/>
    <cellStyle name="Note 4 3 2 11 2" xfId="5594" xr:uid="{00000000-0005-0000-0000-0000613A0000}"/>
    <cellStyle name="Note 4 3 2 11 2 2" xfId="17544" xr:uid="{00000000-0005-0000-0000-0000623A0000}"/>
    <cellStyle name="Note 4 3 2 11 2 2 2" xfId="30343" xr:uid="{00000000-0005-0000-0000-0000633A0000}"/>
    <cellStyle name="Note 4 3 2 11 2 3" xfId="11846" xr:uid="{00000000-0005-0000-0000-0000643A0000}"/>
    <cellStyle name="Note 4 3 2 11 2 4" xfId="25695" xr:uid="{00000000-0005-0000-0000-0000653A0000}"/>
    <cellStyle name="Note 4 3 2 11 3" xfId="8040" xr:uid="{00000000-0005-0000-0000-0000663A0000}"/>
    <cellStyle name="Note 4 3 2 11 3 2" xfId="17543" xr:uid="{00000000-0005-0000-0000-0000673A0000}"/>
    <cellStyle name="Note 4 3 2 11 3 3" xfId="30342" xr:uid="{00000000-0005-0000-0000-0000683A0000}"/>
    <cellStyle name="Note 4 3 2 11 4" xfId="11845" xr:uid="{00000000-0005-0000-0000-0000693A0000}"/>
    <cellStyle name="Note 4 3 2 11 5" xfId="22885" xr:uid="{00000000-0005-0000-0000-00006A3A0000}"/>
    <cellStyle name="Note 4 3 2 12" xfId="2545" xr:uid="{00000000-0005-0000-0000-00006B3A0000}"/>
    <cellStyle name="Note 4 3 2 12 2" xfId="5442" xr:uid="{00000000-0005-0000-0000-00006C3A0000}"/>
    <cellStyle name="Note 4 3 2 12 2 2" xfId="17546" xr:uid="{00000000-0005-0000-0000-00006D3A0000}"/>
    <cellStyle name="Note 4 3 2 12 2 2 2" xfId="30345" xr:uid="{00000000-0005-0000-0000-00006E3A0000}"/>
    <cellStyle name="Note 4 3 2 12 2 3" xfId="11848" xr:uid="{00000000-0005-0000-0000-00006F3A0000}"/>
    <cellStyle name="Note 4 3 2 12 2 4" xfId="25696" xr:uid="{00000000-0005-0000-0000-0000703A0000}"/>
    <cellStyle name="Note 4 3 2 12 3" xfId="7919" xr:uid="{00000000-0005-0000-0000-0000713A0000}"/>
    <cellStyle name="Note 4 3 2 12 3 2" xfId="17545" xr:uid="{00000000-0005-0000-0000-0000723A0000}"/>
    <cellStyle name="Note 4 3 2 12 3 3" xfId="30344" xr:uid="{00000000-0005-0000-0000-0000733A0000}"/>
    <cellStyle name="Note 4 3 2 12 4" xfId="11847" xr:uid="{00000000-0005-0000-0000-0000743A0000}"/>
    <cellStyle name="Note 4 3 2 12 5" xfId="22733" xr:uid="{00000000-0005-0000-0000-0000753A0000}"/>
    <cellStyle name="Note 4 3 2 13" xfId="3086" xr:uid="{00000000-0005-0000-0000-0000763A0000}"/>
    <cellStyle name="Note 4 3 2 13 2" xfId="5983" xr:uid="{00000000-0005-0000-0000-0000773A0000}"/>
    <cellStyle name="Note 4 3 2 13 2 2" xfId="17548" xr:uid="{00000000-0005-0000-0000-0000783A0000}"/>
    <cellStyle name="Note 4 3 2 13 2 2 2" xfId="30347" xr:uid="{00000000-0005-0000-0000-0000793A0000}"/>
    <cellStyle name="Note 4 3 2 13 2 3" xfId="11850" xr:uid="{00000000-0005-0000-0000-00007A3A0000}"/>
    <cellStyle name="Note 4 3 2 13 2 4" xfId="25697" xr:uid="{00000000-0005-0000-0000-00007B3A0000}"/>
    <cellStyle name="Note 4 3 2 13 3" xfId="8279" xr:uid="{00000000-0005-0000-0000-00007C3A0000}"/>
    <cellStyle name="Note 4 3 2 13 3 2" xfId="17547" xr:uid="{00000000-0005-0000-0000-00007D3A0000}"/>
    <cellStyle name="Note 4 3 2 13 3 3" xfId="30346" xr:uid="{00000000-0005-0000-0000-00007E3A0000}"/>
    <cellStyle name="Note 4 3 2 13 4" xfId="11849" xr:uid="{00000000-0005-0000-0000-00007F3A0000}"/>
    <cellStyle name="Note 4 3 2 13 5" xfId="23274" xr:uid="{00000000-0005-0000-0000-0000803A0000}"/>
    <cellStyle name="Note 4 3 2 14" xfId="2150" xr:uid="{00000000-0005-0000-0000-0000813A0000}"/>
    <cellStyle name="Note 4 3 2 14 2" xfId="5048" xr:uid="{00000000-0005-0000-0000-0000823A0000}"/>
    <cellStyle name="Note 4 3 2 14 2 2" xfId="17550" xr:uid="{00000000-0005-0000-0000-0000833A0000}"/>
    <cellStyle name="Note 4 3 2 14 2 2 2" xfId="30349" xr:uid="{00000000-0005-0000-0000-0000843A0000}"/>
    <cellStyle name="Note 4 3 2 14 2 3" xfId="11852" xr:uid="{00000000-0005-0000-0000-0000853A0000}"/>
    <cellStyle name="Note 4 3 2 14 2 4" xfId="25698" xr:uid="{00000000-0005-0000-0000-0000863A0000}"/>
    <cellStyle name="Note 4 3 2 14 3" xfId="7661" xr:uid="{00000000-0005-0000-0000-0000873A0000}"/>
    <cellStyle name="Note 4 3 2 14 3 2" xfId="17549" xr:uid="{00000000-0005-0000-0000-0000883A0000}"/>
    <cellStyle name="Note 4 3 2 14 3 3" xfId="30348" xr:uid="{00000000-0005-0000-0000-0000893A0000}"/>
    <cellStyle name="Note 4 3 2 14 4" xfId="11851" xr:uid="{00000000-0005-0000-0000-00008A3A0000}"/>
    <cellStyle name="Note 4 3 2 14 5" xfId="22339" xr:uid="{00000000-0005-0000-0000-00008B3A0000}"/>
    <cellStyle name="Note 4 3 2 15" xfId="2768" xr:uid="{00000000-0005-0000-0000-00008C3A0000}"/>
    <cellStyle name="Note 4 3 2 15 2" xfId="5665" xr:uid="{00000000-0005-0000-0000-00008D3A0000}"/>
    <cellStyle name="Note 4 3 2 15 2 2" xfId="17552" xr:uid="{00000000-0005-0000-0000-00008E3A0000}"/>
    <cellStyle name="Note 4 3 2 15 2 2 2" xfId="30351" xr:uid="{00000000-0005-0000-0000-00008F3A0000}"/>
    <cellStyle name="Note 4 3 2 15 2 3" xfId="11854" xr:uid="{00000000-0005-0000-0000-0000903A0000}"/>
    <cellStyle name="Note 4 3 2 15 2 4" xfId="25699" xr:uid="{00000000-0005-0000-0000-0000913A0000}"/>
    <cellStyle name="Note 4 3 2 15 3" xfId="8105" xr:uid="{00000000-0005-0000-0000-0000923A0000}"/>
    <cellStyle name="Note 4 3 2 15 3 2" xfId="17551" xr:uid="{00000000-0005-0000-0000-0000933A0000}"/>
    <cellStyle name="Note 4 3 2 15 3 3" xfId="30350" xr:uid="{00000000-0005-0000-0000-0000943A0000}"/>
    <cellStyle name="Note 4 3 2 15 4" xfId="11853" xr:uid="{00000000-0005-0000-0000-0000953A0000}"/>
    <cellStyle name="Note 4 3 2 15 5" xfId="22956" xr:uid="{00000000-0005-0000-0000-0000963A0000}"/>
    <cellStyle name="Note 4 3 2 16" xfId="3195" xr:uid="{00000000-0005-0000-0000-0000973A0000}"/>
    <cellStyle name="Note 4 3 2 16 2" xfId="6092" xr:uid="{00000000-0005-0000-0000-0000983A0000}"/>
    <cellStyle name="Note 4 3 2 16 2 2" xfId="17554" xr:uid="{00000000-0005-0000-0000-0000993A0000}"/>
    <cellStyle name="Note 4 3 2 16 2 2 2" xfId="30353" xr:uid="{00000000-0005-0000-0000-00009A3A0000}"/>
    <cellStyle name="Note 4 3 2 16 2 3" xfId="11856" xr:uid="{00000000-0005-0000-0000-00009B3A0000}"/>
    <cellStyle name="Note 4 3 2 16 2 4" xfId="25700" xr:uid="{00000000-0005-0000-0000-00009C3A0000}"/>
    <cellStyle name="Note 4 3 2 16 3" xfId="8341" xr:uid="{00000000-0005-0000-0000-00009D3A0000}"/>
    <cellStyle name="Note 4 3 2 16 3 2" xfId="17553" xr:uid="{00000000-0005-0000-0000-00009E3A0000}"/>
    <cellStyle name="Note 4 3 2 16 3 3" xfId="30352" xr:uid="{00000000-0005-0000-0000-00009F3A0000}"/>
    <cellStyle name="Note 4 3 2 16 4" xfId="11855" xr:uid="{00000000-0005-0000-0000-0000A03A0000}"/>
    <cellStyle name="Note 4 3 2 16 5" xfId="23383" xr:uid="{00000000-0005-0000-0000-0000A13A0000}"/>
    <cellStyle name="Note 4 3 2 17" xfId="1522" xr:uid="{00000000-0005-0000-0000-0000A23A0000}"/>
    <cellStyle name="Note 4 3 2 17 2" xfId="4421" xr:uid="{00000000-0005-0000-0000-0000A33A0000}"/>
    <cellStyle name="Note 4 3 2 17 2 2" xfId="17556" xr:uid="{00000000-0005-0000-0000-0000A43A0000}"/>
    <cellStyle name="Note 4 3 2 17 2 2 2" xfId="30355" xr:uid="{00000000-0005-0000-0000-0000A53A0000}"/>
    <cellStyle name="Note 4 3 2 17 2 3" xfId="11858" xr:uid="{00000000-0005-0000-0000-0000A63A0000}"/>
    <cellStyle name="Note 4 3 2 17 2 4" xfId="25701" xr:uid="{00000000-0005-0000-0000-0000A73A0000}"/>
    <cellStyle name="Note 4 3 2 17 3" xfId="7217" xr:uid="{00000000-0005-0000-0000-0000A83A0000}"/>
    <cellStyle name="Note 4 3 2 17 3 2" xfId="17555" xr:uid="{00000000-0005-0000-0000-0000A93A0000}"/>
    <cellStyle name="Note 4 3 2 17 3 3" xfId="30354" xr:uid="{00000000-0005-0000-0000-0000AA3A0000}"/>
    <cellStyle name="Note 4 3 2 17 4" xfId="11857" xr:uid="{00000000-0005-0000-0000-0000AB3A0000}"/>
    <cellStyle name="Note 4 3 2 17 5" xfId="21711" xr:uid="{00000000-0005-0000-0000-0000AC3A0000}"/>
    <cellStyle name="Note 4 3 2 18" xfId="3405" xr:uid="{00000000-0005-0000-0000-0000AD3A0000}"/>
    <cellStyle name="Note 4 3 2 18 2" xfId="6302" xr:uid="{00000000-0005-0000-0000-0000AE3A0000}"/>
    <cellStyle name="Note 4 3 2 18 2 2" xfId="17558" xr:uid="{00000000-0005-0000-0000-0000AF3A0000}"/>
    <cellStyle name="Note 4 3 2 18 2 2 2" xfId="30357" xr:uid="{00000000-0005-0000-0000-0000B03A0000}"/>
    <cellStyle name="Note 4 3 2 18 2 3" xfId="11860" xr:uid="{00000000-0005-0000-0000-0000B13A0000}"/>
    <cellStyle name="Note 4 3 2 18 2 4" xfId="25702" xr:uid="{00000000-0005-0000-0000-0000B23A0000}"/>
    <cellStyle name="Note 4 3 2 18 3" xfId="8472" xr:uid="{00000000-0005-0000-0000-0000B33A0000}"/>
    <cellStyle name="Note 4 3 2 18 3 2" xfId="17557" xr:uid="{00000000-0005-0000-0000-0000B43A0000}"/>
    <cellStyle name="Note 4 3 2 18 3 3" xfId="30356" xr:uid="{00000000-0005-0000-0000-0000B53A0000}"/>
    <cellStyle name="Note 4 3 2 18 4" xfId="11859" xr:uid="{00000000-0005-0000-0000-0000B63A0000}"/>
    <cellStyle name="Note 4 3 2 18 5" xfId="23593" xr:uid="{00000000-0005-0000-0000-0000B73A0000}"/>
    <cellStyle name="Note 4 3 2 19" xfId="3686" xr:uid="{00000000-0005-0000-0000-0000B83A0000}"/>
    <cellStyle name="Note 4 3 2 19 2" xfId="6583" xr:uid="{00000000-0005-0000-0000-0000B93A0000}"/>
    <cellStyle name="Note 4 3 2 19 2 2" xfId="17560" xr:uid="{00000000-0005-0000-0000-0000BA3A0000}"/>
    <cellStyle name="Note 4 3 2 19 2 2 2" xfId="30359" xr:uid="{00000000-0005-0000-0000-0000BB3A0000}"/>
    <cellStyle name="Note 4 3 2 19 2 3" xfId="11862" xr:uid="{00000000-0005-0000-0000-0000BC3A0000}"/>
    <cellStyle name="Note 4 3 2 19 2 4" xfId="25703" xr:uid="{00000000-0005-0000-0000-0000BD3A0000}"/>
    <cellStyle name="Note 4 3 2 19 3" xfId="8638" xr:uid="{00000000-0005-0000-0000-0000BE3A0000}"/>
    <cellStyle name="Note 4 3 2 19 3 2" xfId="17559" xr:uid="{00000000-0005-0000-0000-0000BF3A0000}"/>
    <cellStyle name="Note 4 3 2 19 3 3" xfId="30358" xr:uid="{00000000-0005-0000-0000-0000C03A0000}"/>
    <cellStyle name="Note 4 3 2 19 4" xfId="11861" xr:uid="{00000000-0005-0000-0000-0000C13A0000}"/>
    <cellStyle name="Note 4 3 2 19 5" xfId="23874" xr:uid="{00000000-0005-0000-0000-0000C23A0000}"/>
    <cellStyle name="Note 4 3 2 2" xfId="448" xr:uid="{00000000-0005-0000-0000-0000C33A0000}"/>
    <cellStyle name="Note 4 3 2 2 10" xfId="2978" xr:uid="{00000000-0005-0000-0000-0000C43A0000}"/>
    <cellStyle name="Note 4 3 2 2 10 2" xfId="5875" xr:uid="{00000000-0005-0000-0000-0000C53A0000}"/>
    <cellStyle name="Note 4 3 2 2 10 2 2" xfId="17563" xr:uid="{00000000-0005-0000-0000-0000C63A0000}"/>
    <cellStyle name="Note 4 3 2 2 10 2 2 2" xfId="30362" xr:uid="{00000000-0005-0000-0000-0000C73A0000}"/>
    <cellStyle name="Note 4 3 2 2 10 2 3" xfId="11865" xr:uid="{00000000-0005-0000-0000-0000C83A0000}"/>
    <cellStyle name="Note 4 3 2 2 10 2 4" xfId="25704" xr:uid="{00000000-0005-0000-0000-0000C93A0000}"/>
    <cellStyle name="Note 4 3 2 2 10 3" xfId="8214" xr:uid="{00000000-0005-0000-0000-0000CA3A0000}"/>
    <cellStyle name="Note 4 3 2 2 10 3 2" xfId="17562" xr:uid="{00000000-0005-0000-0000-0000CB3A0000}"/>
    <cellStyle name="Note 4 3 2 2 10 3 3" xfId="30361" xr:uid="{00000000-0005-0000-0000-0000CC3A0000}"/>
    <cellStyle name="Note 4 3 2 2 10 4" xfId="11864" xr:uid="{00000000-0005-0000-0000-0000CD3A0000}"/>
    <cellStyle name="Note 4 3 2 2 10 5" xfId="23166" xr:uid="{00000000-0005-0000-0000-0000CE3A0000}"/>
    <cellStyle name="Note 4 3 2 2 11" xfId="2544" xr:uid="{00000000-0005-0000-0000-0000CF3A0000}"/>
    <cellStyle name="Note 4 3 2 2 11 2" xfId="5441" xr:uid="{00000000-0005-0000-0000-0000D03A0000}"/>
    <cellStyle name="Note 4 3 2 2 11 2 2" xfId="17565" xr:uid="{00000000-0005-0000-0000-0000D13A0000}"/>
    <cellStyle name="Note 4 3 2 2 11 2 2 2" xfId="30364" xr:uid="{00000000-0005-0000-0000-0000D23A0000}"/>
    <cellStyle name="Note 4 3 2 2 11 2 3" xfId="11867" xr:uid="{00000000-0005-0000-0000-0000D33A0000}"/>
    <cellStyle name="Note 4 3 2 2 11 2 4" xfId="25705" xr:uid="{00000000-0005-0000-0000-0000D43A0000}"/>
    <cellStyle name="Note 4 3 2 2 11 3" xfId="7918" xr:uid="{00000000-0005-0000-0000-0000D53A0000}"/>
    <cellStyle name="Note 4 3 2 2 11 3 2" xfId="17564" xr:uid="{00000000-0005-0000-0000-0000D63A0000}"/>
    <cellStyle name="Note 4 3 2 2 11 3 3" xfId="30363" xr:uid="{00000000-0005-0000-0000-0000D73A0000}"/>
    <cellStyle name="Note 4 3 2 2 11 4" xfId="11866" xr:uid="{00000000-0005-0000-0000-0000D83A0000}"/>
    <cellStyle name="Note 4 3 2 2 11 5" xfId="22732" xr:uid="{00000000-0005-0000-0000-0000D93A0000}"/>
    <cellStyle name="Note 4 3 2 2 12" xfId="2720" xr:uid="{00000000-0005-0000-0000-0000DA3A0000}"/>
    <cellStyle name="Note 4 3 2 2 12 2" xfId="5617" xr:uid="{00000000-0005-0000-0000-0000DB3A0000}"/>
    <cellStyle name="Note 4 3 2 2 12 2 2" xfId="17567" xr:uid="{00000000-0005-0000-0000-0000DC3A0000}"/>
    <cellStyle name="Note 4 3 2 2 12 2 2 2" xfId="30366" xr:uid="{00000000-0005-0000-0000-0000DD3A0000}"/>
    <cellStyle name="Note 4 3 2 2 12 2 3" xfId="11869" xr:uid="{00000000-0005-0000-0000-0000DE3A0000}"/>
    <cellStyle name="Note 4 3 2 2 12 2 4" xfId="25706" xr:uid="{00000000-0005-0000-0000-0000DF3A0000}"/>
    <cellStyle name="Note 4 3 2 2 12 3" xfId="8063" xr:uid="{00000000-0005-0000-0000-0000E03A0000}"/>
    <cellStyle name="Note 4 3 2 2 12 3 2" xfId="17566" xr:uid="{00000000-0005-0000-0000-0000E13A0000}"/>
    <cellStyle name="Note 4 3 2 2 12 3 3" xfId="30365" xr:uid="{00000000-0005-0000-0000-0000E23A0000}"/>
    <cellStyle name="Note 4 3 2 2 12 4" xfId="11868" xr:uid="{00000000-0005-0000-0000-0000E33A0000}"/>
    <cellStyle name="Note 4 3 2 2 12 5" xfId="22908" xr:uid="{00000000-0005-0000-0000-0000E43A0000}"/>
    <cellStyle name="Note 4 3 2 2 13" xfId="2151" xr:uid="{00000000-0005-0000-0000-0000E53A0000}"/>
    <cellStyle name="Note 4 3 2 2 13 2" xfId="5049" xr:uid="{00000000-0005-0000-0000-0000E63A0000}"/>
    <cellStyle name="Note 4 3 2 2 13 2 2" xfId="17569" xr:uid="{00000000-0005-0000-0000-0000E73A0000}"/>
    <cellStyle name="Note 4 3 2 2 13 2 2 2" xfId="30368" xr:uid="{00000000-0005-0000-0000-0000E83A0000}"/>
    <cellStyle name="Note 4 3 2 2 13 2 3" xfId="11871" xr:uid="{00000000-0005-0000-0000-0000E93A0000}"/>
    <cellStyle name="Note 4 3 2 2 13 2 4" xfId="25707" xr:uid="{00000000-0005-0000-0000-0000EA3A0000}"/>
    <cellStyle name="Note 4 3 2 2 13 3" xfId="7662" xr:uid="{00000000-0005-0000-0000-0000EB3A0000}"/>
    <cellStyle name="Note 4 3 2 2 13 3 2" xfId="17568" xr:uid="{00000000-0005-0000-0000-0000EC3A0000}"/>
    <cellStyle name="Note 4 3 2 2 13 3 3" xfId="30367" xr:uid="{00000000-0005-0000-0000-0000ED3A0000}"/>
    <cellStyle name="Note 4 3 2 2 13 4" xfId="11870" xr:uid="{00000000-0005-0000-0000-0000EE3A0000}"/>
    <cellStyle name="Note 4 3 2 2 13 5" xfId="22340" xr:uid="{00000000-0005-0000-0000-0000EF3A0000}"/>
    <cellStyle name="Note 4 3 2 2 14" xfId="3092" xr:uid="{00000000-0005-0000-0000-0000F03A0000}"/>
    <cellStyle name="Note 4 3 2 2 14 2" xfId="5989" xr:uid="{00000000-0005-0000-0000-0000F13A0000}"/>
    <cellStyle name="Note 4 3 2 2 14 2 2" xfId="17571" xr:uid="{00000000-0005-0000-0000-0000F23A0000}"/>
    <cellStyle name="Note 4 3 2 2 14 2 2 2" xfId="30370" xr:uid="{00000000-0005-0000-0000-0000F33A0000}"/>
    <cellStyle name="Note 4 3 2 2 14 2 3" xfId="11873" xr:uid="{00000000-0005-0000-0000-0000F43A0000}"/>
    <cellStyle name="Note 4 3 2 2 14 2 4" xfId="25708" xr:uid="{00000000-0005-0000-0000-0000F53A0000}"/>
    <cellStyle name="Note 4 3 2 2 14 3" xfId="8285" xr:uid="{00000000-0005-0000-0000-0000F63A0000}"/>
    <cellStyle name="Note 4 3 2 2 14 3 2" xfId="17570" xr:uid="{00000000-0005-0000-0000-0000F73A0000}"/>
    <cellStyle name="Note 4 3 2 2 14 3 3" xfId="30369" xr:uid="{00000000-0005-0000-0000-0000F83A0000}"/>
    <cellStyle name="Note 4 3 2 2 14 4" xfId="11872" xr:uid="{00000000-0005-0000-0000-0000F93A0000}"/>
    <cellStyle name="Note 4 3 2 2 14 5" xfId="23280" xr:uid="{00000000-0005-0000-0000-0000FA3A0000}"/>
    <cellStyle name="Note 4 3 2 2 15" xfId="3266" xr:uid="{00000000-0005-0000-0000-0000FB3A0000}"/>
    <cellStyle name="Note 4 3 2 2 15 2" xfId="6163" xr:uid="{00000000-0005-0000-0000-0000FC3A0000}"/>
    <cellStyle name="Note 4 3 2 2 15 2 2" xfId="17573" xr:uid="{00000000-0005-0000-0000-0000FD3A0000}"/>
    <cellStyle name="Note 4 3 2 2 15 2 2 2" xfId="30372" xr:uid="{00000000-0005-0000-0000-0000FE3A0000}"/>
    <cellStyle name="Note 4 3 2 2 15 2 3" xfId="11875" xr:uid="{00000000-0005-0000-0000-0000FF3A0000}"/>
    <cellStyle name="Note 4 3 2 2 15 2 4" xfId="25709" xr:uid="{00000000-0005-0000-0000-0000003B0000}"/>
    <cellStyle name="Note 4 3 2 2 15 3" xfId="8385" xr:uid="{00000000-0005-0000-0000-0000013B0000}"/>
    <cellStyle name="Note 4 3 2 2 15 3 2" xfId="17572" xr:uid="{00000000-0005-0000-0000-0000023B0000}"/>
    <cellStyle name="Note 4 3 2 2 15 3 3" xfId="30371" xr:uid="{00000000-0005-0000-0000-0000033B0000}"/>
    <cellStyle name="Note 4 3 2 2 15 4" xfId="11874" xr:uid="{00000000-0005-0000-0000-0000043B0000}"/>
    <cellStyle name="Note 4 3 2 2 15 5" xfId="23454" xr:uid="{00000000-0005-0000-0000-0000053B0000}"/>
    <cellStyle name="Note 4 3 2 2 16" xfId="3518" xr:uid="{00000000-0005-0000-0000-0000063B0000}"/>
    <cellStyle name="Note 4 3 2 2 16 2" xfId="6415" xr:uid="{00000000-0005-0000-0000-0000073B0000}"/>
    <cellStyle name="Note 4 3 2 2 16 2 2" xfId="17575" xr:uid="{00000000-0005-0000-0000-0000083B0000}"/>
    <cellStyle name="Note 4 3 2 2 16 2 2 2" xfId="30374" xr:uid="{00000000-0005-0000-0000-0000093B0000}"/>
    <cellStyle name="Note 4 3 2 2 16 2 3" xfId="11877" xr:uid="{00000000-0005-0000-0000-00000A3B0000}"/>
    <cellStyle name="Note 4 3 2 2 16 2 4" xfId="25710" xr:uid="{00000000-0005-0000-0000-00000B3B0000}"/>
    <cellStyle name="Note 4 3 2 2 16 3" xfId="8538" xr:uid="{00000000-0005-0000-0000-00000C3B0000}"/>
    <cellStyle name="Note 4 3 2 2 16 3 2" xfId="17574" xr:uid="{00000000-0005-0000-0000-00000D3B0000}"/>
    <cellStyle name="Note 4 3 2 2 16 3 3" xfId="30373" xr:uid="{00000000-0005-0000-0000-00000E3B0000}"/>
    <cellStyle name="Note 4 3 2 2 16 4" xfId="11876" xr:uid="{00000000-0005-0000-0000-00000F3B0000}"/>
    <cellStyle name="Note 4 3 2 2 16 5" xfId="23706" xr:uid="{00000000-0005-0000-0000-0000103B0000}"/>
    <cellStyle name="Note 4 3 2 2 17" xfId="3436" xr:uid="{00000000-0005-0000-0000-0000113B0000}"/>
    <cellStyle name="Note 4 3 2 2 17 2" xfId="6333" xr:uid="{00000000-0005-0000-0000-0000123B0000}"/>
    <cellStyle name="Note 4 3 2 2 17 2 2" xfId="17577" xr:uid="{00000000-0005-0000-0000-0000133B0000}"/>
    <cellStyle name="Note 4 3 2 2 17 2 2 2" xfId="30376" xr:uid="{00000000-0005-0000-0000-0000143B0000}"/>
    <cellStyle name="Note 4 3 2 2 17 2 3" xfId="11879" xr:uid="{00000000-0005-0000-0000-0000153B0000}"/>
    <cellStyle name="Note 4 3 2 2 17 2 4" xfId="25711" xr:uid="{00000000-0005-0000-0000-0000163B0000}"/>
    <cellStyle name="Note 4 3 2 2 17 3" xfId="8493" xr:uid="{00000000-0005-0000-0000-0000173B0000}"/>
    <cellStyle name="Note 4 3 2 2 17 3 2" xfId="17576" xr:uid="{00000000-0005-0000-0000-0000183B0000}"/>
    <cellStyle name="Note 4 3 2 2 17 3 3" xfId="30375" xr:uid="{00000000-0005-0000-0000-0000193B0000}"/>
    <cellStyle name="Note 4 3 2 2 17 4" xfId="11878" xr:uid="{00000000-0005-0000-0000-00001A3B0000}"/>
    <cellStyle name="Note 4 3 2 2 17 5" xfId="23624" xr:uid="{00000000-0005-0000-0000-00001B3B0000}"/>
    <cellStyle name="Note 4 3 2 2 18" xfId="3685" xr:uid="{00000000-0005-0000-0000-00001C3B0000}"/>
    <cellStyle name="Note 4 3 2 2 18 2" xfId="6582" xr:uid="{00000000-0005-0000-0000-00001D3B0000}"/>
    <cellStyle name="Note 4 3 2 2 18 2 2" xfId="17579" xr:uid="{00000000-0005-0000-0000-00001E3B0000}"/>
    <cellStyle name="Note 4 3 2 2 18 2 2 2" xfId="30378" xr:uid="{00000000-0005-0000-0000-00001F3B0000}"/>
    <cellStyle name="Note 4 3 2 2 18 2 3" xfId="11881" xr:uid="{00000000-0005-0000-0000-0000203B0000}"/>
    <cellStyle name="Note 4 3 2 2 18 2 4" xfId="25712" xr:uid="{00000000-0005-0000-0000-0000213B0000}"/>
    <cellStyle name="Note 4 3 2 2 18 3" xfId="8637" xr:uid="{00000000-0005-0000-0000-0000223B0000}"/>
    <cellStyle name="Note 4 3 2 2 18 3 2" xfId="17578" xr:uid="{00000000-0005-0000-0000-0000233B0000}"/>
    <cellStyle name="Note 4 3 2 2 18 3 3" xfId="30377" xr:uid="{00000000-0005-0000-0000-0000243B0000}"/>
    <cellStyle name="Note 4 3 2 2 18 4" xfId="11880" xr:uid="{00000000-0005-0000-0000-0000253B0000}"/>
    <cellStyle name="Note 4 3 2 2 18 5" xfId="23873" xr:uid="{00000000-0005-0000-0000-0000263B0000}"/>
    <cellStyle name="Note 4 3 2 2 19" xfId="3342" xr:uid="{00000000-0005-0000-0000-0000273B0000}"/>
    <cellStyle name="Note 4 3 2 2 19 2" xfId="6239" xr:uid="{00000000-0005-0000-0000-0000283B0000}"/>
    <cellStyle name="Note 4 3 2 2 19 2 2" xfId="17581" xr:uid="{00000000-0005-0000-0000-0000293B0000}"/>
    <cellStyle name="Note 4 3 2 2 19 2 2 2" xfId="30380" xr:uid="{00000000-0005-0000-0000-00002A3B0000}"/>
    <cellStyle name="Note 4 3 2 2 19 2 3" xfId="11883" xr:uid="{00000000-0005-0000-0000-00002B3B0000}"/>
    <cellStyle name="Note 4 3 2 2 19 2 4" xfId="25713" xr:uid="{00000000-0005-0000-0000-00002C3B0000}"/>
    <cellStyle name="Note 4 3 2 2 19 3" xfId="8438" xr:uid="{00000000-0005-0000-0000-00002D3B0000}"/>
    <cellStyle name="Note 4 3 2 2 19 3 2" xfId="17580" xr:uid="{00000000-0005-0000-0000-00002E3B0000}"/>
    <cellStyle name="Note 4 3 2 2 19 3 3" xfId="30379" xr:uid="{00000000-0005-0000-0000-00002F3B0000}"/>
    <cellStyle name="Note 4 3 2 2 19 4" xfId="11882" xr:uid="{00000000-0005-0000-0000-0000303B0000}"/>
    <cellStyle name="Note 4 3 2 2 19 5" xfId="23530" xr:uid="{00000000-0005-0000-0000-0000313B0000}"/>
    <cellStyle name="Note 4 3 2 2 2" xfId="1690" xr:uid="{00000000-0005-0000-0000-0000323B0000}"/>
    <cellStyle name="Note 4 3 2 2 2 2" xfId="4589" xr:uid="{00000000-0005-0000-0000-0000333B0000}"/>
    <cellStyle name="Note 4 3 2 2 2 2 2" xfId="17583" xr:uid="{00000000-0005-0000-0000-0000343B0000}"/>
    <cellStyle name="Note 4 3 2 2 2 2 2 2" xfId="30382" xr:uid="{00000000-0005-0000-0000-0000353B0000}"/>
    <cellStyle name="Note 4 3 2 2 2 2 3" xfId="11885" xr:uid="{00000000-0005-0000-0000-0000363B0000}"/>
    <cellStyle name="Note 4 3 2 2 2 2 4" xfId="25714" xr:uid="{00000000-0005-0000-0000-0000373B0000}"/>
    <cellStyle name="Note 4 3 2 2 2 3" xfId="7322" xr:uid="{00000000-0005-0000-0000-0000383B0000}"/>
    <cellStyle name="Note 4 3 2 2 2 3 2" xfId="17582" xr:uid="{00000000-0005-0000-0000-0000393B0000}"/>
    <cellStyle name="Note 4 3 2 2 2 3 3" xfId="30381" xr:uid="{00000000-0005-0000-0000-00003A3B0000}"/>
    <cellStyle name="Note 4 3 2 2 2 4" xfId="11884" xr:uid="{00000000-0005-0000-0000-00003B3B0000}"/>
    <cellStyle name="Note 4 3 2 2 2 5" xfId="21879" xr:uid="{00000000-0005-0000-0000-00003C3B0000}"/>
    <cellStyle name="Note 4 3 2 2 20" xfId="1800" xr:uid="{00000000-0005-0000-0000-00003D3B0000}"/>
    <cellStyle name="Note 4 3 2 2 20 2" xfId="4699" xr:uid="{00000000-0005-0000-0000-00003E3B0000}"/>
    <cellStyle name="Note 4 3 2 2 20 2 2" xfId="17585" xr:uid="{00000000-0005-0000-0000-00003F3B0000}"/>
    <cellStyle name="Note 4 3 2 2 20 2 2 2" xfId="30384" xr:uid="{00000000-0005-0000-0000-0000403B0000}"/>
    <cellStyle name="Note 4 3 2 2 20 2 3" xfId="11887" xr:uid="{00000000-0005-0000-0000-0000413B0000}"/>
    <cellStyle name="Note 4 3 2 2 20 2 4" xfId="25715" xr:uid="{00000000-0005-0000-0000-0000423B0000}"/>
    <cellStyle name="Note 4 3 2 2 20 3" xfId="7416" xr:uid="{00000000-0005-0000-0000-0000433B0000}"/>
    <cellStyle name="Note 4 3 2 2 20 3 2" xfId="17584" xr:uid="{00000000-0005-0000-0000-0000443B0000}"/>
    <cellStyle name="Note 4 3 2 2 20 3 3" xfId="30383" xr:uid="{00000000-0005-0000-0000-0000453B0000}"/>
    <cellStyle name="Note 4 3 2 2 20 4" xfId="11886" xr:uid="{00000000-0005-0000-0000-0000463B0000}"/>
    <cellStyle name="Note 4 3 2 2 20 5" xfId="21989" xr:uid="{00000000-0005-0000-0000-0000473B0000}"/>
    <cellStyle name="Note 4 3 2 2 21" xfId="2883" xr:uid="{00000000-0005-0000-0000-0000483B0000}"/>
    <cellStyle name="Note 4 3 2 2 21 2" xfId="5780" xr:uid="{00000000-0005-0000-0000-0000493B0000}"/>
    <cellStyle name="Note 4 3 2 2 21 2 2" xfId="17587" xr:uid="{00000000-0005-0000-0000-00004A3B0000}"/>
    <cellStyle name="Note 4 3 2 2 21 2 2 2" xfId="30386" xr:uid="{00000000-0005-0000-0000-00004B3B0000}"/>
    <cellStyle name="Note 4 3 2 2 21 2 3" xfId="11889" xr:uid="{00000000-0005-0000-0000-00004C3B0000}"/>
    <cellStyle name="Note 4 3 2 2 21 2 4" xfId="25716" xr:uid="{00000000-0005-0000-0000-00004D3B0000}"/>
    <cellStyle name="Note 4 3 2 2 21 3" xfId="8138" xr:uid="{00000000-0005-0000-0000-00004E3B0000}"/>
    <cellStyle name="Note 4 3 2 2 21 3 2" xfId="17586" xr:uid="{00000000-0005-0000-0000-00004F3B0000}"/>
    <cellStyle name="Note 4 3 2 2 21 3 3" xfId="30385" xr:uid="{00000000-0005-0000-0000-0000503B0000}"/>
    <cellStyle name="Note 4 3 2 2 21 4" xfId="11888" xr:uid="{00000000-0005-0000-0000-0000513B0000}"/>
    <cellStyle name="Note 4 3 2 2 21 5" xfId="23071" xr:uid="{00000000-0005-0000-0000-0000523B0000}"/>
    <cellStyle name="Note 4 3 2 2 22" xfId="3769" xr:uid="{00000000-0005-0000-0000-0000533B0000}"/>
    <cellStyle name="Note 4 3 2 2 22 2" xfId="6666" xr:uid="{00000000-0005-0000-0000-0000543B0000}"/>
    <cellStyle name="Note 4 3 2 2 22 2 2" xfId="17589" xr:uid="{00000000-0005-0000-0000-0000553B0000}"/>
    <cellStyle name="Note 4 3 2 2 22 2 2 2" xfId="30388" xr:uid="{00000000-0005-0000-0000-0000563B0000}"/>
    <cellStyle name="Note 4 3 2 2 22 2 3" xfId="11891" xr:uid="{00000000-0005-0000-0000-0000573B0000}"/>
    <cellStyle name="Note 4 3 2 2 22 2 4" xfId="25717" xr:uid="{00000000-0005-0000-0000-0000583B0000}"/>
    <cellStyle name="Note 4 3 2 2 22 3" xfId="8671" xr:uid="{00000000-0005-0000-0000-0000593B0000}"/>
    <cellStyle name="Note 4 3 2 2 22 3 2" xfId="17588" xr:uid="{00000000-0005-0000-0000-00005A3B0000}"/>
    <cellStyle name="Note 4 3 2 2 22 3 3" xfId="30387" xr:uid="{00000000-0005-0000-0000-00005B3B0000}"/>
    <cellStyle name="Note 4 3 2 2 22 4" xfId="11890" xr:uid="{00000000-0005-0000-0000-00005C3B0000}"/>
    <cellStyle name="Note 4 3 2 2 22 5" xfId="23957" xr:uid="{00000000-0005-0000-0000-00005D3B0000}"/>
    <cellStyle name="Note 4 3 2 2 23" xfId="3831" xr:uid="{00000000-0005-0000-0000-00005E3B0000}"/>
    <cellStyle name="Note 4 3 2 2 23 2" xfId="6728" xr:uid="{00000000-0005-0000-0000-00005F3B0000}"/>
    <cellStyle name="Note 4 3 2 2 23 2 2" xfId="17591" xr:uid="{00000000-0005-0000-0000-0000603B0000}"/>
    <cellStyle name="Note 4 3 2 2 23 2 2 2" xfId="30390" xr:uid="{00000000-0005-0000-0000-0000613B0000}"/>
    <cellStyle name="Note 4 3 2 2 23 2 3" xfId="11893" xr:uid="{00000000-0005-0000-0000-0000623B0000}"/>
    <cellStyle name="Note 4 3 2 2 23 2 4" xfId="25718" xr:uid="{00000000-0005-0000-0000-0000633B0000}"/>
    <cellStyle name="Note 4 3 2 2 23 3" xfId="8713" xr:uid="{00000000-0005-0000-0000-0000643B0000}"/>
    <cellStyle name="Note 4 3 2 2 23 3 2" xfId="17590" xr:uid="{00000000-0005-0000-0000-0000653B0000}"/>
    <cellStyle name="Note 4 3 2 2 23 3 3" xfId="30389" xr:uid="{00000000-0005-0000-0000-0000663B0000}"/>
    <cellStyle name="Note 4 3 2 2 23 4" xfId="11892" xr:uid="{00000000-0005-0000-0000-0000673B0000}"/>
    <cellStyle name="Note 4 3 2 2 23 5" xfId="24019" xr:uid="{00000000-0005-0000-0000-0000683B0000}"/>
    <cellStyle name="Note 4 3 2 2 24" xfId="4033" xr:uid="{00000000-0005-0000-0000-0000693B0000}"/>
    <cellStyle name="Note 4 3 2 2 24 2" xfId="6930" xr:uid="{00000000-0005-0000-0000-00006A3B0000}"/>
    <cellStyle name="Note 4 3 2 2 24 2 2" xfId="17593" xr:uid="{00000000-0005-0000-0000-00006B3B0000}"/>
    <cellStyle name="Note 4 3 2 2 24 2 2 2" xfId="30392" xr:uid="{00000000-0005-0000-0000-00006C3B0000}"/>
    <cellStyle name="Note 4 3 2 2 24 2 3" xfId="11895" xr:uid="{00000000-0005-0000-0000-00006D3B0000}"/>
    <cellStyle name="Note 4 3 2 2 24 2 4" xfId="25719" xr:uid="{00000000-0005-0000-0000-00006E3B0000}"/>
    <cellStyle name="Note 4 3 2 2 24 3" xfId="8781" xr:uid="{00000000-0005-0000-0000-00006F3B0000}"/>
    <cellStyle name="Note 4 3 2 2 24 3 2" xfId="17592" xr:uid="{00000000-0005-0000-0000-0000703B0000}"/>
    <cellStyle name="Note 4 3 2 2 24 3 3" xfId="30391" xr:uid="{00000000-0005-0000-0000-0000713B0000}"/>
    <cellStyle name="Note 4 3 2 2 24 4" xfId="11894" xr:uid="{00000000-0005-0000-0000-0000723B0000}"/>
    <cellStyle name="Note 4 3 2 2 24 5" xfId="24221" xr:uid="{00000000-0005-0000-0000-0000733B0000}"/>
    <cellStyle name="Note 4 3 2 2 25" xfId="4064" xr:uid="{00000000-0005-0000-0000-0000743B0000}"/>
    <cellStyle name="Note 4 3 2 2 25 2" xfId="6961" xr:uid="{00000000-0005-0000-0000-0000753B0000}"/>
    <cellStyle name="Note 4 3 2 2 25 2 2" xfId="17595" xr:uid="{00000000-0005-0000-0000-0000763B0000}"/>
    <cellStyle name="Note 4 3 2 2 25 2 2 2" xfId="30394" xr:uid="{00000000-0005-0000-0000-0000773B0000}"/>
    <cellStyle name="Note 4 3 2 2 25 2 3" xfId="11897" xr:uid="{00000000-0005-0000-0000-0000783B0000}"/>
    <cellStyle name="Note 4 3 2 2 25 2 4" xfId="25720" xr:uid="{00000000-0005-0000-0000-0000793B0000}"/>
    <cellStyle name="Note 4 3 2 2 25 3" xfId="8798" xr:uid="{00000000-0005-0000-0000-00007A3B0000}"/>
    <cellStyle name="Note 4 3 2 2 25 3 2" xfId="17594" xr:uid="{00000000-0005-0000-0000-00007B3B0000}"/>
    <cellStyle name="Note 4 3 2 2 25 3 3" xfId="30393" xr:uid="{00000000-0005-0000-0000-00007C3B0000}"/>
    <cellStyle name="Note 4 3 2 2 25 4" xfId="11896" xr:uid="{00000000-0005-0000-0000-00007D3B0000}"/>
    <cellStyle name="Note 4 3 2 2 25 5" xfId="24252" xr:uid="{00000000-0005-0000-0000-00007E3B0000}"/>
    <cellStyle name="Note 4 3 2 2 26" xfId="3426" xr:uid="{00000000-0005-0000-0000-00007F3B0000}"/>
    <cellStyle name="Note 4 3 2 2 26 2" xfId="6323" xr:uid="{00000000-0005-0000-0000-0000803B0000}"/>
    <cellStyle name="Note 4 3 2 2 26 2 2" xfId="17597" xr:uid="{00000000-0005-0000-0000-0000813B0000}"/>
    <cellStyle name="Note 4 3 2 2 26 2 2 2" xfId="30396" xr:uid="{00000000-0005-0000-0000-0000823B0000}"/>
    <cellStyle name="Note 4 3 2 2 26 2 3" xfId="11899" xr:uid="{00000000-0005-0000-0000-0000833B0000}"/>
    <cellStyle name="Note 4 3 2 2 26 2 4" xfId="25721" xr:uid="{00000000-0005-0000-0000-0000843B0000}"/>
    <cellStyle name="Note 4 3 2 2 26 3" xfId="17596" xr:uid="{00000000-0005-0000-0000-0000853B0000}"/>
    <cellStyle name="Note 4 3 2 2 26 3 2" xfId="30395" xr:uid="{00000000-0005-0000-0000-0000863B0000}"/>
    <cellStyle name="Note 4 3 2 2 26 4" xfId="11898" xr:uid="{00000000-0005-0000-0000-0000873B0000}"/>
    <cellStyle name="Note 4 3 2 2 26 5" xfId="23614" xr:uid="{00000000-0005-0000-0000-0000883B0000}"/>
    <cellStyle name="Note 4 3 2 2 27" xfId="4263" xr:uid="{00000000-0005-0000-0000-0000893B0000}"/>
    <cellStyle name="Note 4 3 2 2 27 2" xfId="17598" xr:uid="{00000000-0005-0000-0000-00008A3B0000}"/>
    <cellStyle name="Note 4 3 2 2 27 2 2" xfId="30397" xr:uid="{00000000-0005-0000-0000-00008B3B0000}"/>
    <cellStyle name="Note 4 3 2 2 27 3" xfId="11900" xr:uid="{00000000-0005-0000-0000-00008C3B0000}"/>
    <cellStyle name="Note 4 3 2 2 27 4" xfId="25722" xr:uid="{00000000-0005-0000-0000-00008D3B0000}"/>
    <cellStyle name="Note 4 3 2 2 28" xfId="7089" xr:uid="{00000000-0005-0000-0000-00008E3B0000}"/>
    <cellStyle name="Note 4 3 2 2 28 2" xfId="17561" xr:uid="{00000000-0005-0000-0000-00008F3B0000}"/>
    <cellStyle name="Note 4 3 2 2 28 3" xfId="30360" xr:uid="{00000000-0005-0000-0000-0000903B0000}"/>
    <cellStyle name="Note 4 3 2 2 29" xfId="11863" xr:uid="{00000000-0005-0000-0000-0000913B0000}"/>
    <cellStyle name="Note 4 3 2 2 3" xfId="2071" xr:uid="{00000000-0005-0000-0000-0000923B0000}"/>
    <cellStyle name="Note 4 3 2 2 3 2" xfId="4969" xr:uid="{00000000-0005-0000-0000-0000933B0000}"/>
    <cellStyle name="Note 4 3 2 2 3 2 2" xfId="17600" xr:uid="{00000000-0005-0000-0000-0000943B0000}"/>
    <cellStyle name="Note 4 3 2 2 3 2 2 2" xfId="30399" xr:uid="{00000000-0005-0000-0000-0000953B0000}"/>
    <cellStyle name="Note 4 3 2 2 3 2 3" xfId="11902" xr:uid="{00000000-0005-0000-0000-0000963B0000}"/>
    <cellStyle name="Note 4 3 2 2 3 2 4" xfId="25723" xr:uid="{00000000-0005-0000-0000-0000973B0000}"/>
    <cellStyle name="Note 4 3 2 2 3 3" xfId="7582" xr:uid="{00000000-0005-0000-0000-0000983B0000}"/>
    <cellStyle name="Note 4 3 2 2 3 3 2" xfId="17599" xr:uid="{00000000-0005-0000-0000-0000993B0000}"/>
    <cellStyle name="Note 4 3 2 2 3 3 3" xfId="30398" xr:uid="{00000000-0005-0000-0000-00009A3B0000}"/>
    <cellStyle name="Note 4 3 2 2 3 4" xfId="11901" xr:uid="{00000000-0005-0000-0000-00009B3B0000}"/>
    <cellStyle name="Note 4 3 2 2 3 5" xfId="22260" xr:uid="{00000000-0005-0000-0000-00009C3B0000}"/>
    <cellStyle name="Note 4 3 2 2 4" xfId="1459" xr:uid="{00000000-0005-0000-0000-00009D3B0000}"/>
    <cellStyle name="Note 4 3 2 2 4 2" xfId="4359" xr:uid="{00000000-0005-0000-0000-00009E3B0000}"/>
    <cellStyle name="Note 4 3 2 2 4 2 2" xfId="17602" xr:uid="{00000000-0005-0000-0000-00009F3B0000}"/>
    <cellStyle name="Note 4 3 2 2 4 2 2 2" xfId="30401" xr:uid="{00000000-0005-0000-0000-0000A03B0000}"/>
    <cellStyle name="Note 4 3 2 2 4 2 3" xfId="11904" xr:uid="{00000000-0005-0000-0000-0000A13B0000}"/>
    <cellStyle name="Note 4 3 2 2 4 2 4" xfId="25724" xr:uid="{00000000-0005-0000-0000-0000A23B0000}"/>
    <cellStyle name="Note 4 3 2 2 4 3" xfId="7166" xr:uid="{00000000-0005-0000-0000-0000A33B0000}"/>
    <cellStyle name="Note 4 3 2 2 4 3 2" xfId="17601" xr:uid="{00000000-0005-0000-0000-0000A43B0000}"/>
    <cellStyle name="Note 4 3 2 2 4 3 3" xfId="30400" xr:uid="{00000000-0005-0000-0000-0000A53B0000}"/>
    <cellStyle name="Note 4 3 2 2 4 4" xfId="11903" xr:uid="{00000000-0005-0000-0000-0000A63B0000}"/>
    <cellStyle name="Note 4 3 2 2 4 5" xfId="21649" xr:uid="{00000000-0005-0000-0000-0000A73B0000}"/>
    <cellStyle name="Note 4 3 2 2 5" xfId="2099" xr:uid="{00000000-0005-0000-0000-0000A83B0000}"/>
    <cellStyle name="Note 4 3 2 2 5 2" xfId="4997" xr:uid="{00000000-0005-0000-0000-0000A93B0000}"/>
    <cellStyle name="Note 4 3 2 2 5 2 2" xfId="17604" xr:uid="{00000000-0005-0000-0000-0000AA3B0000}"/>
    <cellStyle name="Note 4 3 2 2 5 2 2 2" xfId="30403" xr:uid="{00000000-0005-0000-0000-0000AB3B0000}"/>
    <cellStyle name="Note 4 3 2 2 5 2 3" xfId="11906" xr:uid="{00000000-0005-0000-0000-0000AC3B0000}"/>
    <cellStyle name="Note 4 3 2 2 5 2 4" xfId="25725" xr:uid="{00000000-0005-0000-0000-0000AD3B0000}"/>
    <cellStyle name="Note 4 3 2 2 5 3" xfId="7610" xr:uid="{00000000-0005-0000-0000-0000AE3B0000}"/>
    <cellStyle name="Note 4 3 2 2 5 3 2" xfId="17603" xr:uid="{00000000-0005-0000-0000-0000AF3B0000}"/>
    <cellStyle name="Note 4 3 2 2 5 3 3" xfId="30402" xr:uid="{00000000-0005-0000-0000-0000B03B0000}"/>
    <cellStyle name="Note 4 3 2 2 5 4" xfId="11905" xr:uid="{00000000-0005-0000-0000-0000B13B0000}"/>
    <cellStyle name="Note 4 3 2 2 5 5" xfId="22288" xr:uid="{00000000-0005-0000-0000-0000B23B0000}"/>
    <cellStyle name="Note 4 3 2 2 6" xfId="2398" xr:uid="{00000000-0005-0000-0000-0000B33B0000}"/>
    <cellStyle name="Note 4 3 2 2 6 2" xfId="5295" xr:uid="{00000000-0005-0000-0000-0000B43B0000}"/>
    <cellStyle name="Note 4 3 2 2 6 2 2" xfId="17606" xr:uid="{00000000-0005-0000-0000-0000B53B0000}"/>
    <cellStyle name="Note 4 3 2 2 6 2 2 2" xfId="30405" xr:uid="{00000000-0005-0000-0000-0000B63B0000}"/>
    <cellStyle name="Note 4 3 2 2 6 2 3" xfId="11908" xr:uid="{00000000-0005-0000-0000-0000B73B0000}"/>
    <cellStyle name="Note 4 3 2 2 6 2 4" xfId="25726" xr:uid="{00000000-0005-0000-0000-0000B83B0000}"/>
    <cellStyle name="Note 4 3 2 2 6 3" xfId="7822" xr:uid="{00000000-0005-0000-0000-0000B93B0000}"/>
    <cellStyle name="Note 4 3 2 2 6 3 2" xfId="17605" xr:uid="{00000000-0005-0000-0000-0000BA3B0000}"/>
    <cellStyle name="Note 4 3 2 2 6 3 3" xfId="30404" xr:uid="{00000000-0005-0000-0000-0000BB3B0000}"/>
    <cellStyle name="Note 4 3 2 2 6 4" xfId="11907" xr:uid="{00000000-0005-0000-0000-0000BC3B0000}"/>
    <cellStyle name="Note 4 3 2 2 6 5" xfId="22586" xr:uid="{00000000-0005-0000-0000-0000BD3B0000}"/>
    <cellStyle name="Note 4 3 2 2 7" xfId="2124" xr:uid="{00000000-0005-0000-0000-0000BE3B0000}"/>
    <cellStyle name="Note 4 3 2 2 7 2" xfId="5022" xr:uid="{00000000-0005-0000-0000-0000BF3B0000}"/>
    <cellStyle name="Note 4 3 2 2 7 2 2" xfId="17608" xr:uid="{00000000-0005-0000-0000-0000C03B0000}"/>
    <cellStyle name="Note 4 3 2 2 7 2 2 2" xfId="30407" xr:uid="{00000000-0005-0000-0000-0000C13B0000}"/>
    <cellStyle name="Note 4 3 2 2 7 2 3" xfId="11910" xr:uid="{00000000-0005-0000-0000-0000C23B0000}"/>
    <cellStyle name="Note 4 3 2 2 7 2 4" xfId="25727" xr:uid="{00000000-0005-0000-0000-0000C33B0000}"/>
    <cellStyle name="Note 4 3 2 2 7 3" xfId="7635" xr:uid="{00000000-0005-0000-0000-0000C43B0000}"/>
    <cellStyle name="Note 4 3 2 2 7 3 2" xfId="17607" xr:uid="{00000000-0005-0000-0000-0000C53B0000}"/>
    <cellStyle name="Note 4 3 2 2 7 3 3" xfId="30406" xr:uid="{00000000-0005-0000-0000-0000C63B0000}"/>
    <cellStyle name="Note 4 3 2 2 7 4" xfId="11909" xr:uid="{00000000-0005-0000-0000-0000C73B0000}"/>
    <cellStyle name="Note 4 3 2 2 7 5" xfId="22313" xr:uid="{00000000-0005-0000-0000-0000C83B0000}"/>
    <cellStyle name="Note 4 3 2 2 8" xfId="2671" xr:uid="{00000000-0005-0000-0000-0000C93B0000}"/>
    <cellStyle name="Note 4 3 2 2 8 2" xfId="5568" xr:uid="{00000000-0005-0000-0000-0000CA3B0000}"/>
    <cellStyle name="Note 4 3 2 2 8 2 2" xfId="17610" xr:uid="{00000000-0005-0000-0000-0000CB3B0000}"/>
    <cellStyle name="Note 4 3 2 2 8 2 2 2" xfId="30409" xr:uid="{00000000-0005-0000-0000-0000CC3B0000}"/>
    <cellStyle name="Note 4 3 2 2 8 2 3" xfId="11912" xr:uid="{00000000-0005-0000-0000-0000CD3B0000}"/>
    <cellStyle name="Note 4 3 2 2 8 2 4" xfId="25728" xr:uid="{00000000-0005-0000-0000-0000CE3B0000}"/>
    <cellStyle name="Note 4 3 2 2 8 3" xfId="8014" xr:uid="{00000000-0005-0000-0000-0000CF3B0000}"/>
    <cellStyle name="Note 4 3 2 2 8 3 2" xfId="17609" xr:uid="{00000000-0005-0000-0000-0000D03B0000}"/>
    <cellStyle name="Note 4 3 2 2 8 3 3" xfId="30408" xr:uid="{00000000-0005-0000-0000-0000D13B0000}"/>
    <cellStyle name="Note 4 3 2 2 8 4" xfId="11911" xr:uid="{00000000-0005-0000-0000-0000D23B0000}"/>
    <cellStyle name="Note 4 3 2 2 8 5" xfId="22859" xr:uid="{00000000-0005-0000-0000-0000D33B0000}"/>
    <cellStyle name="Note 4 3 2 2 9" xfId="1491" xr:uid="{00000000-0005-0000-0000-0000D43B0000}"/>
    <cellStyle name="Note 4 3 2 2 9 2" xfId="4391" xr:uid="{00000000-0005-0000-0000-0000D53B0000}"/>
    <cellStyle name="Note 4 3 2 2 9 2 2" xfId="17612" xr:uid="{00000000-0005-0000-0000-0000D63B0000}"/>
    <cellStyle name="Note 4 3 2 2 9 2 2 2" xfId="30411" xr:uid="{00000000-0005-0000-0000-0000D73B0000}"/>
    <cellStyle name="Note 4 3 2 2 9 2 3" xfId="11914" xr:uid="{00000000-0005-0000-0000-0000D83B0000}"/>
    <cellStyle name="Note 4 3 2 2 9 2 4" xfId="25729" xr:uid="{00000000-0005-0000-0000-0000D93B0000}"/>
    <cellStyle name="Note 4 3 2 2 9 3" xfId="7194" xr:uid="{00000000-0005-0000-0000-0000DA3B0000}"/>
    <cellStyle name="Note 4 3 2 2 9 3 2" xfId="17611" xr:uid="{00000000-0005-0000-0000-0000DB3B0000}"/>
    <cellStyle name="Note 4 3 2 2 9 3 3" xfId="30410" xr:uid="{00000000-0005-0000-0000-0000DC3B0000}"/>
    <cellStyle name="Note 4 3 2 2 9 4" xfId="11913" xr:uid="{00000000-0005-0000-0000-0000DD3B0000}"/>
    <cellStyle name="Note 4 3 2 2 9 5" xfId="21681" xr:uid="{00000000-0005-0000-0000-0000DE3B0000}"/>
    <cellStyle name="Note 4 3 2 20" xfId="3593" xr:uid="{00000000-0005-0000-0000-0000DF3B0000}"/>
    <cellStyle name="Note 4 3 2 20 2" xfId="6490" xr:uid="{00000000-0005-0000-0000-0000E03B0000}"/>
    <cellStyle name="Note 4 3 2 20 2 2" xfId="17614" xr:uid="{00000000-0005-0000-0000-0000E13B0000}"/>
    <cellStyle name="Note 4 3 2 20 2 2 2" xfId="30413" xr:uid="{00000000-0005-0000-0000-0000E23B0000}"/>
    <cellStyle name="Note 4 3 2 20 2 3" xfId="11916" xr:uid="{00000000-0005-0000-0000-0000E33B0000}"/>
    <cellStyle name="Note 4 3 2 20 2 4" xfId="25730" xr:uid="{00000000-0005-0000-0000-0000E43B0000}"/>
    <cellStyle name="Note 4 3 2 20 3" xfId="8582" xr:uid="{00000000-0005-0000-0000-0000E53B0000}"/>
    <cellStyle name="Note 4 3 2 20 3 2" xfId="17613" xr:uid="{00000000-0005-0000-0000-0000E63B0000}"/>
    <cellStyle name="Note 4 3 2 20 3 3" xfId="30412" xr:uid="{00000000-0005-0000-0000-0000E73B0000}"/>
    <cellStyle name="Note 4 3 2 20 4" xfId="11915" xr:uid="{00000000-0005-0000-0000-0000E83B0000}"/>
    <cellStyle name="Note 4 3 2 20 5" xfId="23781" xr:uid="{00000000-0005-0000-0000-0000E93B0000}"/>
    <cellStyle name="Note 4 3 2 21" xfId="2606" xr:uid="{00000000-0005-0000-0000-0000EA3B0000}"/>
    <cellStyle name="Note 4 3 2 21 2" xfId="5503" xr:uid="{00000000-0005-0000-0000-0000EB3B0000}"/>
    <cellStyle name="Note 4 3 2 21 2 2" xfId="17616" xr:uid="{00000000-0005-0000-0000-0000EC3B0000}"/>
    <cellStyle name="Note 4 3 2 21 2 2 2" xfId="30415" xr:uid="{00000000-0005-0000-0000-0000ED3B0000}"/>
    <cellStyle name="Note 4 3 2 21 2 3" xfId="11918" xr:uid="{00000000-0005-0000-0000-0000EE3B0000}"/>
    <cellStyle name="Note 4 3 2 21 2 4" xfId="25731" xr:uid="{00000000-0005-0000-0000-0000EF3B0000}"/>
    <cellStyle name="Note 4 3 2 21 3" xfId="7964" xr:uid="{00000000-0005-0000-0000-0000F03B0000}"/>
    <cellStyle name="Note 4 3 2 21 3 2" xfId="17615" xr:uid="{00000000-0005-0000-0000-0000F13B0000}"/>
    <cellStyle name="Note 4 3 2 21 3 3" xfId="30414" xr:uid="{00000000-0005-0000-0000-0000F23B0000}"/>
    <cellStyle name="Note 4 3 2 21 4" xfId="11917" xr:uid="{00000000-0005-0000-0000-0000F33B0000}"/>
    <cellStyle name="Note 4 3 2 21 5" xfId="22794" xr:uid="{00000000-0005-0000-0000-0000F43B0000}"/>
    <cellStyle name="Note 4 3 2 22" xfId="3600" xr:uid="{00000000-0005-0000-0000-0000F53B0000}"/>
    <cellStyle name="Note 4 3 2 22 2" xfId="6497" xr:uid="{00000000-0005-0000-0000-0000F63B0000}"/>
    <cellStyle name="Note 4 3 2 22 2 2" xfId="17618" xr:uid="{00000000-0005-0000-0000-0000F73B0000}"/>
    <cellStyle name="Note 4 3 2 22 2 2 2" xfId="30417" xr:uid="{00000000-0005-0000-0000-0000F83B0000}"/>
    <cellStyle name="Note 4 3 2 22 2 3" xfId="11920" xr:uid="{00000000-0005-0000-0000-0000F93B0000}"/>
    <cellStyle name="Note 4 3 2 22 2 4" xfId="25732" xr:uid="{00000000-0005-0000-0000-0000FA3B0000}"/>
    <cellStyle name="Note 4 3 2 22 3" xfId="8589" xr:uid="{00000000-0005-0000-0000-0000FB3B0000}"/>
    <cellStyle name="Note 4 3 2 22 3 2" xfId="17617" xr:uid="{00000000-0005-0000-0000-0000FC3B0000}"/>
    <cellStyle name="Note 4 3 2 22 3 3" xfId="30416" xr:uid="{00000000-0005-0000-0000-0000FD3B0000}"/>
    <cellStyle name="Note 4 3 2 22 4" xfId="11919" xr:uid="{00000000-0005-0000-0000-0000FE3B0000}"/>
    <cellStyle name="Note 4 3 2 22 5" xfId="23788" xr:uid="{00000000-0005-0000-0000-0000FF3B0000}"/>
    <cellStyle name="Note 4 3 2 23" xfId="3819" xr:uid="{00000000-0005-0000-0000-0000003C0000}"/>
    <cellStyle name="Note 4 3 2 23 2" xfId="6716" xr:uid="{00000000-0005-0000-0000-0000013C0000}"/>
    <cellStyle name="Note 4 3 2 23 2 2" xfId="17620" xr:uid="{00000000-0005-0000-0000-0000023C0000}"/>
    <cellStyle name="Note 4 3 2 23 2 2 2" xfId="30419" xr:uid="{00000000-0005-0000-0000-0000033C0000}"/>
    <cellStyle name="Note 4 3 2 23 2 3" xfId="11922" xr:uid="{00000000-0005-0000-0000-0000043C0000}"/>
    <cellStyle name="Note 4 3 2 23 2 4" xfId="25733" xr:uid="{00000000-0005-0000-0000-0000053C0000}"/>
    <cellStyle name="Note 4 3 2 23 3" xfId="8704" xr:uid="{00000000-0005-0000-0000-0000063C0000}"/>
    <cellStyle name="Note 4 3 2 23 3 2" xfId="17619" xr:uid="{00000000-0005-0000-0000-0000073C0000}"/>
    <cellStyle name="Note 4 3 2 23 3 3" xfId="30418" xr:uid="{00000000-0005-0000-0000-0000083C0000}"/>
    <cellStyle name="Note 4 3 2 23 4" xfId="11921" xr:uid="{00000000-0005-0000-0000-0000093C0000}"/>
    <cellStyle name="Note 4 3 2 23 5" xfId="24007" xr:uid="{00000000-0005-0000-0000-00000A3C0000}"/>
    <cellStyle name="Note 4 3 2 24" xfId="3560" xr:uid="{00000000-0005-0000-0000-00000B3C0000}"/>
    <cellStyle name="Note 4 3 2 24 2" xfId="6457" xr:uid="{00000000-0005-0000-0000-00000C3C0000}"/>
    <cellStyle name="Note 4 3 2 24 2 2" xfId="17622" xr:uid="{00000000-0005-0000-0000-00000D3C0000}"/>
    <cellStyle name="Note 4 3 2 24 2 2 2" xfId="30421" xr:uid="{00000000-0005-0000-0000-00000E3C0000}"/>
    <cellStyle name="Note 4 3 2 24 2 3" xfId="11924" xr:uid="{00000000-0005-0000-0000-00000F3C0000}"/>
    <cellStyle name="Note 4 3 2 24 2 4" xfId="25734" xr:uid="{00000000-0005-0000-0000-0000103C0000}"/>
    <cellStyle name="Note 4 3 2 24 3" xfId="8556" xr:uid="{00000000-0005-0000-0000-0000113C0000}"/>
    <cellStyle name="Note 4 3 2 24 3 2" xfId="17621" xr:uid="{00000000-0005-0000-0000-0000123C0000}"/>
    <cellStyle name="Note 4 3 2 24 3 3" xfId="30420" xr:uid="{00000000-0005-0000-0000-0000133C0000}"/>
    <cellStyle name="Note 4 3 2 24 4" xfId="11923" xr:uid="{00000000-0005-0000-0000-0000143C0000}"/>
    <cellStyle name="Note 4 3 2 24 5" xfId="23748" xr:uid="{00000000-0005-0000-0000-0000153C0000}"/>
    <cellStyle name="Note 4 3 2 25" xfId="3969" xr:uid="{00000000-0005-0000-0000-0000163C0000}"/>
    <cellStyle name="Note 4 3 2 25 2" xfId="6866" xr:uid="{00000000-0005-0000-0000-0000173C0000}"/>
    <cellStyle name="Note 4 3 2 25 2 2" xfId="17624" xr:uid="{00000000-0005-0000-0000-0000183C0000}"/>
    <cellStyle name="Note 4 3 2 25 2 2 2" xfId="30423" xr:uid="{00000000-0005-0000-0000-0000193C0000}"/>
    <cellStyle name="Note 4 3 2 25 2 3" xfId="11926" xr:uid="{00000000-0005-0000-0000-00001A3C0000}"/>
    <cellStyle name="Note 4 3 2 25 2 4" xfId="25735" xr:uid="{00000000-0005-0000-0000-00001B3C0000}"/>
    <cellStyle name="Note 4 3 2 25 3" xfId="8755" xr:uid="{00000000-0005-0000-0000-00001C3C0000}"/>
    <cellStyle name="Note 4 3 2 25 3 2" xfId="17623" xr:uid="{00000000-0005-0000-0000-00001D3C0000}"/>
    <cellStyle name="Note 4 3 2 25 3 3" xfId="30422" xr:uid="{00000000-0005-0000-0000-00001E3C0000}"/>
    <cellStyle name="Note 4 3 2 25 4" xfId="11925" xr:uid="{00000000-0005-0000-0000-00001F3C0000}"/>
    <cellStyle name="Note 4 3 2 25 5" xfId="24157" xr:uid="{00000000-0005-0000-0000-0000203C0000}"/>
    <cellStyle name="Note 4 3 2 26" xfId="4050" xr:uid="{00000000-0005-0000-0000-0000213C0000}"/>
    <cellStyle name="Note 4 3 2 26 2" xfId="6947" xr:uid="{00000000-0005-0000-0000-0000223C0000}"/>
    <cellStyle name="Note 4 3 2 26 2 2" xfId="17626" xr:uid="{00000000-0005-0000-0000-0000233C0000}"/>
    <cellStyle name="Note 4 3 2 26 2 2 2" xfId="30425" xr:uid="{00000000-0005-0000-0000-0000243C0000}"/>
    <cellStyle name="Note 4 3 2 26 2 3" xfId="11928" xr:uid="{00000000-0005-0000-0000-0000253C0000}"/>
    <cellStyle name="Note 4 3 2 26 2 4" xfId="25736" xr:uid="{00000000-0005-0000-0000-0000263C0000}"/>
    <cellStyle name="Note 4 3 2 26 3" xfId="8789" xr:uid="{00000000-0005-0000-0000-0000273C0000}"/>
    <cellStyle name="Note 4 3 2 26 3 2" xfId="17625" xr:uid="{00000000-0005-0000-0000-0000283C0000}"/>
    <cellStyle name="Note 4 3 2 26 3 3" xfId="30424" xr:uid="{00000000-0005-0000-0000-0000293C0000}"/>
    <cellStyle name="Note 4 3 2 26 4" xfId="11927" xr:uid="{00000000-0005-0000-0000-00002A3C0000}"/>
    <cellStyle name="Note 4 3 2 26 5" xfId="24238" xr:uid="{00000000-0005-0000-0000-00002B3C0000}"/>
    <cellStyle name="Note 4 3 2 27" xfId="3846" xr:uid="{00000000-0005-0000-0000-00002C3C0000}"/>
    <cellStyle name="Note 4 3 2 27 2" xfId="6743" xr:uid="{00000000-0005-0000-0000-00002D3C0000}"/>
    <cellStyle name="Note 4 3 2 27 2 2" xfId="17628" xr:uid="{00000000-0005-0000-0000-00002E3C0000}"/>
    <cellStyle name="Note 4 3 2 27 2 2 2" xfId="30427" xr:uid="{00000000-0005-0000-0000-00002F3C0000}"/>
    <cellStyle name="Note 4 3 2 27 2 3" xfId="11930" xr:uid="{00000000-0005-0000-0000-0000303C0000}"/>
    <cellStyle name="Note 4 3 2 27 2 4" xfId="25737" xr:uid="{00000000-0005-0000-0000-0000313C0000}"/>
    <cellStyle name="Note 4 3 2 27 3" xfId="17627" xr:uid="{00000000-0005-0000-0000-0000323C0000}"/>
    <cellStyle name="Note 4 3 2 27 3 2" xfId="30426" xr:uid="{00000000-0005-0000-0000-0000333C0000}"/>
    <cellStyle name="Note 4 3 2 27 4" xfId="11929" xr:uid="{00000000-0005-0000-0000-0000343C0000}"/>
    <cellStyle name="Note 4 3 2 27 5" xfId="24034" xr:uid="{00000000-0005-0000-0000-0000353C0000}"/>
    <cellStyle name="Note 4 3 2 28" xfId="4262" xr:uid="{00000000-0005-0000-0000-0000363C0000}"/>
    <cellStyle name="Note 4 3 2 28 2" xfId="17629" xr:uid="{00000000-0005-0000-0000-0000373C0000}"/>
    <cellStyle name="Note 4 3 2 28 2 2" xfId="30428" xr:uid="{00000000-0005-0000-0000-0000383C0000}"/>
    <cellStyle name="Note 4 3 2 28 3" xfId="11931" xr:uid="{00000000-0005-0000-0000-0000393C0000}"/>
    <cellStyle name="Note 4 3 2 28 4" xfId="25738" xr:uid="{00000000-0005-0000-0000-00003A3C0000}"/>
    <cellStyle name="Note 4 3 2 29" xfId="7088" xr:uid="{00000000-0005-0000-0000-00003B3C0000}"/>
    <cellStyle name="Note 4 3 2 29 2" xfId="17540" xr:uid="{00000000-0005-0000-0000-00003C3C0000}"/>
    <cellStyle name="Note 4 3 2 29 3" xfId="30339" xr:uid="{00000000-0005-0000-0000-00003D3C0000}"/>
    <cellStyle name="Note 4 3 2 3" xfId="1689" xr:uid="{00000000-0005-0000-0000-00003E3C0000}"/>
    <cellStyle name="Note 4 3 2 3 2" xfId="4588" xr:uid="{00000000-0005-0000-0000-00003F3C0000}"/>
    <cellStyle name="Note 4 3 2 3 2 2" xfId="17631" xr:uid="{00000000-0005-0000-0000-0000403C0000}"/>
    <cellStyle name="Note 4 3 2 3 2 2 2" xfId="30430" xr:uid="{00000000-0005-0000-0000-0000413C0000}"/>
    <cellStyle name="Note 4 3 2 3 2 3" xfId="11933" xr:uid="{00000000-0005-0000-0000-0000423C0000}"/>
    <cellStyle name="Note 4 3 2 3 2 4" xfId="25739" xr:uid="{00000000-0005-0000-0000-0000433C0000}"/>
    <cellStyle name="Note 4 3 2 3 3" xfId="7321" xr:uid="{00000000-0005-0000-0000-0000443C0000}"/>
    <cellStyle name="Note 4 3 2 3 3 2" xfId="17630" xr:uid="{00000000-0005-0000-0000-0000453C0000}"/>
    <cellStyle name="Note 4 3 2 3 3 3" xfId="30429" xr:uid="{00000000-0005-0000-0000-0000463C0000}"/>
    <cellStyle name="Note 4 3 2 3 4" xfId="11932" xr:uid="{00000000-0005-0000-0000-0000473C0000}"/>
    <cellStyle name="Note 4 3 2 3 5" xfId="21878" xr:uid="{00000000-0005-0000-0000-0000483C0000}"/>
    <cellStyle name="Note 4 3 2 30" xfId="11842" xr:uid="{00000000-0005-0000-0000-0000493C0000}"/>
    <cellStyle name="Note 4 3 2 4" xfId="2072" xr:uid="{00000000-0005-0000-0000-00004A3C0000}"/>
    <cellStyle name="Note 4 3 2 4 2" xfId="4970" xr:uid="{00000000-0005-0000-0000-00004B3C0000}"/>
    <cellStyle name="Note 4 3 2 4 2 2" xfId="17633" xr:uid="{00000000-0005-0000-0000-00004C3C0000}"/>
    <cellStyle name="Note 4 3 2 4 2 2 2" xfId="30432" xr:uid="{00000000-0005-0000-0000-00004D3C0000}"/>
    <cellStyle name="Note 4 3 2 4 2 3" xfId="11935" xr:uid="{00000000-0005-0000-0000-00004E3C0000}"/>
    <cellStyle name="Note 4 3 2 4 2 4" xfId="25740" xr:uid="{00000000-0005-0000-0000-00004F3C0000}"/>
    <cellStyle name="Note 4 3 2 4 3" xfId="7583" xr:uid="{00000000-0005-0000-0000-0000503C0000}"/>
    <cellStyle name="Note 4 3 2 4 3 2" xfId="17632" xr:uid="{00000000-0005-0000-0000-0000513C0000}"/>
    <cellStyle name="Note 4 3 2 4 3 3" xfId="30431" xr:uid="{00000000-0005-0000-0000-0000523C0000}"/>
    <cellStyle name="Note 4 3 2 4 4" xfId="11934" xr:uid="{00000000-0005-0000-0000-0000533C0000}"/>
    <cellStyle name="Note 4 3 2 4 5" xfId="22261" xr:uid="{00000000-0005-0000-0000-0000543C0000}"/>
    <cellStyle name="Note 4 3 2 5" xfId="1458" xr:uid="{00000000-0005-0000-0000-0000553C0000}"/>
    <cellStyle name="Note 4 3 2 5 2" xfId="4358" xr:uid="{00000000-0005-0000-0000-0000563C0000}"/>
    <cellStyle name="Note 4 3 2 5 2 2" xfId="17635" xr:uid="{00000000-0005-0000-0000-0000573C0000}"/>
    <cellStyle name="Note 4 3 2 5 2 2 2" xfId="30434" xr:uid="{00000000-0005-0000-0000-0000583C0000}"/>
    <cellStyle name="Note 4 3 2 5 2 3" xfId="11937" xr:uid="{00000000-0005-0000-0000-0000593C0000}"/>
    <cellStyle name="Note 4 3 2 5 2 4" xfId="25741" xr:uid="{00000000-0005-0000-0000-00005A3C0000}"/>
    <cellStyle name="Note 4 3 2 5 3" xfId="7165" xr:uid="{00000000-0005-0000-0000-00005B3C0000}"/>
    <cellStyle name="Note 4 3 2 5 3 2" xfId="17634" xr:uid="{00000000-0005-0000-0000-00005C3C0000}"/>
    <cellStyle name="Note 4 3 2 5 3 3" xfId="30433" xr:uid="{00000000-0005-0000-0000-00005D3C0000}"/>
    <cellStyle name="Note 4 3 2 5 4" xfId="11936" xr:uid="{00000000-0005-0000-0000-00005E3C0000}"/>
    <cellStyle name="Note 4 3 2 5 5" xfId="21648" xr:uid="{00000000-0005-0000-0000-00005F3C0000}"/>
    <cellStyle name="Note 4 3 2 6" xfId="2326" xr:uid="{00000000-0005-0000-0000-0000603C0000}"/>
    <cellStyle name="Note 4 3 2 6 2" xfId="5224" xr:uid="{00000000-0005-0000-0000-0000613C0000}"/>
    <cellStyle name="Note 4 3 2 6 2 2" xfId="17637" xr:uid="{00000000-0005-0000-0000-0000623C0000}"/>
    <cellStyle name="Note 4 3 2 6 2 2 2" xfId="30436" xr:uid="{00000000-0005-0000-0000-0000633C0000}"/>
    <cellStyle name="Note 4 3 2 6 2 3" xfId="11939" xr:uid="{00000000-0005-0000-0000-0000643C0000}"/>
    <cellStyle name="Note 4 3 2 6 2 4" xfId="25742" xr:uid="{00000000-0005-0000-0000-0000653C0000}"/>
    <cellStyle name="Note 4 3 2 6 3" xfId="7774" xr:uid="{00000000-0005-0000-0000-0000663C0000}"/>
    <cellStyle name="Note 4 3 2 6 3 2" xfId="17636" xr:uid="{00000000-0005-0000-0000-0000673C0000}"/>
    <cellStyle name="Note 4 3 2 6 3 3" xfId="30435" xr:uid="{00000000-0005-0000-0000-0000683C0000}"/>
    <cellStyle name="Note 4 3 2 6 4" xfId="11938" xr:uid="{00000000-0005-0000-0000-0000693C0000}"/>
    <cellStyle name="Note 4 3 2 6 5" xfId="22515" xr:uid="{00000000-0005-0000-0000-00006A3C0000}"/>
    <cellStyle name="Note 4 3 2 7" xfId="2399" xr:uid="{00000000-0005-0000-0000-00006B3C0000}"/>
    <cellStyle name="Note 4 3 2 7 2" xfId="5296" xr:uid="{00000000-0005-0000-0000-00006C3C0000}"/>
    <cellStyle name="Note 4 3 2 7 2 2" xfId="17639" xr:uid="{00000000-0005-0000-0000-00006D3C0000}"/>
    <cellStyle name="Note 4 3 2 7 2 2 2" xfId="30438" xr:uid="{00000000-0005-0000-0000-00006E3C0000}"/>
    <cellStyle name="Note 4 3 2 7 2 3" xfId="11941" xr:uid="{00000000-0005-0000-0000-00006F3C0000}"/>
    <cellStyle name="Note 4 3 2 7 2 4" xfId="25743" xr:uid="{00000000-0005-0000-0000-0000703C0000}"/>
    <cellStyle name="Note 4 3 2 7 3" xfId="7823" xr:uid="{00000000-0005-0000-0000-0000713C0000}"/>
    <cellStyle name="Note 4 3 2 7 3 2" xfId="17638" xr:uid="{00000000-0005-0000-0000-0000723C0000}"/>
    <cellStyle name="Note 4 3 2 7 3 3" xfId="30437" xr:uid="{00000000-0005-0000-0000-0000733C0000}"/>
    <cellStyle name="Note 4 3 2 7 4" xfId="11940" xr:uid="{00000000-0005-0000-0000-0000743C0000}"/>
    <cellStyle name="Note 4 3 2 7 5" xfId="22587" xr:uid="{00000000-0005-0000-0000-0000753C0000}"/>
    <cellStyle name="Note 4 3 2 8" xfId="2125" xr:uid="{00000000-0005-0000-0000-0000763C0000}"/>
    <cellStyle name="Note 4 3 2 8 2" xfId="5023" xr:uid="{00000000-0005-0000-0000-0000773C0000}"/>
    <cellStyle name="Note 4 3 2 8 2 2" xfId="17641" xr:uid="{00000000-0005-0000-0000-0000783C0000}"/>
    <cellStyle name="Note 4 3 2 8 2 2 2" xfId="30440" xr:uid="{00000000-0005-0000-0000-0000793C0000}"/>
    <cellStyle name="Note 4 3 2 8 2 3" xfId="11943" xr:uid="{00000000-0005-0000-0000-00007A3C0000}"/>
    <cellStyle name="Note 4 3 2 8 2 4" xfId="25744" xr:uid="{00000000-0005-0000-0000-00007B3C0000}"/>
    <cellStyle name="Note 4 3 2 8 3" xfId="7636" xr:uid="{00000000-0005-0000-0000-00007C3C0000}"/>
    <cellStyle name="Note 4 3 2 8 3 2" xfId="17640" xr:uid="{00000000-0005-0000-0000-00007D3C0000}"/>
    <cellStyle name="Note 4 3 2 8 3 3" xfId="30439" xr:uid="{00000000-0005-0000-0000-00007E3C0000}"/>
    <cellStyle name="Note 4 3 2 8 4" xfId="11942" xr:uid="{00000000-0005-0000-0000-00007F3C0000}"/>
    <cellStyle name="Note 4 3 2 8 5" xfId="22314" xr:uid="{00000000-0005-0000-0000-0000803C0000}"/>
    <cellStyle name="Note 4 3 2 9" xfId="2672" xr:uid="{00000000-0005-0000-0000-0000813C0000}"/>
    <cellStyle name="Note 4 3 2 9 2" xfId="5569" xr:uid="{00000000-0005-0000-0000-0000823C0000}"/>
    <cellStyle name="Note 4 3 2 9 2 2" xfId="17643" xr:uid="{00000000-0005-0000-0000-0000833C0000}"/>
    <cellStyle name="Note 4 3 2 9 2 2 2" xfId="30442" xr:uid="{00000000-0005-0000-0000-0000843C0000}"/>
    <cellStyle name="Note 4 3 2 9 2 3" xfId="11945" xr:uid="{00000000-0005-0000-0000-0000853C0000}"/>
    <cellStyle name="Note 4 3 2 9 2 4" xfId="25745" xr:uid="{00000000-0005-0000-0000-0000863C0000}"/>
    <cellStyle name="Note 4 3 2 9 3" xfId="8015" xr:uid="{00000000-0005-0000-0000-0000873C0000}"/>
    <cellStyle name="Note 4 3 2 9 3 2" xfId="17642" xr:uid="{00000000-0005-0000-0000-0000883C0000}"/>
    <cellStyle name="Note 4 3 2 9 3 3" xfId="30441" xr:uid="{00000000-0005-0000-0000-0000893C0000}"/>
    <cellStyle name="Note 4 3 2 9 4" xfId="11944" xr:uid="{00000000-0005-0000-0000-00008A3C0000}"/>
    <cellStyle name="Note 4 3 2 9 5" xfId="22860" xr:uid="{00000000-0005-0000-0000-00008B3C0000}"/>
    <cellStyle name="Note 4 3 20" xfId="3687" xr:uid="{00000000-0005-0000-0000-00008C3C0000}"/>
    <cellStyle name="Note 4 3 20 2" xfId="6584" xr:uid="{00000000-0005-0000-0000-00008D3C0000}"/>
    <cellStyle name="Note 4 3 20 2 2" xfId="17645" xr:uid="{00000000-0005-0000-0000-00008E3C0000}"/>
    <cellStyle name="Note 4 3 20 2 2 2" xfId="30444" xr:uid="{00000000-0005-0000-0000-00008F3C0000}"/>
    <cellStyle name="Note 4 3 20 2 3" xfId="11947" xr:uid="{00000000-0005-0000-0000-0000903C0000}"/>
    <cellStyle name="Note 4 3 20 2 4" xfId="25746" xr:uid="{00000000-0005-0000-0000-0000913C0000}"/>
    <cellStyle name="Note 4 3 20 3" xfId="8639" xr:uid="{00000000-0005-0000-0000-0000923C0000}"/>
    <cellStyle name="Note 4 3 20 3 2" xfId="17644" xr:uid="{00000000-0005-0000-0000-0000933C0000}"/>
    <cellStyle name="Note 4 3 20 3 3" xfId="30443" xr:uid="{00000000-0005-0000-0000-0000943C0000}"/>
    <cellStyle name="Note 4 3 20 4" xfId="11946" xr:uid="{00000000-0005-0000-0000-0000953C0000}"/>
    <cellStyle name="Note 4 3 20 5" xfId="23875" xr:uid="{00000000-0005-0000-0000-0000963C0000}"/>
    <cellStyle name="Note 4 3 21" xfId="3305" xr:uid="{00000000-0005-0000-0000-0000973C0000}"/>
    <cellStyle name="Note 4 3 21 2" xfId="6202" xr:uid="{00000000-0005-0000-0000-0000983C0000}"/>
    <cellStyle name="Note 4 3 21 2 2" xfId="17647" xr:uid="{00000000-0005-0000-0000-0000993C0000}"/>
    <cellStyle name="Note 4 3 21 2 2 2" xfId="30446" xr:uid="{00000000-0005-0000-0000-00009A3C0000}"/>
    <cellStyle name="Note 4 3 21 2 3" xfId="11949" xr:uid="{00000000-0005-0000-0000-00009B3C0000}"/>
    <cellStyle name="Note 4 3 21 2 4" xfId="25747" xr:uid="{00000000-0005-0000-0000-00009C3C0000}"/>
    <cellStyle name="Note 4 3 21 3" xfId="8421" xr:uid="{00000000-0005-0000-0000-00009D3C0000}"/>
    <cellStyle name="Note 4 3 21 3 2" xfId="17646" xr:uid="{00000000-0005-0000-0000-00009E3C0000}"/>
    <cellStyle name="Note 4 3 21 3 3" xfId="30445" xr:uid="{00000000-0005-0000-0000-00009F3C0000}"/>
    <cellStyle name="Note 4 3 21 4" xfId="11948" xr:uid="{00000000-0005-0000-0000-0000A03C0000}"/>
    <cellStyle name="Note 4 3 21 5" xfId="23493" xr:uid="{00000000-0005-0000-0000-0000A13C0000}"/>
    <cellStyle name="Note 4 3 22" xfId="2370" xr:uid="{00000000-0005-0000-0000-0000A23C0000}"/>
    <cellStyle name="Note 4 3 22 2" xfId="5268" xr:uid="{00000000-0005-0000-0000-0000A33C0000}"/>
    <cellStyle name="Note 4 3 22 2 2" xfId="17649" xr:uid="{00000000-0005-0000-0000-0000A43C0000}"/>
    <cellStyle name="Note 4 3 22 2 2 2" xfId="30448" xr:uid="{00000000-0005-0000-0000-0000A53C0000}"/>
    <cellStyle name="Note 4 3 22 2 3" xfId="11951" xr:uid="{00000000-0005-0000-0000-0000A63C0000}"/>
    <cellStyle name="Note 4 3 22 2 4" xfId="25748" xr:uid="{00000000-0005-0000-0000-0000A73C0000}"/>
    <cellStyle name="Note 4 3 22 3" xfId="7803" xr:uid="{00000000-0005-0000-0000-0000A83C0000}"/>
    <cellStyle name="Note 4 3 22 3 2" xfId="17648" xr:uid="{00000000-0005-0000-0000-0000A93C0000}"/>
    <cellStyle name="Note 4 3 22 3 3" xfId="30447" xr:uid="{00000000-0005-0000-0000-0000AA3C0000}"/>
    <cellStyle name="Note 4 3 22 4" xfId="11950" xr:uid="{00000000-0005-0000-0000-0000AB3C0000}"/>
    <cellStyle name="Note 4 3 22 5" xfId="22559" xr:uid="{00000000-0005-0000-0000-0000AC3C0000}"/>
    <cellStyle name="Note 4 3 23" xfId="2884" xr:uid="{00000000-0005-0000-0000-0000AD3C0000}"/>
    <cellStyle name="Note 4 3 23 2" xfId="5781" xr:uid="{00000000-0005-0000-0000-0000AE3C0000}"/>
    <cellStyle name="Note 4 3 23 2 2" xfId="17651" xr:uid="{00000000-0005-0000-0000-0000AF3C0000}"/>
    <cellStyle name="Note 4 3 23 2 2 2" xfId="30450" xr:uid="{00000000-0005-0000-0000-0000B03C0000}"/>
    <cellStyle name="Note 4 3 23 2 3" xfId="11953" xr:uid="{00000000-0005-0000-0000-0000B13C0000}"/>
    <cellStyle name="Note 4 3 23 2 4" xfId="25749" xr:uid="{00000000-0005-0000-0000-0000B23C0000}"/>
    <cellStyle name="Note 4 3 23 3" xfId="8139" xr:uid="{00000000-0005-0000-0000-0000B33C0000}"/>
    <cellStyle name="Note 4 3 23 3 2" xfId="17650" xr:uid="{00000000-0005-0000-0000-0000B43C0000}"/>
    <cellStyle name="Note 4 3 23 3 3" xfId="30449" xr:uid="{00000000-0005-0000-0000-0000B53C0000}"/>
    <cellStyle name="Note 4 3 23 4" xfId="11952" xr:uid="{00000000-0005-0000-0000-0000B63C0000}"/>
    <cellStyle name="Note 4 3 23 5" xfId="23072" xr:uid="{00000000-0005-0000-0000-0000B73C0000}"/>
    <cellStyle name="Note 4 3 24" xfId="3820" xr:uid="{00000000-0005-0000-0000-0000B83C0000}"/>
    <cellStyle name="Note 4 3 24 2" xfId="6717" xr:uid="{00000000-0005-0000-0000-0000B93C0000}"/>
    <cellStyle name="Note 4 3 24 2 2" xfId="17653" xr:uid="{00000000-0005-0000-0000-0000BA3C0000}"/>
    <cellStyle name="Note 4 3 24 2 2 2" xfId="30452" xr:uid="{00000000-0005-0000-0000-0000BB3C0000}"/>
    <cellStyle name="Note 4 3 24 2 3" xfId="11955" xr:uid="{00000000-0005-0000-0000-0000BC3C0000}"/>
    <cellStyle name="Note 4 3 24 2 4" xfId="25750" xr:uid="{00000000-0005-0000-0000-0000BD3C0000}"/>
    <cellStyle name="Note 4 3 24 3" xfId="8705" xr:uid="{00000000-0005-0000-0000-0000BE3C0000}"/>
    <cellStyle name="Note 4 3 24 3 2" xfId="17652" xr:uid="{00000000-0005-0000-0000-0000BF3C0000}"/>
    <cellStyle name="Note 4 3 24 3 3" xfId="30451" xr:uid="{00000000-0005-0000-0000-0000C03C0000}"/>
    <cellStyle name="Note 4 3 24 4" xfId="11954" xr:uid="{00000000-0005-0000-0000-0000C13C0000}"/>
    <cellStyle name="Note 4 3 24 5" xfId="24008" xr:uid="{00000000-0005-0000-0000-0000C23C0000}"/>
    <cellStyle name="Note 4 3 25" xfId="1854" xr:uid="{00000000-0005-0000-0000-0000C33C0000}"/>
    <cellStyle name="Note 4 3 25 2" xfId="4753" xr:uid="{00000000-0005-0000-0000-0000C43C0000}"/>
    <cellStyle name="Note 4 3 25 2 2" xfId="17655" xr:uid="{00000000-0005-0000-0000-0000C53C0000}"/>
    <cellStyle name="Note 4 3 25 2 2 2" xfId="30454" xr:uid="{00000000-0005-0000-0000-0000C63C0000}"/>
    <cellStyle name="Note 4 3 25 2 3" xfId="11957" xr:uid="{00000000-0005-0000-0000-0000C73C0000}"/>
    <cellStyle name="Note 4 3 25 2 4" xfId="25751" xr:uid="{00000000-0005-0000-0000-0000C83C0000}"/>
    <cellStyle name="Note 4 3 25 3" xfId="7453" xr:uid="{00000000-0005-0000-0000-0000C93C0000}"/>
    <cellStyle name="Note 4 3 25 3 2" xfId="17654" xr:uid="{00000000-0005-0000-0000-0000CA3C0000}"/>
    <cellStyle name="Note 4 3 25 3 3" xfId="30453" xr:uid="{00000000-0005-0000-0000-0000CB3C0000}"/>
    <cellStyle name="Note 4 3 25 4" xfId="11956" xr:uid="{00000000-0005-0000-0000-0000CC3C0000}"/>
    <cellStyle name="Note 4 3 25 5" xfId="22043" xr:uid="{00000000-0005-0000-0000-0000CD3C0000}"/>
    <cellStyle name="Note 4 3 26" xfId="4017" xr:uid="{00000000-0005-0000-0000-0000CE3C0000}"/>
    <cellStyle name="Note 4 3 26 2" xfId="6914" xr:uid="{00000000-0005-0000-0000-0000CF3C0000}"/>
    <cellStyle name="Note 4 3 26 2 2" xfId="17657" xr:uid="{00000000-0005-0000-0000-0000D03C0000}"/>
    <cellStyle name="Note 4 3 26 2 2 2" xfId="30456" xr:uid="{00000000-0005-0000-0000-0000D13C0000}"/>
    <cellStyle name="Note 4 3 26 2 3" xfId="11959" xr:uid="{00000000-0005-0000-0000-0000D23C0000}"/>
    <cellStyle name="Note 4 3 26 2 4" xfId="25752" xr:uid="{00000000-0005-0000-0000-0000D33C0000}"/>
    <cellStyle name="Note 4 3 26 3" xfId="8778" xr:uid="{00000000-0005-0000-0000-0000D43C0000}"/>
    <cellStyle name="Note 4 3 26 3 2" xfId="17656" xr:uid="{00000000-0005-0000-0000-0000D53C0000}"/>
    <cellStyle name="Note 4 3 26 3 3" xfId="30455" xr:uid="{00000000-0005-0000-0000-0000D63C0000}"/>
    <cellStyle name="Note 4 3 26 4" xfId="11958" xr:uid="{00000000-0005-0000-0000-0000D73C0000}"/>
    <cellStyle name="Note 4 3 26 5" xfId="24205" xr:uid="{00000000-0005-0000-0000-0000D83C0000}"/>
    <cellStyle name="Note 4 3 27" xfId="4046" xr:uid="{00000000-0005-0000-0000-0000D93C0000}"/>
    <cellStyle name="Note 4 3 27 2" xfId="6943" xr:uid="{00000000-0005-0000-0000-0000DA3C0000}"/>
    <cellStyle name="Note 4 3 27 2 2" xfId="17659" xr:uid="{00000000-0005-0000-0000-0000DB3C0000}"/>
    <cellStyle name="Note 4 3 27 2 2 2" xfId="30458" xr:uid="{00000000-0005-0000-0000-0000DC3C0000}"/>
    <cellStyle name="Note 4 3 27 2 3" xfId="11961" xr:uid="{00000000-0005-0000-0000-0000DD3C0000}"/>
    <cellStyle name="Note 4 3 27 2 4" xfId="25753" xr:uid="{00000000-0005-0000-0000-0000DE3C0000}"/>
    <cellStyle name="Note 4 3 27 3" xfId="8785" xr:uid="{00000000-0005-0000-0000-0000DF3C0000}"/>
    <cellStyle name="Note 4 3 27 3 2" xfId="17658" xr:uid="{00000000-0005-0000-0000-0000E03C0000}"/>
    <cellStyle name="Note 4 3 27 3 3" xfId="30457" xr:uid="{00000000-0005-0000-0000-0000E13C0000}"/>
    <cellStyle name="Note 4 3 27 4" xfId="11960" xr:uid="{00000000-0005-0000-0000-0000E23C0000}"/>
    <cellStyle name="Note 4 3 27 5" xfId="24234" xr:uid="{00000000-0005-0000-0000-0000E33C0000}"/>
    <cellStyle name="Note 4 3 28" xfId="3738" xr:uid="{00000000-0005-0000-0000-0000E43C0000}"/>
    <cellStyle name="Note 4 3 28 2" xfId="6635" xr:uid="{00000000-0005-0000-0000-0000E53C0000}"/>
    <cellStyle name="Note 4 3 28 2 2" xfId="17661" xr:uid="{00000000-0005-0000-0000-0000E63C0000}"/>
    <cellStyle name="Note 4 3 28 2 2 2" xfId="30460" xr:uid="{00000000-0005-0000-0000-0000E73C0000}"/>
    <cellStyle name="Note 4 3 28 2 3" xfId="11963" xr:uid="{00000000-0005-0000-0000-0000E83C0000}"/>
    <cellStyle name="Note 4 3 28 2 4" xfId="25754" xr:uid="{00000000-0005-0000-0000-0000E93C0000}"/>
    <cellStyle name="Note 4 3 28 3" xfId="17660" xr:uid="{00000000-0005-0000-0000-0000EA3C0000}"/>
    <cellStyle name="Note 4 3 28 3 2" xfId="30459" xr:uid="{00000000-0005-0000-0000-0000EB3C0000}"/>
    <cellStyle name="Note 4 3 28 4" xfId="11962" xr:uid="{00000000-0005-0000-0000-0000EC3C0000}"/>
    <cellStyle name="Note 4 3 28 5" xfId="23926" xr:uid="{00000000-0005-0000-0000-0000ED3C0000}"/>
    <cellStyle name="Note 4 3 29" xfId="4261" xr:uid="{00000000-0005-0000-0000-0000EE3C0000}"/>
    <cellStyle name="Note 4 3 29 2" xfId="17662" xr:uid="{00000000-0005-0000-0000-0000EF3C0000}"/>
    <cellStyle name="Note 4 3 29 2 2" xfId="30461" xr:uid="{00000000-0005-0000-0000-0000F03C0000}"/>
    <cellStyle name="Note 4 3 29 3" xfId="11964" xr:uid="{00000000-0005-0000-0000-0000F13C0000}"/>
    <cellStyle name="Note 4 3 29 4" xfId="25755" xr:uid="{00000000-0005-0000-0000-0000F23C0000}"/>
    <cellStyle name="Note 4 3 3" xfId="449" xr:uid="{00000000-0005-0000-0000-0000F33C0000}"/>
    <cellStyle name="Note 4 3 3 10" xfId="2977" xr:uid="{00000000-0005-0000-0000-0000F43C0000}"/>
    <cellStyle name="Note 4 3 3 10 2" xfId="5874" xr:uid="{00000000-0005-0000-0000-0000F53C0000}"/>
    <cellStyle name="Note 4 3 3 10 2 2" xfId="17665" xr:uid="{00000000-0005-0000-0000-0000F63C0000}"/>
    <cellStyle name="Note 4 3 3 10 2 2 2" xfId="30464" xr:uid="{00000000-0005-0000-0000-0000F73C0000}"/>
    <cellStyle name="Note 4 3 3 10 2 3" xfId="11967" xr:uid="{00000000-0005-0000-0000-0000F83C0000}"/>
    <cellStyle name="Note 4 3 3 10 2 4" xfId="25756" xr:uid="{00000000-0005-0000-0000-0000F93C0000}"/>
    <cellStyle name="Note 4 3 3 10 3" xfId="8213" xr:uid="{00000000-0005-0000-0000-0000FA3C0000}"/>
    <cellStyle name="Note 4 3 3 10 3 2" xfId="17664" xr:uid="{00000000-0005-0000-0000-0000FB3C0000}"/>
    <cellStyle name="Note 4 3 3 10 3 3" xfId="30463" xr:uid="{00000000-0005-0000-0000-0000FC3C0000}"/>
    <cellStyle name="Note 4 3 3 10 4" xfId="11966" xr:uid="{00000000-0005-0000-0000-0000FD3C0000}"/>
    <cellStyle name="Note 4 3 3 10 5" xfId="23165" xr:uid="{00000000-0005-0000-0000-0000FE3C0000}"/>
    <cellStyle name="Note 4 3 3 11" xfId="1797" xr:uid="{00000000-0005-0000-0000-0000FF3C0000}"/>
    <cellStyle name="Note 4 3 3 11 2" xfId="4696" xr:uid="{00000000-0005-0000-0000-0000003D0000}"/>
    <cellStyle name="Note 4 3 3 11 2 2" xfId="17667" xr:uid="{00000000-0005-0000-0000-0000013D0000}"/>
    <cellStyle name="Note 4 3 3 11 2 2 2" xfId="30466" xr:uid="{00000000-0005-0000-0000-0000023D0000}"/>
    <cellStyle name="Note 4 3 3 11 2 3" xfId="11969" xr:uid="{00000000-0005-0000-0000-0000033D0000}"/>
    <cellStyle name="Note 4 3 3 11 2 4" xfId="25757" xr:uid="{00000000-0005-0000-0000-0000043D0000}"/>
    <cellStyle name="Note 4 3 3 11 3" xfId="7414" xr:uid="{00000000-0005-0000-0000-0000053D0000}"/>
    <cellStyle name="Note 4 3 3 11 3 2" xfId="17666" xr:uid="{00000000-0005-0000-0000-0000063D0000}"/>
    <cellStyle name="Note 4 3 3 11 3 3" xfId="30465" xr:uid="{00000000-0005-0000-0000-0000073D0000}"/>
    <cellStyle name="Note 4 3 3 11 4" xfId="11968" xr:uid="{00000000-0005-0000-0000-0000083D0000}"/>
    <cellStyle name="Note 4 3 3 11 5" xfId="21986" xr:uid="{00000000-0005-0000-0000-0000093D0000}"/>
    <cellStyle name="Note 4 3 3 12" xfId="2719" xr:uid="{00000000-0005-0000-0000-00000A3D0000}"/>
    <cellStyle name="Note 4 3 3 12 2" xfId="5616" xr:uid="{00000000-0005-0000-0000-00000B3D0000}"/>
    <cellStyle name="Note 4 3 3 12 2 2" xfId="17669" xr:uid="{00000000-0005-0000-0000-00000C3D0000}"/>
    <cellStyle name="Note 4 3 3 12 2 2 2" xfId="30468" xr:uid="{00000000-0005-0000-0000-00000D3D0000}"/>
    <cellStyle name="Note 4 3 3 12 2 3" xfId="11971" xr:uid="{00000000-0005-0000-0000-00000E3D0000}"/>
    <cellStyle name="Note 4 3 3 12 2 4" xfId="25758" xr:uid="{00000000-0005-0000-0000-00000F3D0000}"/>
    <cellStyle name="Note 4 3 3 12 3" xfId="8062" xr:uid="{00000000-0005-0000-0000-0000103D0000}"/>
    <cellStyle name="Note 4 3 3 12 3 2" xfId="17668" xr:uid="{00000000-0005-0000-0000-0000113D0000}"/>
    <cellStyle name="Note 4 3 3 12 3 3" xfId="30467" xr:uid="{00000000-0005-0000-0000-0000123D0000}"/>
    <cellStyle name="Note 4 3 3 12 4" xfId="11970" xr:uid="{00000000-0005-0000-0000-0000133D0000}"/>
    <cellStyle name="Note 4 3 3 12 5" xfId="22907" xr:uid="{00000000-0005-0000-0000-0000143D0000}"/>
    <cellStyle name="Note 4 3 3 13" xfId="2152" xr:uid="{00000000-0005-0000-0000-0000153D0000}"/>
    <cellStyle name="Note 4 3 3 13 2" xfId="5050" xr:uid="{00000000-0005-0000-0000-0000163D0000}"/>
    <cellStyle name="Note 4 3 3 13 2 2" xfId="17671" xr:uid="{00000000-0005-0000-0000-0000173D0000}"/>
    <cellStyle name="Note 4 3 3 13 2 2 2" xfId="30470" xr:uid="{00000000-0005-0000-0000-0000183D0000}"/>
    <cellStyle name="Note 4 3 3 13 2 3" xfId="11973" xr:uid="{00000000-0005-0000-0000-0000193D0000}"/>
    <cellStyle name="Note 4 3 3 13 2 4" xfId="25759" xr:uid="{00000000-0005-0000-0000-00001A3D0000}"/>
    <cellStyle name="Note 4 3 3 13 3" xfId="7663" xr:uid="{00000000-0005-0000-0000-00001B3D0000}"/>
    <cellStyle name="Note 4 3 3 13 3 2" xfId="17670" xr:uid="{00000000-0005-0000-0000-00001C3D0000}"/>
    <cellStyle name="Note 4 3 3 13 3 3" xfId="30469" xr:uid="{00000000-0005-0000-0000-00001D3D0000}"/>
    <cellStyle name="Note 4 3 3 13 4" xfId="11972" xr:uid="{00000000-0005-0000-0000-00001E3D0000}"/>
    <cellStyle name="Note 4 3 3 13 5" xfId="22341" xr:uid="{00000000-0005-0000-0000-00001F3D0000}"/>
    <cellStyle name="Note 4 3 3 14" xfId="3091" xr:uid="{00000000-0005-0000-0000-0000203D0000}"/>
    <cellStyle name="Note 4 3 3 14 2" xfId="5988" xr:uid="{00000000-0005-0000-0000-0000213D0000}"/>
    <cellStyle name="Note 4 3 3 14 2 2" xfId="17673" xr:uid="{00000000-0005-0000-0000-0000223D0000}"/>
    <cellStyle name="Note 4 3 3 14 2 2 2" xfId="30472" xr:uid="{00000000-0005-0000-0000-0000233D0000}"/>
    <cellStyle name="Note 4 3 3 14 2 3" xfId="11975" xr:uid="{00000000-0005-0000-0000-0000243D0000}"/>
    <cellStyle name="Note 4 3 3 14 2 4" xfId="25760" xr:uid="{00000000-0005-0000-0000-0000253D0000}"/>
    <cellStyle name="Note 4 3 3 14 3" xfId="8284" xr:uid="{00000000-0005-0000-0000-0000263D0000}"/>
    <cellStyle name="Note 4 3 3 14 3 2" xfId="17672" xr:uid="{00000000-0005-0000-0000-0000273D0000}"/>
    <cellStyle name="Note 4 3 3 14 3 3" xfId="30471" xr:uid="{00000000-0005-0000-0000-0000283D0000}"/>
    <cellStyle name="Note 4 3 3 14 4" xfId="11974" xr:uid="{00000000-0005-0000-0000-0000293D0000}"/>
    <cellStyle name="Note 4 3 3 14 5" xfId="23279" xr:uid="{00000000-0005-0000-0000-00002A3D0000}"/>
    <cellStyle name="Note 4 3 3 15" xfId="3063" xr:uid="{00000000-0005-0000-0000-00002B3D0000}"/>
    <cellStyle name="Note 4 3 3 15 2" xfId="5960" xr:uid="{00000000-0005-0000-0000-00002C3D0000}"/>
    <cellStyle name="Note 4 3 3 15 2 2" xfId="17675" xr:uid="{00000000-0005-0000-0000-00002D3D0000}"/>
    <cellStyle name="Note 4 3 3 15 2 2 2" xfId="30474" xr:uid="{00000000-0005-0000-0000-00002E3D0000}"/>
    <cellStyle name="Note 4 3 3 15 2 3" xfId="11977" xr:uid="{00000000-0005-0000-0000-00002F3D0000}"/>
    <cellStyle name="Note 4 3 3 15 2 4" xfId="25761" xr:uid="{00000000-0005-0000-0000-0000303D0000}"/>
    <cellStyle name="Note 4 3 3 15 3" xfId="8262" xr:uid="{00000000-0005-0000-0000-0000313D0000}"/>
    <cellStyle name="Note 4 3 3 15 3 2" xfId="17674" xr:uid="{00000000-0005-0000-0000-0000323D0000}"/>
    <cellStyle name="Note 4 3 3 15 3 3" xfId="30473" xr:uid="{00000000-0005-0000-0000-0000333D0000}"/>
    <cellStyle name="Note 4 3 3 15 4" xfId="11976" xr:uid="{00000000-0005-0000-0000-0000343D0000}"/>
    <cellStyle name="Note 4 3 3 15 5" xfId="23251" xr:uid="{00000000-0005-0000-0000-0000353D0000}"/>
    <cellStyle name="Note 4 3 3 16" xfId="3517" xr:uid="{00000000-0005-0000-0000-0000363D0000}"/>
    <cellStyle name="Note 4 3 3 16 2" xfId="6414" xr:uid="{00000000-0005-0000-0000-0000373D0000}"/>
    <cellStyle name="Note 4 3 3 16 2 2" xfId="17677" xr:uid="{00000000-0005-0000-0000-0000383D0000}"/>
    <cellStyle name="Note 4 3 3 16 2 2 2" xfId="30476" xr:uid="{00000000-0005-0000-0000-0000393D0000}"/>
    <cellStyle name="Note 4 3 3 16 2 3" xfId="11979" xr:uid="{00000000-0005-0000-0000-00003A3D0000}"/>
    <cellStyle name="Note 4 3 3 16 2 4" xfId="25762" xr:uid="{00000000-0005-0000-0000-00003B3D0000}"/>
    <cellStyle name="Note 4 3 3 16 3" xfId="8537" xr:uid="{00000000-0005-0000-0000-00003C3D0000}"/>
    <cellStyle name="Note 4 3 3 16 3 2" xfId="17676" xr:uid="{00000000-0005-0000-0000-00003D3D0000}"/>
    <cellStyle name="Note 4 3 3 16 3 3" xfId="30475" xr:uid="{00000000-0005-0000-0000-00003E3D0000}"/>
    <cellStyle name="Note 4 3 3 16 4" xfId="11978" xr:uid="{00000000-0005-0000-0000-00003F3D0000}"/>
    <cellStyle name="Note 4 3 3 16 5" xfId="23705" xr:uid="{00000000-0005-0000-0000-0000403D0000}"/>
    <cellStyle name="Note 4 3 3 17" xfId="3398" xr:uid="{00000000-0005-0000-0000-0000413D0000}"/>
    <cellStyle name="Note 4 3 3 17 2" xfId="6295" xr:uid="{00000000-0005-0000-0000-0000423D0000}"/>
    <cellStyle name="Note 4 3 3 17 2 2" xfId="17679" xr:uid="{00000000-0005-0000-0000-0000433D0000}"/>
    <cellStyle name="Note 4 3 3 17 2 2 2" xfId="30478" xr:uid="{00000000-0005-0000-0000-0000443D0000}"/>
    <cellStyle name="Note 4 3 3 17 2 3" xfId="11981" xr:uid="{00000000-0005-0000-0000-0000453D0000}"/>
    <cellStyle name="Note 4 3 3 17 2 4" xfId="25763" xr:uid="{00000000-0005-0000-0000-0000463D0000}"/>
    <cellStyle name="Note 4 3 3 17 3" xfId="8466" xr:uid="{00000000-0005-0000-0000-0000473D0000}"/>
    <cellStyle name="Note 4 3 3 17 3 2" xfId="17678" xr:uid="{00000000-0005-0000-0000-0000483D0000}"/>
    <cellStyle name="Note 4 3 3 17 3 3" xfId="30477" xr:uid="{00000000-0005-0000-0000-0000493D0000}"/>
    <cellStyle name="Note 4 3 3 17 4" xfId="11980" xr:uid="{00000000-0005-0000-0000-00004A3D0000}"/>
    <cellStyle name="Note 4 3 3 17 5" xfId="23586" xr:uid="{00000000-0005-0000-0000-00004B3D0000}"/>
    <cellStyle name="Note 4 3 3 18" xfId="1782" xr:uid="{00000000-0005-0000-0000-00004C3D0000}"/>
    <cellStyle name="Note 4 3 3 18 2" xfId="4681" xr:uid="{00000000-0005-0000-0000-00004D3D0000}"/>
    <cellStyle name="Note 4 3 3 18 2 2" xfId="17681" xr:uid="{00000000-0005-0000-0000-00004E3D0000}"/>
    <cellStyle name="Note 4 3 3 18 2 2 2" xfId="30480" xr:uid="{00000000-0005-0000-0000-00004F3D0000}"/>
    <cellStyle name="Note 4 3 3 18 2 3" xfId="11983" xr:uid="{00000000-0005-0000-0000-0000503D0000}"/>
    <cellStyle name="Note 4 3 3 18 2 4" xfId="25764" xr:uid="{00000000-0005-0000-0000-0000513D0000}"/>
    <cellStyle name="Note 4 3 3 18 3" xfId="7402" xr:uid="{00000000-0005-0000-0000-0000523D0000}"/>
    <cellStyle name="Note 4 3 3 18 3 2" xfId="17680" xr:uid="{00000000-0005-0000-0000-0000533D0000}"/>
    <cellStyle name="Note 4 3 3 18 3 3" xfId="30479" xr:uid="{00000000-0005-0000-0000-0000543D0000}"/>
    <cellStyle name="Note 4 3 3 18 4" xfId="11982" xr:uid="{00000000-0005-0000-0000-0000553D0000}"/>
    <cellStyle name="Note 4 3 3 18 5" xfId="21971" xr:uid="{00000000-0005-0000-0000-0000563D0000}"/>
    <cellStyle name="Note 4 3 3 19" xfId="3304" xr:uid="{00000000-0005-0000-0000-0000573D0000}"/>
    <cellStyle name="Note 4 3 3 19 2" xfId="6201" xr:uid="{00000000-0005-0000-0000-0000583D0000}"/>
    <cellStyle name="Note 4 3 3 19 2 2" xfId="17683" xr:uid="{00000000-0005-0000-0000-0000593D0000}"/>
    <cellStyle name="Note 4 3 3 19 2 2 2" xfId="30482" xr:uid="{00000000-0005-0000-0000-00005A3D0000}"/>
    <cellStyle name="Note 4 3 3 19 2 3" xfId="11985" xr:uid="{00000000-0005-0000-0000-00005B3D0000}"/>
    <cellStyle name="Note 4 3 3 19 2 4" xfId="25765" xr:uid="{00000000-0005-0000-0000-00005C3D0000}"/>
    <cellStyle name="Note 4 3 3 19 3" xfId="8420" xr:uid="{00000000-0005-0000-0000-00005D3D0000}"/>
    <cellStyle name="Note 4 3 3 19 3 2" xfId="17682" xr:uid="{00000000-0005-0000-0000-00005E3D0000}"/>
    <cellStyle name="Note 4 3 3 19 3 3" xfId="30481" xr:uid="{00000000-0005-0000-0000-00005F3D0000}"/>
    <cellStyle name="Note 4 3 3 19 4" xfId="11984" xr:uid="{00000000-0005-0000-0000-0000603D0000}"/>
    <cellStyle name="Note 4 3 3 19 5" xfId="23492" xr:uid="{00000000-0005-0000-0000-0000613D0000}"/>
    <cellStyle name="Note 4 3 3 2" xfId="1691" xr:uid="{00000000-0005-0000-0000-0000623D0000}"/>
    <cellStyle name="Note 4 3 3 2 2" xfId="4590" xr:uid="{00000000-0005-0000-0000-0000633D0000}"/>
    <cellStyle name="Note 4 3 3 2 2 2" xfId="17685" xr:uid="{00000000-0005-0000-0000-0000643D0000}"/>
    <cellStyle name="Note 4 3 3 2 2 2 2" xfId="30484" xr:uid="{00000000-0005-0000-0000-0000653D0000}"/>
    <cellStyle name="Note 4 3 3 2 2 3" xfId="11987" xr:uid="{00000000-0005-0000-0000-0000663D0000}"/>
    <cellStyle name="Note 4 3 3 2 2 4" xfId="25766" xr:uid="{00000000-0005-0000-0000-0000673D0000}"/>
    <cellStyle name="Note 4 3 3 2 3" xfId="7323" xr:uid="{00000000-0005-0000-0000-0000683D0000}"/>
    <cellStyle name="Note 4 3 3 2 3 2" xfId="17684" xr:uid="{00000000-0005-0000-0000-0000693D0000}"/>
    <cellStyle name="Note 4 3 3 2 3 3" xfId="30483" xr:uid="{00000000-0005-0000-0000-00006A3D0000}"/>
    <cellStyle name="Note 4 3 3 2 4" xfId="11986" xr:uid="{00000000-0005-0000-0000-00006B3D0000}"/>
    <cellStyle name="Note 4 3 3 2 5" xfId="21880" xr:uid="{00000000-0005-0000-0000-00006C3D0000}"/>
    <cellStyle name="Note 4 3 3 20" xfId="2607" xr:uid="{00000000-0005-0000-0000-00006D3D0000}"/>
    <cellStyle name="Note 4 3 3 20 2" xfId="5504" xr:uid="{00000000-0005-0000-0000-00006E3D0000}"/>
    <cellStyle name="Note 4 3 3 20 2 2" xfId="17687" xr:uid="{00000000-0005-0000-0000-00006F3D0000}"/>
    <cellStyle name="Note 4 3 3 20 2 2 2" xfId="30486" xr:uid="{00000000-0005-0000-0000-0000703D0000}"/>
    <cellStyle name="Note 4 3 3 20 2 3" xfId="11989" xr:uid="{00000000-0005-0000-0000-0000713D0000}"/>
    <cellStyle name="Note 4 3 3 20 2 4" xfId="25767" xr:uid="{00000000-0005-0000-0000-0000723D0000}"/>
    <cellStyle name="Note 4 3 3 20 3" xfId="7965" xr:uid="{00000000-0005-0000-0000-0000733D0000}"/>
    <cellStyle name="Note 4 3 3 20 3 2" xfId="17686" xr:uid="{00000000-0005-0000-0000-0000743D0000}"/>
    <cellStyle name="Note 4 3 3 20 3 3" xfId="30485" xr:uid="{00000000-0005-0000-0000-0000753D0000}"/>
    <cellStyle name="Note 4 3 3 20 4" xfId="11988" xr:uid="{00000000-0005-0000-0000-0000763D0000}"/>
    <cellStyle name="Note 4 3 3 20 5" xfId="22795" xr:uid="{00000000-0005-0000-0000-0000773D0000}"/>
    <cellStyle name="Note 4 3 3 21" xfId="2814" xr:uid="{00000000-0005-0000-0000-0000783D0000}"/>
    <cellStyle name="Note 4 3 3 21 2" xfId="5711" xr:uid="{00000000-0005-0000-0000-0000793D0000}"/>
    <cellStyle name="Note 4 3 3 21 2 2" xfId="17689" xr:uid="{00000000-0005-0000-0000-00007A3D0000}"/>
    <cellStyle name="Note 4 3 3 21 2 2 2" xfId="30488" xr:uid="{00000000-0005-0000-0000-00007B3D0000}"/>
    <cellStyle name="Note 4 3 3 21 2 3" xfId="11991" xr:uid="{00000000-0005-0000-0000-00007C3D0000}"/>
    <cellStyle name="Note 4 3 3 21 2 4" xfId="25768" xr:uid="{00000000-0005-0000-0000-00007D3D0000}"/>
    <cellStyle name="Note 4 3 3 21 3" xfId="8131" xr:uid="{00000000-0005-0000-0000-00007E3D0000}"/>
    <cellStyle name="Note 4 3 3 21 3 2" xfId="17688" xr:uid="{00000000-0005-0000-0000-00007F3D0000}"/>
    <cellStyle name="Note 4 3 3 21 3 3" xfId="30487" xr:uid="{00000000-0005-0000-0000-0000803D0000}"/>
    <cellStyle name="Note 4 3 3 21 4" xfId="11990" xr:uid="{00000000-0005-0000-0000-0000813D0000}"/>
    <cellStyle name="Note 4 3 3 21 5" xfId="23002" xr:uid="{00000000-0005-0000-0000-0000823D0000}"/>
    <cellStyle name="Note 4 3 3 22" xfId="3371" xr:uid="{00000000-0005-0000-0000-0000833D0000}"/>
    <cellStyle name="Note 4 3 3 22 2" xfId="6268" xr:uid="{00000000-0005-0000-0000-0000843D0000}"/>
    <cellStyle name="Note 4 3 3 22 2 2" xfId="17691" xr:uid="{00000000-0005-0000-0000-0000853D0000}"/>
    <cellStyle name="Note 4 3 3 22 2 2 2" xfId="30490" xr:uid="{00000000-0005-0000-0000-0000863D0000}"/>
    <cellStyle name="Note 4 3 3 22 2 3" xfId="11993" xr:uid="{00000000-0005-0000-0000-0000873D0000}"/>
    <cellStyle name="Note 4 3 3 22 2 4" xfId="25769" xr:uid="{00000000-0005-0000-0000-0000883D0000}"/>
    <cellStyle name="Note 4 3 3 22 3" xfId="8448" xr:uid="{00000000-0005-0000-0000-0000893D0000}"/>
    <cellStyle name="Note 4 3 3 22 3 2" xfId="17690" xr:uid="{00000000-0005-0000-0000-00008A3D0000}"/>
    <cellStyle name="Note 4 3 3 22 3 3" xfId="30489" xr:uid="{00000000-0005-0000-0000-00008B3D0000}"/>
    <cellStyle name="Note 4 3 3 22 4" xfId="11992" xr:uid="{00000000-0005-0000-0000-00008C3D0000}"/>
    <cellStyle name="Note 4 3 3 22 5" xfId="23559" xr:uid="{00000000-0005-0000-0000-00008D3D0000}"/>
    <cellStyle name="Note 4 3 3 23" xfId="3215" xr:uid="{00000000-0005-0000-0000-00008E3D0000}"/>
    <cellStyle name="Note 4 3 3 23 2" xfId="6112" xr:uid="{00000000-0005-0000-0000-00008F3D0000}"/>
    <cellStyle name="Note 4 3 3 23 2 2" xfId="17693" xr:uid="{00000000-0005-0000-0000-0000903D0000}"/>
    <cellStyle name="Note 4 3 3 23 2 2 2" xfId="30492" xr:uid="{00000000-0005-0000-0000-0000913D0000}"/>
    <cellStyle name="Note 4 3 3 23 2 3" xfId="11995" xr:uid="{00000000-0005-0000-0000-0000923D0000}"/>
    <cellStyle name="Note 4 3 3 23 2 4" xfId="25770" xr:uid="{00000000-0005-0000-0000-0000933D0000}"/>
    <cellStyle name="Note 4 3 3 23 3" xfId="8356" xr:uid="{00000000-0005-0000-0000-0000943D0000}"/>
    <cellStyle name="Note 4 3 3 23 3 2" xfId="17692" xr:uid="{00000000-0005-0000-0000-0000953D0000}"/>
    <cellStyle name="Note 4 3 3 23 3 3" xfId="30491" xr:uid="{00000000-0005-0000-0000-0000963D0000}"/>
    <cellStyle name="Note 4 3 3 23 4" xfId="11994" xr:uid="{00000000-0005-0000-0000-0000973D0000}"/>
    <cellStyle name="Note 4 3 3 23 5" xfId="23403" xr:uid="{00000000-0005-0000-0000-0000983D0000}"/>
    <cellStyle name="Note 4 3 3 24" xfId="4019" xr:uid="{00000000-0005-0000-0000-0000993D0000}"/>
    <cellStyle name="Note 4 3 3 24 2" xfId="6916" xr:uid="{00000000-0005-0000-0000-00009A3D0000}"/>
    <cellStyle name="Note 4 3 3 24 2 2" xfId="17695" xr:uid="{00000000-0005-0000-0000-00009B3D0000}"/>
    <cellStyle name="Note 4 3 3 24 2 2 2" xfId="30494" xr:uid="{00000000-0005-0000-0000-00009C3D0000}"/>
    <cellStyle name="Note 4 3 3 24 2 3" xfId="11997" xr:uid="{00000000-0005-0000-0000-00009D3D0000}"/>
    <cellStyle name="Note 4 3 3 24 2 4" xfId="25771" xr:uid="{00000000-0005-0000-0000-00009E3D0000}"/>
    <cellStyle name="Note 4 3 3 24 3" xfId="8780" xr:uid="{00000000-0005-0000-0000-00009F3D0000}"/>
    <cellStyle name="Note 4 3 3 24 3 2" xfId="17694" xr:uid="{00000000-0005-0000-0000-0000A03D0000}"/>
    <cellStyle name="Note 4 3 3 24 3 3" xfId="30493" xr:uid="{00000000-0005-0000-0000-0000A13D0000}"/>
    <cellStyle name="Note 4 3 3 24 4" xfId="11996" xr:uid="{00000000-0005-0000-0000-0000A23D0000}"/>
    <cellStyle name="Note 4 3 3 24 5" xfId="24207" xr:uid="{00000000-0005-0000-0000-0000A33D0000}"/>
    <cellStyle name="Note 4 3 3 25" xfId="4045" xr:uid="{00000000-0005-0000-0000-0000A43D0000}"/>
    <cellStyle name="Note 4 3 3 25 2" xfId="6942" xr:uid="{00000000-0005-0000-0000-0000A53D0000}"/>
    <cellStyle name="Note 4 3 3 25 2 2" xfId="17697" xr:uid="{00000000-0005-0000-0000-0000A63D0000}"/>
    <cellStyle name="Note 4 3 3 25 2 2 2" xfId="30496" xr:uid="{00000000-0005-0000-0000-0000A73D0000}"/>
    <cellStyle name="Note 4 3 3 25 2 3" xfId="11999" xr:uid="{00000000-0005-0000-0000-0000A83D0000}"/>
    <cellStyle name="Note 4 3 3 25 2 4" xfId="25772" xr:uid="{00000000-0005-0000-0000-0000A93D0000}"/>
    <cellStyle name="Note 4 3 3 25 3" xfId="8784" xr:uid="{00000000-0005-0000-0000-0000AA3D0000}"/>
    <cellStyle name="Note 4 3 3 25 3 2" xfId="17696" xr:uid="{00000000-0005-0000-0000-0000AB3D0000}"/>
    <cellStyle name="Note 4 3 3 25 3 3" xfId="30495" xr:uid="{00000000-0005-0000-0000-0000AC3D0000}"/>
    <cellStyle name="Note 4 3 3 25 4" xfId="11998" xr:uid="{00000000-0005-0000-0000-0000AD3D0000}"/>
    <cellStyle name="Note 4 3 3 25 5" xfId="24233" xr:uid="{00000000-0005-0000-0000-0000AE3D0000}"/>
    <cellStyle name="Note 4 3 3 26" xfId="3937" xr:uid="{00000000-0005-0000-0000-0000AF3D0000}"/>
    <cellStyle name="Note 4 3 3 26 2" xfId="6834" xr:uid="{00000000-0005-0000-0000-0000B03D0000}"/>
    <cellStyle name="Note 4 3 3 26 2 2" xfId="17699" xr:uid="{00000000-0005-0000-0000-0000B13D0000}"/>
    <cellStyle name="Note 4 3 3 26 2 2 2" xfId="30498" xr:uid="{00000000-0005-0000-0000-0000B23D0000}"/>
    <cellStyle name="Note 4 3 3 26 2 3" xfId="12001" xr:uid="{00000000-0005-0000-0000-0000B33D0000}"/>
    <cellStyle name="Note 4 3 3 26 2 4" xfId="25773" xr:uid="{00000000-0005-0000-0000-0000B43D0000}"/>
    <cellStyle name="Note 4 3 3 26 3" xfId="17698" xr:uid="{00000000-0005-0000-0000-0000B53D0000}"/>
    <cellStyle name="Note 4 3 3 26 3 2" xfId="30497" xr:uid="{00000000-0005-0000-0000-0000B63D0000}"/>
    <cellStyle name="Note 4 3 3 26 4" xfId="12000" xr:uid="{00000000-0005-0000-0000-0000B73D0000}"/>
    <cellStyle name="Note 4 3 3 26 5" xfId="24125" xr:uid="{00000000-0005-0000-0000-0000B83D0000}"/>
    <cellStyle name="Note 4 3 3 27" xfId="4264" xr:uid="{00000000-0005-0000-0000-0000B93D0000}"/>
    <cellStyle name="Note 4 3 3 27 2" xfId="17700" xr:uid="{00000000-0005-0000-0000-0000BA3D0000}"/>
    <cellStyle name="Note 4 3 3 27 2 2" xfId="30499" xr:uid="{00000000-0005-0000-0000-0000BB3D0000}"/>
    <cellStyle name="Note 4 3 3 27 3" xfId="12002" xr:uid="{00000000-0005-0000-0000-0000BC3D0000}"/>
    <cellStyle name="Note 4 3 3 27 4" xfId="25774" xr:uid="{00000000-0005-0000-0000-0000BD3D0000}"/>
    <cellStyle name="Note 4 3 3 28" xfId="7090" xr:uid="{00000000-0005-0000-0000-0000BE3D0000}"/>
    <cellStyle name="Note 4 3 3 28 2" xfId="17663" xr:uid="{00000000-0005-0000-0000-0000BF3D0000}"/>
    <cellStyle name="Note 4 3 3 28 3" xfId="30462" xr:uid="{00000000-0005-0000-0000-0000C03D0000}"/>
    <cellStyle name="Note 4 3 3 29" xfId="11965" xr:uid="{00000000-0005-0000-0000-0000C13D0000}"/>
    <cellStyle name="Note 4 3 3 3" xfId="2070" xr:uid="{00000000-0005-0000-0000-0000C23D0000}"/>
    <cellStyle name="Note 4 3 3 3 2" xfId="4968" xr:uid="{00000000-0005-0000-0000-0000C33D0000}"/>
    <cellStyle name="Note 4 3 3 3 2 2" xfId="17702" xr:uid="{00000000-0005-0000-0000-0000C43D0000}"/>
    <cellStyle name="Note 4 3 3 3 2 2 2" xfId="30501" xr:uid="{00000000-0005-0000-0000-0000C53D0000}"/>
    <cellStyle name="Note 4 3 3 3 2 3" xfId="12004" xr:uid="{00000000-0005-0000-0000-0000C63D0000}"/>
    <cellStyle name="Note 4 3 3 3 2 4" xfId="25775" xr:uid="{00000000-0005-0000-0000-0000C73D0000}"/>
    <cellStyle name="Note 4 3 3 3 3" xfId="7581" xr:uid="{00000000-0005-0000-0000-0000C83D0000}"/>
    <cellStyle name="Note 4 3 3 3 3 2" xfId="17701" xr:uid="{00000000-0005-0000-0000-0000C93D0000}"/>
    <cellStyle name="Note 4 3 3 3 3 3" xfId="30500" xr:uid="{00000000-0005-0000-0000-0000CA3D0000}"/>
    <cellStyle name="Note 4 3 3 3 4" xfId="12003" xr:uid="{00000000-0005-0000-0000-0000CB3D0000}"/>
    <cellStyle name="Note 4 3 3 3 5" xfId="22259" xr:uid="{00000000-0005-0000-0000-0000CC3D0000}"/>
    <cellStyle name="Note 4 3 3 4" xfId="1460" xr:uid="{00000000-0005-0000-0000-0000CD3D0000}"/>
    <cellStyle name="Note 4 3 3 4 2" xfId="4360" xr:uid="{00000000-0005-0000-0000-0000CE3D0000}"/>
    <cellStyle name="Note 4 3 3 4 2 2" xfId="17704" xr:uid="{00000000-0005-0000-0000-0000CF3D0000}"/>
    <cellStyle name="Note 4 3 3 4 2 2 2" xfId="30503" xr:uid="{00000000-0005-0000-0000-0000D03D0000}"/>
    <cellStyle name="Note 4 3 3 4 2 3" xfId="12006" xr:uid="{00000000-0005-0000-0000-0000D13D0000}"/>
    <cellStyle name="Note 4 3 3 4 2 4" xfId="25776" xr:uid="{00000000-0005-0000-0000-0000D23D0000}"/>
    <cellStyle name="Note 4 3 3 4 3" xfId="7167" xr:uid="{00000000-0005-0000-0000-0000D33D0000}"/>
    <cellStyle name="Note 4 3 3 4 3 2" xfId="17703" xr:uid="{00000000-0005-0000-0000-0000D43D0000}"/>
    <cellStyle name="Note 4 3 3 4 3 3" xfId="30502" xr:uid="{00000000-0005-0000-0000-0000D53D0000}"/>
    <cellStyle name="Note 4 3 3 4 4" xfId="12005" xr:uid="{00000000-0005-0000-0000-0000D63D0000}"/>
    <cellStyle name="Note 4 3 3 4 5" xfId="21650" xr:uid="{00000000-0005-0000-0000-0000D73D0000}"/>
    <cellStyle name="Note 4 3 3 5" xfId="2098" xr:uid="{00000000-0005-0000-0000-0000D83D0000}"/>
    <cellStyle name="Note 4 3 3 5 2" xfId="4996" xr:uid="{00000000-0005-0000-0000-0000D93D0000}"/>
    <cellStyle name="Note 4 3 3 5 2 2" xfId="17706" xr:uid="{00000000-0005-0000-0000-0000DA3D0000}"/>
    <cellStyle name="Note 4 3 3 5 2 2 2" xfId="30505" xr:uid="{00000000-0005-0000-0000-0000DB3D0000}"/>
    <cellStyle name="Note 4 3 3 5 2 3" xfId="12008" xr:uid="{00000000-0005-0000-0000-0000DC3D0000}"/>
    <cellStyle name="Note 4 3 3 5 2 4" xfId="25777" xr:uid="{00000000-0005-0000-0000-0000DD3D0000}"/>
    <cellStyle name="Note 4 3 3 5 3" xfId="7609" xr:uid="{00000000-0005-0000-0000-0000DE3D0000}"/>
    <cellStyle name="Note 4 3 3 5 3 2" xfId="17705" xr:uid="{00000000-0005-0000-0000-0000DF3D0000}"/>
    <cellStyle name="Note 4 3 3 5 3 3" xfId="30504" xr:uid="{00000000-0005-0000-0000-0000E03D0000}"/>
    <cellStyle name="Note 4 3 3 5 4" xfId="12007" xr:uid="{00000000-0005-0000-0000-0000E13D0000}"/>
    <cellStyle name="Note 4 3 3 5 5" xfId="22287" xr:uid="{00000000-0005-0000-0000-0000E23D0000}"/>
    <cellStyle name="Note 4 3 3 6" xfId="2397" xr:uid="{00000000-0005-0000-0000-0000E33D0000}"/>
    <cellStyle name="Note 4 3 3 6 2" xfId="5294" xr:uid="{00000000-0005-0000-0000-0000E43D0000}"/>
    <cellStyle name="Note 4 3 3 6 2 2" xfId="17708" xr:uid="{00000000-0005-0000-0000-0000E53D0000}"/>
    <cellStyle name="Note 4 3 3 6 2 2 2" xfId="30507" xr:uid="{00000000-0005-0000-0000-0000E63D0000}"/>
    <cellStyle name="Note 4 3 3 6 2 3" xfId="12010" xr:uid="{00000000-0005-0000-0000-0000E73D0000}"/>
    <cellStyle name="Note 4 3 3 6 2 4" xfId="25778" xr:uid="{00000000-0005-0000-0000-0000E83D0000}"/>
    <cellStyle name="Note 4 3 3 6 3" xfId="7821" xr:uid="{00000000-0005-0000-0000-0000E93D0000}"/>
    <cellStyle name="Note 4 3 3 6 3 2" xfId="17707" xr:uid="{00000000-0005-0000-0000-0000EA3D0000}"/>
    <cellStyle name="Note 4 3 3 6 3 3" xfId="30506" xr:uid="{00000000-0005-0000-0000-0000EB3D0000}"/>
    <cellStyle name="Note 4 3 3 6 4" xfId="12009" xr:uid="{00000000-0005-0000-0000-0000EC3D0000}"/>
    <cellStyle name="Note 4 3 3 6 5" xfId="22585" xr:uid="{00000000-0005-0000-0000-0000ED3D0000}"/>
    <cellStyle name="Note 4 3 3 7" xfId="2467" xr:uid="{00000000-0005-0000-0000-0000EE3D0000}"/>
    <cellStyle name="Note 4 3 3 7 2" xfId="5364" xr:uid="{00000000-0005-0000-0000-0000EF3D0000}"/>
    <cellStyle name="Note 4 3 3 7 2 2" xfId="17710" xr:uid="{00000000-0005-0000-0000-0000F03D0000}"/>
    <cellStyle name="Note 4 3 3 7 2 2 2" xfId="30509" xr:uid="{00000000-0005-0000-0000-0000F13D0000}"/>
    <cellStyle name="Note 4 3 3 7 2 3" xfId="12012" xr:uid="{00000000-0005-0000-0000-0000F23D0000}"/>
    <cellStyle name="Note 4 3 3 7 2 4" xfId="25779" xr:uid="{00000000-0005-0000-0000-0000F33D0000}"/>
    <cellStyle name="Note 4 3 3 7 3" xfId="7866" xr:uid="{00000000-0005-0000-0000-0000F43D0000}"/>
    <cellStyle name="Note 4 3 3 7 3 2" xfId="17709" xr:uid="{00000000-0005-0000-0000-0000F53D0000}"/>
    <cellStyle name="Note 4 3 3 7 3 3" xfId="30508" xr:uid="{00000000-0005-0000-0000-0000F63D0000}"/>
    <cellStyle name="Note 4 3 3 7 4" xfId="12011" xr:uid="{00000000-0005-0000-0000-0000F73D0000}"/>
    <cellStyle name="Note 4 3 3 7 5" xfId="22655" xr:uid="{00000000-0005-0000-0000-0000F83D0000}"/>
    <cellStyle name="Note 4 3 3 8" xfId="2670" xr:uid="{00000000-0005-0000-0000-0000F93D0000}"/>
    <cellStyle name="Note 4 3 3 8 2" xfId="5567" xr:uid="{00000000-0005-0000-0000-0000FA3D0000}"/>
    <cellStyle name="Note 4 3 3 8 2 2" xfId="17712" xr:uid="{00000000-0005-0000-0000-0000FB3D0000}"/>
    <cellStyle name="Note 4 3 3 8 2 2 2" xfId="30511" xr:uid="{00000000-0005-0000-0000-0000FC3D0000}"/>
    <cellStyle name="Note 4 3 3 8 2 3" xfId="12014" xr:uid="{00000000-0005-0000-0000-0000FD3D0000}"/>
    <cellStyle name="Note 4 3 3 8 2 4" xfId="25780" xr:uid="{00000000-0005-0000-0000-0000FE3D0000}"/>
    <cellStyle name="Note 4 3 3 8 3" xfId="8013" xr:uid="{00000000-0005-0000-0000-0000FF3D0000}"/>
    <cellStyle name="Note 4 3 3 8 3 2" xfId="17711" xr:uid="{00000000-0005-0000-0000-0000003E0000}"/>
    <cellStyle name="Note 4 3 3 8 3 3" xfId="30510" xr:uid="{00000000-0005-0000-0000-0000013E0000}"/>
    <cellStyle name="Note 4 3 3 8 4" xfId="12013" xr:uid="{00000000-0005-0000-0000-0000023E0000}"/>
    <cellStyle name="Note 4 3 3 8 5" xfId="22858" xr:uid="{00000000-0005-0000-0000-0000033E0000}"/>
    <cellStyle name="Note 4 3 3 9" xfId="2308" xr:uid="{00000000-0005-0000-0000-0000043E0000}"/>
    <cellStyle name="Note 4 3 3 9 2" xfId="5206" xr:uid="{00000000-0005-0000-0000-0000053E0000}"/>
    <cellStyle name="Note 4 3 3 9 2 2" xfId="17714" xr:uid="{00000000-0005-0000-0000-0000063E0000}"/>
    <cellStyle name="Note 4 3 3 9 2 2 2" xfId="30513" xr:uid="{00000000-0005-0000-0000-0000073E0000}"/>
    <cellStyle name="Note 4 3 3 9 2 3" xfId="12016" xr:uid="{00000000-0005-0000-0000-0000083E0000}"/>
    <cellStyle name="Note 4 3 3 9 2 4" xfId="25781" xr:uid="{00000000-0005-0000-0000-0000093E0000}"/>
    <cellStyle name="Note 4 3 3 9 3" xfId="7756" xr:uid="{00000000-0005-0000-0000-00000A3E0000}"/>
    <cellStyle name="Note 4 3 3 9 3 2" xfId="17713" xr:uid="{00000000-0005-0000-0000-00000B3E0000}"/>
    <cellStyle name="Note 4 3 3 9 3 3" xfId="30512" xr:uid="{00000000-0005-0000-0000-00000C3E0000}"/>
    <cellStyle name="Note 4 3 3 9 4" xfId="12015" xr:uid="{00000000-0005-0000-0000-00000D3E0000}"/>
    <cellStyle name="Note 4 3 3 9 5" xfId="22497" xr:uid="{00000000-0005-0000-0000-00000E3E0000}"/>
    <cellStyle name="Note 4 3 30" xfId="7087" xr:uid="{00000000-0005-0000-0000-00000F3E0000}"/>
    <cellStyle name="Note 4 3 30 2" xfId="17519" xr:uid="{00000000-0005-0000-0000-0000103E0000}"/>
    <cellStyle name="Note 4 3 30 3" xfId="30318" xr:uid="{00000000-0005-0000-0000-0000113E0000}"/>
    <cellStyle name="Note 4 3 31" xfId="11821" xr:uid="{00000000-0005-0000-0000-0000123E0000}"/>
    <cellStyle name="Note 4 3 4" xfId="1688" xr:uid="{00000000-0005-0000-0000-0000133E0000}"/>
    <cellStyle name="Note 4 3 4 2" xfId="4587" xr:uid="{00000000-0005-0000-0000-0000143E0000}"/>
    <cellStyle name="Note 4 3 4 2 2" xfId="17716" xr:uid="{00000000-0005-0000-0000-0000153E0000}"/>
    <cellStyle name="Note 4 3 4 2 2 2" xfId="30515" xr:uid="{00000000-0005-0000-0000-0000163E0000}"/>
    <cellStyle name="Note 4 3 4 2 3" xfId="12018" xr:uid="{00000000-0005-0000-0000-0000173E0000}"/>
    <cellStyle name="Note 4 3 4 2 4" xfId="25782" xr:uid="{00000000-0005-0000-0000-0000183E0000}"/>
    <cellStyle name="Note 4 3 4 3" xfId="7320" xr:uid="{00000000-0005-0000-0000-0000193E0000}"/>
    <cellStyle name="Note 4 3 4 3 2" xfId="17715" xr:uid="{00000000-0005-0000-0000-00001A3E0000}"/>
    <cellStyle name="Note 4 3 4 3 3" xfId="30514" xr:uid="{00000000-0005-0000-0000-00001B3E0000}"/>
    <cellStyle name="Note 4 3 4 4" xfId="12017" xr:uid="{00000000-0005-0000-0000-00001C3E0000}"/>
    <cellStyle name="Note 4 3 4 5" xfId="21877" xr:uid="{00000000-0005-0000-0000-00001D3E0000}"/>
    <cellStyle name="Note 4 3 5" xfId="2073" xr:uid="{00000000-0005-0000-0000-00001E3E0000}"/>
    <cellStyle name="Note 4 3 5 2" xfId="4971" xr:uid="{00000000-0005-0000-0000-00001F3E0000}"/>
    <cellStyle name="Note 4 3 5 2 2" xfId="17718" xr:uid="{00000000-0005-0000-0000-0000203E0000}"/>
    <cellStyle name="Note 4 3 5 2 2 2" xfId="30517" xr:uid="{00000000-0005-0000-0000-0000213E0000}"/>
    <cellStyle name="Note 4 3 5 2 3" xfId="12020" xr:uid="{00000000-0005-0000-0000-0000223E0000}"/>
    <cellStyle name="Note 4 3 5 2 4" xfId="25783" xr:uid="{00000000-0005-0000-0000-0000233E0000}"/>
    <cellStyle name="Note 4 3 5 3" xfId="7584" xr:uid="{00000000-0005-0000-0000-0000243E0000}"/>
    <cellStyle name="Note 4 3 5 3 2" xfId="17717" xr:uid="{00000000-0005-0000-0000-0000253E0000}"/>
    <cellStyle name="Note 4 3 5 3 3" xfId="30516" xr:uid="{00000000-0005-0000-0000-0000263E0000}"/>
    <cellStyle name="Note 4 3 5 4" xfId="12019" xr:uid="{00000000-0005-0000-0000-0000273E0000}"/>
    <cellStyle name="Note 4 3 5 5" xfId="22262" xr:uid="{00000000-0005-0000-0000-0000283E0000}"/>
    <cellStyle name="Note 4 3 6" xfId="1661" xr:uid="{00000000-0005-0000-0000-0000293E0000}"/>
    <cellStyle name="Note 4 3 6 2" xfId="4560" xr:uid="{00000000-0005-0000-0000-00002A3E0000}"/>
    <cellStyle name="Note 4 3 6 2 2" xfId="17720" xr:uid="{00000000-0005-0000-0000-00002B3E0000}"/>
    <cellStyle name="Note 4 3 6 2 2 2" xfId="30519" xr:uid="{00000000-0005-0000-0000-00002C3E0000}"/>
    <cellStyle name="Note 4 3 6 2 3" xfId="12022" xr:uid="{00000000-0005-0000-0000-00002D3E0000}"/>
    <cellStyle name="Note 4 3 6 2 4" xfId="25784" xr:uid="{00000000-0005-0000-0000-00002E3E0000}"/>
    <cellStyle name="Note 4 3 6 3" xfId="7293" xr:uid="{00000000-0005-0000-0000-00002F3E0000}"/>
    <cellStyle name="Note 4 3 6 3 2" xfId="17719" xr:uid="{00000000-0005-0000-0000-0000303E0000}"/>
    <cellStyle name="Note 4 3 6 3 3" xfId="30518" xr:uid="{00000000-0005-0000-0000-0000313E0000}"/>
    <cellStyle name="Note 4 3 6 4" xfId="12021" xr:uid="{00000000-0005-0000-0000-0000323E0000}"/>
    <cellStyle name="Note 4 3 6 5" xfId="21850" xr:uid="{00000000-0005-0000-0000-0000333E0000}"/>
    <cellStyle name="Note 4 3 7" xfId="2327" xr:uid="{00000000-0005-0000-0000-0000343E0000}"/>
    <cellStyle name="Note 4 3 7 2" xfId="5225" xr:uid="{00000000-0005-0000-0000-0000353E0000}"/>
    <cellStyle name="Note 4 3 7 2 2" xfId="17722" xr:uid="{00000000-0005-0000-0000-0000363E0000}"/>
    <cellStyle name="Note 4 3 7 2 2 2" xfId="30521" xr:uid="{00000000-0005-0000-0000-0000373E0000}"/>
    <cellStyle name="Note 4 3 7 2 3" xfId="12024" xr:uid="{00000000-0005-0000-0000-0000383E0000}"/>
    <cellStyle name="Note 4 3 7 2 4" xfId="25785" xr:uid="{00000000-0005-0000-0000-0000393E0000}"/>
    <cellStyle name="Note 4 3 7 3" xfId="7775" xr:uid="{00000000-0005-0000-0000-00003A3E0000}"/>
    <cellStyle name="Note 4 3 7 3 2" xfId="17721" xr:uid="{00000000-0005-0000-0000-00003B3E0000}"/>
    <cellStyle name="Note 4 3 7 3 3" xfId="30520" xr:uid="{00000000-0005-0000-0000-00003C3E0000}"/>
    <cellStyle name="Note 4 3 7 4" xfId="12023" xr:uid="{00000000-0005-0000-0000-00003D3E0000}"/>
    <cellStyle name="Note 4 3 7 5" xfId="22516" xr:uid="{00000000-0005-0000-0000-00003E3E0000}"/>
    <cellStyle name="Note 4 3 8" xfId="1638" xr:uid="{00000000-0005-0000-0000-00003F3E0000}"/>
    <cellStyle name="Note 4 3 8 2" xfId="4537" xr:uid="{00000000-0005-0000-0000-0000403E0000}"/>
    <cellStyle name="Note 4 3 8 2 2" xfId="17724" xr:uid="{00000000-0005-0000-0000-0000413E0000}"/>
    <cellStyle name="Note 4 3 8 2 2 2" xfId="30523" xr:uid="{00000000-0005-0000-0000-0000423E0000}"/>
    <cellStyle name="Note 4 3 8 2 3" xfId="12026" xr:uid="{00000000-0005-0000-0000-0000433E0000}"/>
    <cellStyle name="Note 4 3 8 2 4" xfId="25786" xr:uid="{00000000-0005-0000-0000-0000443E0000}"/>
    <cellStyle name="Note 4 3 8 3" xfId="7270" xr:uid="{00000000-0005-0000-0000-0000453E0000}"/>
    <cellStyle name="Note 4 3 8 3 2" xfId="17723" xr:uid="{00000000-0005-0000-0000-0000463E0000}"/>
    <cellStyle name="Note 4 3 8 3 3" xfId="30522" xr:uid="{00000000-0005-0000-0000-0000473E0000}"/>
    <cellStyle name="Note 4 3 8 4" xfId="12025" xr:uid="{00000000-0005-0000-0000-0000483E0000}"/>
    <cellStyle name="Note 4 3 8 5" xfId="21827" xr:uid="{00000000-0005-0000-0000-0000493E0000}"/>
    <cellStyle name="Note 4 3 9" xfId="2264" xr:uid="{00000000-0005-0000-0000-00004A3E0000}"/>
    <cellStyle name="Note 4 3 9 2" xfId="5162" xr:uid="{00000000-0005-0000-0000-00004B3E0000}"/>
    <cellStyle name="Note 4 3 9 2 2" xfId="17726" xr:uid="{00000000-0005-0000-0000-00004C3E0000}"/>
    <cellStyle name="Note 4 3 9 2 2 2" xfId="30525" xr:uid="{00000000-0005-0000-0000-00004D3E0000}"/>
    <cellStyle name="Note 4 3 9 2 3" xfId="12028" xr:uid="{00000000-0005-0000-0000-00004E3E0000}"/>
    <cellStyle name="Note 4 3 9 2 4" xfId="25787" xr:uid="{00000000-0005-0000-0000-00004F3E0000}"/>
    <cellStyle name="Note 4 3 9 3" xfId="7717" xr:uid="{00000000-0005-0000-0000-0000503E0000}"/>
    <cellStyle name="Note 4 3 9 3 2" xfId="17725" xr:uid="{00000000-0005-0000-0000-0000513E0000}"/>
    <cellStyle name="Note 4 3 9 3 3" xfId="30524" xr:uid="{00000000-0005-0000-0000-0000523E0000}"/>
    <cellStyle name="Note 4 3 9 4" xfId="12027" xr:uid="{00000000-0005-0000-0000-0000533E0000}"/>
    <cellStyle name="Note 4 3 9 5" xfId="22453" xr:uid="{00000000-0005-0000-0000-0000543E0000}"/>
    <cellStyle name="Note 4 4" xfId="450" xr:uid="{00000000-0005-0000-0000-0000553E0000}"/>
    <cellStyle name="Note 4 4 10" xfId="1959" xr:uid="{00000000-0005-0000-0000-0000563E0000}"/>
    <cellStyle name="Note 4 4 10 2" xfId="4857" xr:uid="{00000000-0005-0000-0000-0000573E0000}"/>
    <cellStyle name="Note 4 4 10 2 2" xfId="17729" xr:uid="{00000000-0005-0000-0000-0000583E0000}"/>
    <cellStyle name="Note 4 4 10 2 2 2" xfId="30528" xr:uid="{00000000-0005-0000-0000-0000593E0000}"/>
    <cellStyle name="Note 4 4 10 2 3" xfId="12031" xr:uid="{00000000-0005-0000-0000-00005A3E0000}"/>
    <cellStyle name="Note 4 4 10 2 4" xfId="25788" xr:uid="{00000000-0005-0000-0000-00005B3E0000}"/>
    <cellStyle name="Note 4 4 10 3" xfId="7488" xr:uid="{00000000-0005-0000-0000-00005C3E0000}"/>
    <cellStyle name="Note 4 4 10 3 2" xfId="17728" xr:uid="{00000000-0005-0000-0000-00005D3E0000}"/>
    <cellStyle name="Note 4 4 10 3 3" xfId="30527" xr:uid="{00000000-0005-0000-0000-00005E3E0000}"/>
    <cellStyle name="Note 4 4 10 4" xfId="12030" xr:uid="{00000000-0005-0000-0000-00005F3E0000}"/>
    <cellStyle name="Note 4 4 10 5" xfId="22148" xr:uid="{00000000-0005-0000-0000-0000603E0000}"/>
    <cellStyle name="Note 4 4 11" xfId="2976" xr:uid="{00000000-0005-0000-0000-0000613E0000}"/>
    <cellStyle name="Note 4 4 11 2" xfId="5873" xr:uid="{00000000-0005-0000-0000-0000623E0000}"/>
    <cellStyle name="Note 4 4 11 2 2" xfId="17731" xr:uid="{00000000-0005-0000-0000-0000633E0000}"/>
    <cellStyle name="Note 4 4 11 2 2 2" xfId="30530" xr:uid="{00000000-0005-0000-0000-0000643E0000}"/>
    <cellStyle name="Note 4 4 11 2 3" xfId="12033" xr:uid="{00000000-0005-0000-0000-0000653E0000}"/>
    <cellStyle name="Note 4 4 11 2 4" xfId="25789" xr:uid="{00000000-0005-0000-0000-0000663E0000}"/>
    <cellStyle name="Note 4 4 11 3" xfId="8212" xr:uid="{00000000-0005-0000-0000-0000673E0000}"/>
    <cellStyle name="Note 4 4 11 3 2" xfId="17730" xr:uid="{00000000-0005-0000-0000-0000683E0000}"/>
    <cellStyle name="Note 4 4 11 3 3" xfId="30529" xr:uid="{00000000-0005-0000-0000-0000693E0000}"/>
    <cellStyle name="Note 4 4 11 4" xfId="12032" xr:uid="{00000000-0005-0000-0000-00006A3E0000}"/>
    <cellStyle name="Note 4 4 11 5" xfId="23164" xr:uid="{00000000-0005-0000-0000-00006B3E0000}"/>
    <cellStyle name="Note 4 4 12" xfId="2575" xr:uid="{00000000-0005-0000-0000-00006C3E0000}"/>
    <cellStyle name="Note 4 4 12 2" xfId="5472" xr:uid="{00000000-0005-0000-0000-00006D3E0000}"/>
    <cellStyle name="Note 4 4 12 2 2" xfId="17733" xr:uid="{00000000-0005-0000-0000-00006E3E0000}"/>
    <cellStyle name="Note 4 4 12 2 2 2" xfId="30532" xr:uid="{00000000-0005-0000-0000-00006F3E0000}"/>
    <cellStyle name="Note 4 4 12 2 3" xfId="12035" xr:uid="{00000000-0005-0000-0000-0000703E0000}"/>
    <cellStyle name="Note 4 4 12 2 4" xfId="25790" xr:uid="{00000000-0005-0000-0000-0000713E0000}"/>
    <cellStyle name="Note 4 4 12 3" xfId="7935" xr:uid="{00000000-0005-0000-0000-0000723E0000}"/>
    <cellStyle name="Note 4 4 12 3 2" xfId="17732" xr:uid="{00000000-0005-0000-0000-0000733E0000}"/>
    <cellStyle name="Note 4 4 12 3 3" xfId="30531" xr:uid="{00000000-0005-0000-0000-0000743E0000}"/>
    <cellStyle name="Note 4 4 12 4" xfId="12034" xr:uid="{00000000-0005-0000-0000-0000753E0000}"/>
    <cellStyle name="Note 4 4 12 5" xfId="22763" xr:uid="{00000000-0005-0000-0000-0000763E0000}"/>
    <cellStyle name="Note 4 4 13" xfId="2718" xr:uid="{00000000-0005-0000-0000-0000773E0000}"/>
    <cellStyle name="Note 4 4 13 2" xfId="5615" xr:uid="{00000000-0005-0000-0000-0000783E0000}"/>
    <cellStyle name="Note 4 4 13 2 2" xfId="17735" xr:uid="{00000000-0005-0000-0000-0000793E0000}"/>
    <cellStyle name="Note 4 4 13 2 2 2" xfId="30534" xr:uid="{00000000-0005-0000-0000-00007A3E0000}"/>
    <cellStyle name="Note 4 4 13 2 3" xfId="12037" xr:uid="{00000000-0005-0000-0000-00007B3E0000}"/>
    <cellStyle name="Note 4 4 13 2 4" xfId="25791" xr:uid="{00000000-0005-0000-0000-00007C3E0000}"/>
    <cellStyle name="Note 4 4 13 3" xfId="8061" xr:uid="{00000000-0005-0000-0000-00007D3E0000}"/>
    <cellStyle name="Note 4 4 13 3 2" xfId="17734" xr:uid="{00000000-0005-0000-0000-00007E3E0000}"/>
    <cellStyle name="Note 4 4 13 3 3" xfId="30533" xr:uid="{00000000-0005-0000-0000-00007F3E0000}"/>
    <cellStyle name="Note 4 4 13 4" xfId="12036" xr:uid="{00000000-0005-0000-0000-0000803E0000}"/>
    <cellStyle name="Note 4 4 13 5" xfId="22906" xr:uid="{00000000-0005-0000-0000-0000813E0000}"/>
    <cellStyle name="Note 4 4 14" xfId="2153" xr:uid="{00000000-0005-0000-0000-0000823E0000}"/>
    <cellStyle name="Note 4 4 14 2" xfId="5051" xr:uid="{00000000-0005-0000-0000-0000833E0000}"/>
    <cellStyle name="Note 4 4 14 2 2" xfId="17737" xr:uid="{00000000-0005-0000-0000-0000843E0000}"/>
    <cellStyle name="Note 4 4 14 2 2 2" xfId="30536" xr:uid="{00000000-0005-0000-0000-0000853E0000}"/>
    <cellStyle name="Note 4 4 14 2 3" xfId="12039" xr:uid="{00000000-0005-0000-0000-0000863E0000}"/>
    <cellStyle name="Note 4 4 14 2 4" xfId="25792" xr:uid="{00000000-0005-0000-0000-0000873E0000}"/>
    <cellStyle name="Note 4 4 14 3" xfId="7664" xr:uid="{00000000-0005-0000-0000-0000883E0000}"/>
    <cellStyle name="Note 4 4 14 3 2" xfId="17736" xr:uid="{00000000-0005-0000-0000-0000893E0000}"/>
    <cellStyle name="Note 4 4 14 3 3" xfId="30535" xr:uid="{00000000-0005-0000-0000-00008A3E0000}"/>
    <cellStyle name="Note 4 4 14 4" xfId="12038" xr:uid="{00000000-0005-0000-0000-00008B3E0000}"/>
    <cellStyle name="Note 4 4 14 5" xfId="22342" xr:uid="{00000000-0005-0000-0000-00008C3E0000}"/>
    <cellStyle name="Note 4 4 15" xfId="2767" xr:uid="{00000000-0005-0000-0000-00008D3E0000}"/>
    <cellStyle name="Note 4 4 15 2" xfId="5664" xr:uid="{00000000-0005-0000-0000-00008E3E0000}"/>
    <cellStyle name="Note 4 4 15 2 2" xfId="17739" xr:uid="{00000000-0005-0000-0000-00008F3E0000}"/>
    <cellStyle name="Note 4 4 15 2 2 2" xfId="30538" xr:uid="{00000000-0005-0000-0000-0000903E0000}"/>
    <cellStyle name="Note 4 4 15 2 3" xfId="12041" xr:uid="{00000000-0005-0000-0000-0000913E0000}"/>
    <cellStyle name="Note 4 4 15 2 4" xfId="25793" xr:uid="{00000000-0005-0000-0000-0000923E0000}"/>
    <cellStyle name="Note 4 4 15 3" xfId="8104" xr:uid="{00000000-0005-0000-0000-0000933E0000}"/>
    <cellStyle name="Note 4 4 15 3 2" xfId="17738" xr:uid="{00000000-0005-0000-0000-0000943E0000}"/>
    <cellStyle name="Note 4 4 15 3 3" xfId="30537" xr:uid="{00000000-0005-0000-0000-0000953E0000}"/>
    <cellStyle name="Note 4 4 15 4" xfId="12040" xr:uid="{00000000-0005-0000-0000-0000963E0000}"/>
    <cellStyle name="Note 4 4 15 5" xfId="22955" xr:uid="{00000000-0005-0000-0000-0000973E0000}"/>
    <cellStyle name="Note 4 4 16" xfId="3062" xr:uid="{00000000-0005-0000-0000-0000983E0000}"/>
    <cellStyle name="Note 4 4 16 2" xfId="5959" xr:uid="{00000000-0005-0000-0000-0000993E0000}"/>
    <cellStyle name="Note 4 4 16 2 2" xfId="17741" xr:uid="{00000000-0005-0000-0000-00009A3E0000}"/>
    <cellStyle name="Note 4 4 16 2 2 2" xfId="30540" xr:uid="{00000000-0005-0000-0000-00009B3E0000}"/>
    <cellStyle name="Note 4 4 16 2 3" xfId="12043" xr:uid="{00000000-0005-0000-0000-00009C3E0000}"/>
    <cellStyle name="Note 4 4 16 2 4" xfId="25794" xr:uid="{00000000-0005-0000-0000-00009D3E0000}"/>
    <cellStyle name="Note 4 4 16 3" xfId="8261" xr:uid="{00000000-0005-0000-0000-00009E3E0000}"/>
    <cellStyle name="Note 4 4 16 3 2" xfId="17740" xr:uid="{00000000-0005-0000-0000-00009F3E0000}"/>
    <cellStyle name="Note 4 4 16 3 3" xfId="30539" xr:uid="{00000000-0005-0000-0000-0000A03E0000}"/>
    <cellStyle name="Note 4 4 16 4" xfId="12042" xr:uid="{00000000-0005-0000-0000-0000A13E0000}"/>
    <cellStyle name="Note 4 4 16 5" xfId="23250" xr:uid="{00000000-0005-0000-0000-0000A23E0000}"/>
    <cellStyle name="Note 4 4 17" xfId="3516" xr:uid="{00000000-0005-0000-0000-0000A33E0000}"/>
    <cellStyle name="Note 4 4 17 2" xfId="6413" xr:uid="{00000000-0005-0000-0000-0000A43E0000}"/>
    <cellStyle name="Note 4 4 17 2 2" xfId="17743" xr:uid="{00000000-0005-0000-0000-0000A53E0000}"/>
    <cellStyle name="Note 4 4 17 2 2 2" xfId="30542" xr:uid="{00000000-0005-0000-0000-0000A63E0000}"/>
    <cellStyle name="Note 4 4 17 2 3" xfId="12045" xr:uid="{00000000-0005-0000-0000-0000A73E0000}"/>
    <cellStyle name="Note 4 4 17 2 4" xfId="25795" xr:uid="{00000000-0005-0000-0000-0000A83E0000}"/>
    <cellStyle name="Note 4 4 17 3" xfId="8536" xr:uid="{00000000-0005-0000-0000-0000A93E0000}"/>
    <cellStyle name="Note 4 4 17 3 2" xfId="17742" xr:uid="{00000000-0005-0000-0000-0000AA3E0000}"/>
    <cellStyle name="Note 4 4 17 3 3" xfId="30541" xr:uid="{00000000-0005-0000-0000-0000AB3E0000}"/>
    <cellStyle name="Note 4 4 17 4" xfId="12044" xr:uid="{00000000-0005-0000-0000-0000AC3E0000}"/>
    <cellStyle name="Note 4 4 17 5" xfId="23704" xr:uid="{00000000-0005-0000-0000-0000AD3E0000}"/>
    <cellStyle name="Note 4 4 18" xfId="3407" xr:uid="{00000000-0005-0000-0000-0000AE3E0000}"/>
    <cellStyle name="Note 4 4 18 2" xfId="6304" xr:uid="{00000000-0005-0000-0000-0000AF3E0000}"/>
    <cellStyle name="Note 4 4 18 2 2" xfId="17745" xr:uid="{00000000-0005-0000-0000-0000B03E0000}"/>
    <cellStyle name="Note 4 4 18 2 2 2" xfId="30544" xr:uid="{00000000-0005-0000-0000-0000B13E0000}"/>
    <cellStyle name="Note 4 4 18 2 3" xfId="12047" xr:uid="{00000000-0005-0000-0000-0000B23E0000}"/>
    <cellStyle name="Note 4 4 18 2 4" xfId="25796" xr:uid="{00000000-0005-0000-0000-0000B33E0000}"/>
    <cellStyle name="Note 4 4 18 3" xfId="8474" xr:uid="{00000000-0005-0000-0000-0000B43E0000}"/>
    <cellStyle name="Note 4 4 18 3 2" xfId="17744" xr:uid="{00000000-0005-0000-0000-0000B53E0000}"/>
    <cellStyle name="Note 4 4 18 3 3" xfId="30543" xr:uid="{00000000-0005-0000-0000-0000B63E0000}"/>
    <cellStyle name="Note 4 4 18 4" xfId="12046" xr:uid="{00000000-0005-0000-0000-0000B73E0000}"/>
    <cellStyle name="Note 4 4 18 5" xfId="23595" xr:uid="{00000000-0005-0000-0000-0000B83E0000}"/>
    <cellStyle name="Note 4 4 19" xfId="3684" xr:uid="{00000000-0005-0000-0000-0000B93E0000}"/>
    <cellStyle name="Note 4 4 19 2" xfId="6581" xr:uid="{00000000-0005-0000-0000-0000BA3E0000}"/>
    <cellStyle name="Note 4 4 19 2 2" xfId="17747" xr:uid="{00000000-0005-0000-0000-0000BB3E0000}"/>
    <cellStyle name="Note 4 4 19 2 2 2" xfId="30546" xr:uid="{00000000-0005-0000-0000-0000BC3E0000}"/>
    <cellStyle name="Note 4 4 19 2 3" xfId="12049" xr:uid="{00000000-0005-0000-0000-0000BD3E0000}"/>
    <cellStyle name="Note 4 4 19 2 4" xfId="25797" xr:uid="{00000000-0005-0000-0000-0000BE3E0000}"/>
    <cellStyle name="Note 4 4 19 3" xfId="8636" xr:uid="{00000000-0005-0000-0000-0000BF3E0000}"/>
    <cellStyle name="Note 4 4 19 3 2" xfId="17746" xr:uid="{00000000-0005-0000-0000-0000C03E0000}"/>
    <cellStyle name="Note 4 4 19 3 3" xfId="30545" xr:uid="{00000000-0005-0000-0000-0000C13E0000}"/>
    <cellStyle name="Note 4 4 19 4" xfId="12048" xr:uid="{00000000-0005-0000-0000-0000C23E0000}"/>
    <cellStyle name="Note 4 4 19 5" xfId="23872" xr:uid="{00000000-0005-0000-0000-0000C33E0000}"/>
    <cellStyle name="Note 4 4 2" xfId="451" xr:uid="{00000000-0005-0000-0000-0000C43E0000}"/>
    <cellStyle name="Note 4 4 2 10" xfId="2930" xr:uid="{00000000-0005-0000-0000-0000C53E0000}"/>
    <cellStyle name="Note 4 4 2 10 2" xfId="5827" xr:uid="{00000000-0005-0000-0000-0000C63E0000}"/>
    <cellStyle name="Note 4 4 2 10 2 2" xfId="17750" xr:uid="{00000000-0005-0000-0000-0000C73E0000}"/>
    <cellStyle name="Note 4 4 2 10 2 2 2" xfId="30549" xr:uid="{00000000-0005-0000-0000-0000C83E0000}"/>
    <cellStyle name="Note 4 4 2 10 2 3" xfId="12052" xr:uid="{00000000-0005-0000-0000-0000C93E0000}"/>
    <cellStyle name="Note 4 4 2 10 2 4" xfId="25798" xr:uid="{00000000-0005-0000-0000-0000CA3E0000}"/>
    <cellStyle name="Note 4 4 2 10 3" xfId="8178" xr:uid="{00000000-0005-0000-0000-0000CB3E0000}"/>
    <cellStyle name="Note 4 4 2 10 3 2" xfId="17749" xr:uid="{00000000-0005-0000-0000-0000CC3E0000}"/>
    <cellStyle name="Note 4 4 2 10 3 3" xfId="30548" xr:uid="{00000000-0005-0000-0000-0000CD3E0000}"/>
    <cellStyle name="Note 4 4 2 10 4" xfId="12051" xr:uid="{00000000-0005-0000-0000-0000CE3E0000}"/>
    <cellStyle name="Note 4 4 2 10 5" xfId="23118" xr:uid="{00000000-0005-0000-0000-0000CF3E0000}"/>
    <cellStyle name="Note 4 4 2 11" xfId="1946" xr:uid="{00000000-0005-0000-0000-0000D03E0000}"/>
    <cellStyle name="Note 4 4 2 11 2" xfId="4844" xr:uid="{00000000-0005-0000-0000-0000D13E0000}"/>
    <cellStyle name="Note 4 4 2 11 2 2" xfId="17752" xr:uid="{00000000-0005-0000-0000-0000D23E0000}"/>
    <cellStyle name="Note 4 4 2 11 2 2 2" xfId="30551" xr:uid="{00000000-0005-0000-0000-0000D33E0000}"/>
    <cellStyle name="Note 4 4 2 11 2 3" xfId="12054" xr:uid="{00000000-0005-0000-0000-0000D43E0000}"/>
    <cellStyle name="Note 4 4 2 11 2 4" xfId="25799" xr:uid="{00000000-0005-0000-0000-0000D53E0000}"/>
    <cellStyle name="Note 4 4 2 11 3" xfId="7475" xr:uid="{00000000-0005-0000-0000-0000D63E0000}"/>
    <cellStyle name="Note 4 4 2 11 3 2" xfId="17751" xr:uid="{00000000-0005-0000-0000-0000D73E0000}"/>
    <cellStyle name="Note 4 4 2 11 3 3" xfId="30550" xr:uid="{00000000-0005-0000-0000-0000D83E0000}"/>
    <cellStyle name="Note 4 4 2 11 4" xfId="12053" xr:uid="{00000000-0005-0000-0000-0000D93E0000}"/>
    <cellStyle name="Note 4 4 2 11 5" xfId="22135" xr:uid="{00000000-0005-0000-0000-0000DA3E0000}"/>
    <cellStyle name="Note 4 4 2 12" xfId="3085" xr:uid="{00000000-0005-0000-0000-0000DB3E0000}"/>
    <cellStyle name="Note 4 4 2 12 2" xfId="5982" xr:uid="{00000000-0005-0000-0000-0000DC3E0000}"/>
    <cellStyle name="Note 4 4 2 12 2 2" xfId="17754" xr:uid="{00000000-0005-0000-0000-0000DD3E0000}"/>
    <cellStyle name="Note 4 4 2 12 2 2 2" xfId="30553" xr:uid="{00000000-0005-0000-0000-0000DE3E0000}"/>
    <cellStyle name="Note 4 4 2 12 2 3" xfId="12056" xr:uid="{00000000-0005-0000-0000-0000DF3E0000}"/>
    <cellStyle name="Note 4 4 2 12 2 4" xfId="25800" xr:uid="{00000000-0005-0000-0000-0000E03E0000}"/>
    <cellStyle name="Note 4 4 2 12 3" xfId="8278" xr:uid="{00000000-0005-0000-0000-0000E13E0000}"/>
    <cellStyle name="Note 4 4 2 12 3 2" xfId="17753" xr:uid="{00000000-0005-0000-0000-0000E23E0000}"/>
    <cellStyle name="Note 4 4 2 12 3 3" xfId="30552" xr:uid="{00000000-0005-0000-0000-0000E33E0000}"/>
    <cellStyle name="Note 4 4 2 12 4" xfId="12055" xr:uid="{00000000-0005-0000-0000-0000E43E0000}"/>
    <cellStyle name="Note 4 4 2 12 5" xfId="23273" xr:uid="{00000000-0005-0000-0000-0000E53E0000}"/>
    <cellStyle name="Note 4 4 2 13" xfId="2154" xr:uid="{00000000-0005-0000-0000-0000E63E0000}"/>
    <cellStyle name="Note 4 4 2 13 2" xfId="5052" xr:uid="{00000000-0005-0000-0000-0000E73E0000}"/>
    <cellStyle name="Note 4 4 2 13 2 2" xfId="17756" xr:uid="{00000000-0005-0000-0000-0000E83E0000}"/>
    <cellStyle name="Note 4 4 2 13 2 2 2" xfId="30555" xr:uid="{00000000-0005-0000-0000-0000E93E0000}"/>
    <cellStyle name="Note 4 4 2 13 2 3" xfId="12058" xr:uid="{00000000-0005-0000-0000-0000EA3E0000}"/>
    <cellStyle name="Note 4 4 2 13 2 4" xfId="25801" xr:uid="{00000000-0005-0000-0000-0000EB3E0000}"/>
    <cellStyle name="Note 4 4 2 13 3" xfId="7665" xr:uid="{00000000-0005-0000-0000-0000EC3E0000}"/>
    <cellStyle name="Note 4 4 2 13 3 2" xfId="17755" xr:uid="{00000000-0005-0000-0000-0000ED3E0000}"/>
    <cellStyle name="Note 4 4 2 13 3 3" xfId="30554" xr:uid="{00000000-0005-0000-0000-0000EE3E0000}"/>
    <cellStyle name="Note 4 4 2 13 4" xfId="12057" xr:uid="{00000000-0005-0000-0000-0000EF3E0000}"/>
    <cellStyle name="Note 4 4 2 13 5" xfId="22343" xr:uid="{00000000-0005-0000-0000-0000F03E0000}"/>
    <cellStyle name="Note 4 4 2 14" xfId="2992" xr:uid="{00000000-0005-0000-0000-0000F13E0000}"/>
    <cellStyle name="Note 4 4 2 14 2" xfId="5889" xr:uid="{00000000-0005-0000-0000-0000F23E0000}"/>
    <cellStyle name="Note 4 4 2 14 2 2" xfId="17758" xr:uid="{00000000-0005-0000-0000-0000F33E0000}"/>
    <cellStyle name="Note 4 4 2 14 2 2 2" xfId="30557" xr:uid="{00000000-0005-0000-0000-0000F43E0000}"/>
    <cellStyle name="Note 4 4 2 14 2 3" xfId="12060" xr:uid="{00000000-0005-0000-0000-0000F53E0000}"/>
    <cellStyle name="Note 4 4 2 14 2 4" xfId="25802" xr:uid="{00000000-0005-0000-0000-0000F63E0000}"/>
    <cellStyle name="Note 4 4 2 14 3" xfId="8228" xr:uid="{00000000-0005-0000-0000-0000F73E0000}"/>
    <cellStyle name="Note 4 4 2 14 3 2" xfId="17757" xr:uid="{00000000-0005-0000-0000-0000F83E0000}"/>
    <cellStyle name="Note 4 4 2 14 3 3" xfId="30556" xr:uid="{00000000-0005-0000-0000-0000F93E0000}"/>
    <cellStyle name="Note 4 4 2 14 4" xfId="12059" xr:uid="{00000000-0005-0000-0000-0000FA3E0000}"/>
    <cellStyle name="Note 4 4 2 14 5" xfId="23180" xr:uid="{00000000-0005-0000-0000-0000FB3E0000}"/>
    <cellStyle name="Note 4 4 2 15" xfId="3248" xr:uid="{00000000-0005-0000-0000-0000FC3E0000}"/>
    <cellStyle name="Note 4 4 2 15 2" xfId="6145" xr:uid="{00000000-0005-0000-0000-0000FD3E0000}"/>
    <cellStyle name="Note 4 4 2 15 2 2" xfId="17760" xr:uid="{00000000-0005-0000-0000-0000FE3E0000}"/>
    <cellStyle name="Note 4 4 2 15 2 2 2" xfId="30559" xr:uid="{00000000-0005-0000-0000-0000FF3E0000}"/>
    <cellStyle name="Note 4 4 2 15 2 3" xfId="12062" xr:uid="{00000000-0005-0000-0000-0000003F0000}"/>
    <cellStyle name="Note 4 4 2 15 2 4" xfId="25803" xr:uid="{00000000-0005-0000-0000-0000013F0000}"/>
    <cellStyle name="Note 4 4 2 15 3" xfId="8367" xr:uid="{00000000-0005-0000-0000-0000023F0000}"/>
    <cellStyle name="Note 4 4 2 15 3 2" xfId="17759" xr:uid="{00000000-0005-0000-0000-0000033F0000}"/>
    <cellStyle name="Note 4 4 2 15 3 3" xfId="30558" xr:uid="{00000000-0005-0000-0000-0000043F0000}"/>
    <cellStyle name="Note 4 4 2 15 4" xfId="12061" xr:uid="{00000000-0005-0000-0000-0000053F0000}"/>
    <cellStyle name="Note 4 4 2 15 5" xfId="23436" xr:uid="{00000000-0005-0000-0000-0000063F0000}"/>
    <cellStyle name="Note 4 4 2 16" xfId="1940" xr:uid="{00000000-0005-0000-0000-0000073F0000}"/>
    <cellStyle name="Note 4 4 2 16 2" xfId="4838" xr:uid="{00000000-0005-0000-0000-0000083F0000}"/>
    <cellStyle name="Note 4 4 2 16 2 2" xfId="17762" xr:uid="{00000000-0005-0000-0000-0000093F0000}"/>
    <cellStyle name="Note 4 4 2 16 2 2 2" xfId="30561" xr:uid="{00000000-0005-0000-0000-00000A3F0000}"/>
    <cellStyle name="Note 4 4 2 16 2 3" xfId="12064" xr:uid="{00000000-0005-0000-0000-00000B3F0000}"/>
    <cellStyle name="Note 4 4 2 16 2 4" xfId="25804" xr:uid="{00000000-0005-0000-0000-00000C3F0000}"/>
    <cellStyle name="Note 4 4 2 16 3" xfId="7469" xr:uid="{00000000-0005-0000-0000-00000D3F0000}"/>
    <cellStyle name="Note 4 4 2 16 3 2" xfId="17761" xr:uid="{00000000-0005-0000-0000-00000E3F0000}"/>
    <cellStyle name="Note 4 4 2 16 3 3" xfId="30560" xr:uid="{00000000-0005-0000-0000-00000F3F0000}"/>
    <cellStyle name="Note 4 4 2 16 4" xfId="12063" xr:uid="{00000000-0005-0000-0000-0000103F0000}"/>
    <cellStyle name="Note 4 4 2 16 5" xfId="22129" xr:uid="{00000000-0005-0000-0000-0000113F0000}"/>
    <cellStyle name="Note 4 4 2 17" xfId="3435" xr:uid="{00000000-0005-0000-0000-0000123F0000}"/>
    <cellStyle name="Note 4 4 2 17 2" xfId="6332" xr:uid="{00000000-0005-0000-0000-0000133F0000}"/>
    <cellStyle name="Note 4 4 2 17 2 2" xfId="17764" xr:uid="{00000000-0005-0000-0000-0000143F0000}"/>
    <cellStyle name="Note 4 4 2 17 2 2 2" xfId="30563" xr:uid="{00000000-0005-0000-0000-0000153F0000}"/>
    <cellStyle name="Note 4 4 2 17 2 3" xfId="12066" xr:uid="{00000000-0005-0000-0000-0000163F0000}"/>
    <cellStyle name="Note 4 4 2 17 2 4" xfId="25805" xr:uid="{00000000-0005-0000-0000-0000173F0000}"/>
    <cellStyle name="Note 4 4 2 17 3" xfId="8492" xr:uid="{00000000-0005-0000-0000-0000183F0000}"/>
    <cellStyle name="Note 4 4 2 17 3 2" xfId="17763" xr:uid="{00000000-0005-0000-0000-0000193F0000}"/>
    <cellStyle name="Note 4 4 2 17 3 3" xfId="30562" xr:uid="{00000000-0005-0000-0000-00001A3F0000}"/>
    <cellStyle name="Note 4 4 2 17 4" xfId="12065" xr:uid="{00000000-0005-0000-0000-00001B3F0000}"/>
    <cellStyle name="Note 4 4 2 17 5" xfId="23623" xr:uid="{00000000-0005-0000-0000-00001C3F0000}"/>
    <cellStyle name="Note 4 4 2 18" xfId="3570" xr:uid="{00000000-0005-0000-0000-00001D3F0000}"/>
    <cellStyle name="Note 4 4 2 18 2" xfId="6467" xr:uid="{00000000-0005-0000-0000-00001E3F0000}"/>
    <cellStyle name="Note 4 4 2 18 2 2" xfId="17766" xr:uid="{00000000-0005-0000-0000-00001F3F0000}"/>
    <cellStyle name="Note 4 4 2 18 2 2 2" xfId="30565" xr:uid="{00000000-0005-0000-0000-0000203F0000}"/>
    <cellStyle name="Note 4 4 2 18 2 3" xfId="12068" xr:uid="{00000000-0005-0000-0000-0000213F0000}"/>
    <cellStyle name="Note 4 4 2 18 2 4" xfId="25806" xr:uid="{00000000-0005-0000-0000-0000223F0000}"/>
    <cellStyle name="Note 4 4 2 18 3" xfId="8564" xr:uid="{00000000-0005-0000-0000-0000233F0000}"/>
    <cellStyle name="Note 4 4 2 18 3 2" xfId="17765" xr:uid="{00000000-0005-0000-0000-0000243F0000}"/>
    <cellStyle name="Note 4 4 2 18 3 3" xfId="30564" xr:uid="{00000000-0005-0000-0000-0000253F0000}"/>
    <cellStyle name="Note 4 4 2 18 4" xfId="12067" xr:uid="{00000000-0005-0000-0000-0000263F0000}"/>
    <cellStyle name="Note 4 4 2 18 5" xfId="23758" xr:uid="{00000000-0005-0000-0000-0000273F0000}"/>
    <cellStyle name="Note 4 4 2 19" xfId="3347" xr:uid="{00000000-0005-0000-0000-0000283F0000}"/>
    <cellStyle name="Note 4 4 2 19 2" xfId="6244" xr:uid="{00000000-0005-0000-0000-0000293F0000}"/>
    <cellStyle name="Note 4 4 2 19 2 2" xfId="17768" xr:uid="{00000000-0005-0000-0000-00002A3F0000}"/>
    <cellStyle name="Note 4 4 2 19 2 2 2" xfId="30567" xr:uid="{00000000-0005-0000-0000-00002B3F0000}"/>
    <cellStyle name="Note 4 4 2 19 2 3" xfId="12070" xr:uid="{00000000-0005-0000-0000-00002C3F0000}"/>
    <cellStyle name="Note 4 4 2 19 2 4" xfId="25807" xr:uid="{00000000-0005-0000-0000-00002D3F0000}"/>
    <cellStyle name="Note 4 4 2 19 3" xfId="8440" xr:uid="{00000000-0005-0000-0000-00002E3F0000}"/>
    <cellStyle name="Note 4 4 2 19 3 2" xfId="17767" xr:uid="{00000000-0005-0000-0000-00002F3F0000}"/>
    <cellStyle name="Note 4 4 2 19 3 3" xfId="30566" xr:uid="{00000000-0005-0000-0000-0000303F0000}"/>
    <cellStyle name="Note 4 4 2 19 4" xfId="12069" xr:uid="{00000000-0005-0000-0000-0000313F0000}"/>
    <cellStyle name="Note 4 4 2 19 5" xfId="23535" xr:uid="{00000000-0005-0000-0000-0000323F0000}"/>
    <cellStyle name="Note 4 4 2 2" xfId="1693" xr:uid="{00000000-0005-0000-0000-0000333F0000}"/>
    <cellStyle name="Note 4 4 2 2 2" xfId="4592" xr:uid="{00000000-0005-0000-0000-0000343F0000}"/>
    <cellStyle name="Note 4 4 2 2 2 2" xfId="17770" xr:uid="{00000000-0005-0000-0000-0000353F0000}"/>
    <cellStyle name="Note 4 4 2 2 2 2 2" xfId="30569" xr:uid="{00000000-0005-0000-0000-0000363F0000}"/>
    <cellStyle name="Note 4 4 2 2 2 3" xfId="12072" xr:uid="{00000000-0005-0000-0000-0000373F0000}"/>
    <cellStyle name="Note 4 4 2 2 2 4" xfId="25808" xr:uid="{00000000-0005-0000-0000-0000383F0000}"/>
    <cellStyle name="Note 4 4 2 2 3" xfId="7325" xr:uid="{00000000-0005-0000-0000-0000393F0000}"/>
    <cellStyle name="Note 4 4 2 2 3 2" xfId="17769" xr:uid="{00000000-0005-0000-0000-00003A3F0000}"/>
    <cellStyle name="Note 4 4 2 2 3 3" xfId="30568" xr:uid="{00000000-0005-0000-0000-00003B3F0000}"/>
    <cellStyle name="Note 4 4 2 2 4" xfId="12071" xr:uid="{00000000-0005-0000-0000-00003C3F0000}"/>
    <cellStyle name="Note 4 4 2 2 5" xfId="21882" xr:uid="{00000000-0005-0000-0000-00003D3F0000}"/>
    <cellStyle name="Note 4 4 2 20" xfId="3744" xr:uid="{00000000-0005-0000-0000-00003E3F0000}"/>
    <cellStyle name="Note 4 4 2 20 2" xfId="6641" xr:uid="{00000000-0005-0000-0000-00003F3F0000}"/>
    <cellStyle name="Note 4 4 2 20 2 2" xfId="17772" xr:uid="{00000000-0005-0000-0000-0000403F0000}"/>
    <cellStyle name="Note 4 4 2 20 2 2 2" xfId="30571" xr:uid="{00000000-0005-0000-0000-0000413F0000}"/>
    <cellStyle name="Note 4 4 2 20 2 3" xfId="12074" xr:uid="{00000000-0005-0000-0000-0000423F0000}"/>
    <cellStyle name="Note 4 4 2 20 2 4" xfId="25809" xr:uid="{00000000-0005-0000-0000-0000433F0000}"/>
    <cellStyle name="Note 4 4 2 20 3" xfId="8667" xr:uid="{00000000-0005-0000-0000-0000443F0000}"/>
    <cellStyle name="Note 4 4 2 20 3 2" xfId="17771" xr:uid="{00000000-0005-0000-0000-0000453F0000}"/>
    <cellStyle name="Note 4 4 2 20 3 3" xfId="30570" xr:uid="{00000000-0005-0000-0000-0000463F0000}"/>
    <cellStyle name="Note 4 4 2 20 4" xfId="12073" xr:uid="{00000000-0005-0000-0000-0000473F0000}"/>
    <cellStyle name="Note 4 4 2 20 5" xfId="23932" xr:uid="{00000000-0005-0000-0000-0000483F0000}"/>
    <cellStyle name="Note 4 4 2 21" xfId="3137" xr:uid="{00000000-0005-0000-0000-0000493F0000}"/>
    <cellStyle name="Note 4 4 2 21 2" xfId="6034" xr:uid="{00000000-0005-0000-0000-00004A3F0000}"/>
    <cellStyle name="Note 4 4 2 21 2 2" xfId="17774" xr:uid="{00000000-0005-0000-0000-00004B3F0000}"/>
    <cellStyle name="Note 4 4 2 21 2 2 2" xfId="30573" xr:uid="{00000000-0005-0000-0000-00004C3F0000}"/>
    <cellStyle name="Note 4 4 2 21 2 3" xfId="12076" xr:uid="{00000000-0005-0000-0000-00004D3F0000}"/>
    <cellStyle name="Note 4 4 2 21 2 4" xfId="25810" xr:uid="{00000000-0005-0000-0000-00004E3F0000}"/>
    <cellStyle name="Note 4 4 2 21 3" xfId="8305" xr:uid="{00000000-0005-0000-0000-00004F3F0000}"/>
    <cellStyle name="Note 4 4 2 21 3 2" xfId="17773" xr:uid="{00000000-0005-0000-0000-0000503F0000}"/>
    <cellStyle name="Note 4 4 2 21 3 3" xfId="30572" xr:uid="{00000000-0005-0000-0000-0000513F0000}"/>
    <cellStyle name="Note 4 4 2 21 4" xfId="12075" xr:uid="{00000000-0005-0000-0000-0000523F0000}"/>
    <cellStyle name="Note 4 4 2 21 5" xfId="23325" xr:uid="{00000000-0005-0000-0000-0000533F0000}"/>
    <cellStyle name="Note 4 4 2 22" xfId="3676" xr:uid="{00000000-0005-0000-0000-0000543F0000}"/>
    <cellStyle name="Note 4 4 2 22 2" xfId="6573" xr:uid="{00000000-0005-0000-0000-0000553F0000}"/>
    <cellStyle name="Note 4 4 2 22 2 2" xfId="17776" xr:uid="{00000000-0005-0000-0000-0000563F0000}"/>
    <cellStyle name="Note 4 4 2 22 2 2 2" xfId="30575" xr:uid="{00000000-0005-0000-0000-0000573F0000}"/>
    <cellStyle name="Note 4 4 2 22 2 3" xfId="12078" xr:uid="{00000000-0005-0000-0000-0000583F0000}"/>
    <cellStyle name="Note 4 4 2 22 2 4" xfId="25811" xr:uid="{00000000-0005-0000-0000-0000593F0000}"/>
    <cellStyle name="Note 4 4 2 22 3" xfId="8629" xr:uid="{00000000-0005-0000-0000-00005A3F0000}"/>
    <cellStyle name="Note 4 4 2 22 3 2" xfId="17775" xr:uid="{00000000-0005-0000-0000-00005B3F0000}"/>
    <cellStyle name="Note 4 4 2 22 3 3" xfId="30574" xr:uid="{00000000-0005-0000-0000-00005C3F0000}"/>
    <cellStyle name="Note 4 4 2 22 4" xfId="12077" xr:uid="{00000000-0005-0000-0000-00005D3F0000}"/>
    <cellStyle name="Note 4 4 2 22 5" xfId="23864" xr:uid="{00000000-0005-0000-0000-00005E3F0000}"/>
    <cellStyle name="Note 4 4 2 23" xfId="3792" xr:uid="{00000000-0005-0000-0000-00005F3F0000}"/>
    <cellStyle name="Note 4 4 2 23 2" xfId="6689" xr:uid="{00000000-0005-0000-0000-0000603F0000}"/>
    <cellStyle name="Note 4 4 2 23 2 2" xfId="17778" xr:uid="{00000000-0005-0000-0000-0000613F0000}"/>
    <cellStyle name="Note 4 4 2 23 2 2 2" xfId="30577" xr:uid="{00000000-0005-0000-0000-0000623F0000}"/>
    <cellStyle name="Note 4 4 2 23 2 3" xfId="12080" xr:uid="{00000000-0005-0000-0000-0000633F0000}"/>
    <cellStyle name="Note 4 4 2 23 2 4" xfId="25812" xr:uid="{00000000-0005-0000-0000-0000643F0000}"/>
    <cellStyle name="Note 4 4 2 23 3" xfId="8689" xr:uid="{00000000-0005-0000-0000-0000653F0000}"/>
    <cellStyle name="Note 4 4 2 23 3 2" xfId="17777" xr:uid="{00000000-0005-0000-0000-0000663F0000}"/>
    <cellStyle name="Note 4 4 2 23 3 3" xfId="30576" xr:uid="{00000000-0005-0000-0000-0000673F0000}"/>
    <cellStyle name="Note 4 4 2 23 4" xfId="12079" xr:uid="{00000000-0005-0000-0000-0000683F0000}"/>
    <cellStyle name="Note 4 4 2 23 5" xfId="23980" xr:uid="{00000000-0005-0000-0000-0000693F0000}"/>
    <cellStyle name="Note 4 4 2 24" xfId="3906" xr:uid="{00000000-0005-0000-0000-00006A3F0000}"/>
    <cellStyle name="Note 4 4 2 24 2" xfId="6803" xr:uid="{00000000-0005-0000-0000-00006B3F0000}"/>
    <cellStyle name="Note 4 4 2 24 2 2" xfId="17780" xr:uid="{00000000-0005-0000-0000-00006C3F0000}"/>
    <cellStyle name="Note 4 4 2 24 2 2 2" xfId="30579" xr:uid="{00000000-0005-0000-0000-00006D3F0000}"/>
    <cellStyle name="Note 4 4 2 24 2 3" xfId="12082" xr:uid="{00000000-0005-0000-0000-00006E3F0000}"/>
    <cellStyle name="Note 4 4 2 24 2 4" xfId="25813" xr:uid="{00000000-0005-0000-0000-00006F3F0000}"/>
    <cellStyle name="Note 4 4 2 24 3" xfId="8742" xr:uid="{00000000-0005-0000-0000-0000703F0000}"/>
    <cellStyle name="Note 4 4 2 24 3 2" xfId="17779" xr:uid="{00000000-0005-0000-0000-0000713F0000}"/>
    <cellStyle name="Note 4 4 2 24 3 3" xfId="30578" xr:uid="{00000000-0005-0000-0000-0000723F0000}"/>
    <cellStyle name="Note 4 4 2 24 4" xfId="12081" xr:uid="{00000000-0005-0000-0000-0000733F0000}"/>
    <cellStyle name="Note 4 4 2 24 5" xfId="24094" xr:uid="{00000000-0005-0000-0000-0000743F0000}"/>
    <cellStyle name="Note 4 4 2 25" xfId="4063" xr:uid="{00000000-0005-0000-0000-0000753F0000}"/>
    <cellStyle name="Note 4 4 2 25 2" xfId="6960" xr:uid="{00000000-0005-0000-0000-0000763F0000}"/>
    <cellStyle name="Note 4 4 2 25 2 2" xfId="17782" xr:uid="{00000000-0005-0000-0000-0000773F0000}"/>
    <cellStyle name="Note 4 4 2 25 2 2 2" xfId="30581" xr:uid="{00000000-0005-0000-0000-0000783F0000}"/>
    <cellStyle name="Note 4 4 2 25 2 3" xfId="12084" xr:uid="{00000000-0005-0000-0000-0000793F0000}"/>
    <cellStyle name="Note 4 4 2 25 2 4" xfId="25814" xr:uid="{00000000-0005-0000-0000-00007A3F0000}"/>
    <cellStyle name="Note 4 4 2 25 3" xfId="8797" xr:uid="{00000000-0005-0000-0000-00007B3F0000}"/>
    <cellStyle name="Note 4 4 2 25 3 2" xfId="17781" xr:uid="{00000000-0005-0000-0000-00007C3F0000}"/>
    <cellStyle name="Note 4 4 2 25 3 3" xfId="30580" xr:uid="{00000000-0005-0000-0000-00007D3F0000}"/>
    <cellStyle name="Note 4 4 2 25 4" xfId="12083" xr:uid="{00000000-0005-0000-0000-00007E3F0000}"/>
    <cellStyle name="Note 4 4 2 25 5" xfId="24251" xr:uid="{00000000-0005-0000-0000-00007F3F0000}"/>
    <cellStyle name="Note 4 4 2 26" xfId="3914" xr:uid="{00000000-0005-0000-0000-0000803F0000}"/>
    <cellStyle name="Note 4 4 2 26 2" xfId="6811" xr:uid="{00000000-0005-0000-0000-0000813F0000}"/>
    <cellStyle name="Note 4 4 2 26 2 2" xfId="17784" xr:uid="{00000000-0005-0000-0000-0000823F0000}"/>
    <cellStyle name="Note 4 4 2 26 2 2 2" xfId="30583" xr:uid="{00000000-0005-0000-0000-0000833F0000}"/>
    <cellStyle name="Note 4 4 2 26 2 3" xfId="12086" xr:uid="{00000000-0005-0000-0000-0000843F0000}"/>
    <cellStyle name="Note 4 4 2 26 2 4" xfId="25815" xr:uid="{00000000-0005-0000-0000-0000853F0000}"/>
    <cellStyle name="Note 4 4 2 26 3" xfId="17783" xr:uid="{00000000-0005-0000-0000-0000863F0000}"/>
    <cellStyle name="Note 4 4 2 26 3 2" xfId="30582" xr:uid="{00000000-0005-0000-0000-0000873F0000}"/>
    <cellStyle name="Note 4 4 2 26 4" xfId="12085" xr:uid="{00000000-0005-0000-0000-0000883F0000}"/>
    <cellStyle name="Note 4 4 2 26 5" xfId="24102" xr:uid="{00000000-0005-0000-0000-0000893F0000}"/>
    <cellStyle name="Note 4 4 2 27" xfId="4266" xr:uid="{00000000-0005-0000-0000-00008A3F0000}"/>
    <cellStyle name="Note 4 4 2 27 2" xfId="17785" xr:uid="{00000000-0005-0000-0000-00008B3F0000}"/>
    <cellStyle name="Note 4 4 2 27 2 2" xfId="30584" xr:uid="{00000000-0005-0000-0000-00008C3F0000}"/>
    <cellStyle name="Note 4 4 2 27 3" xfId="12087" xr:uid="{00000000-0005-0000-0000-00008D3F0000}"/>
    <cellStyle name="Note 4 4 2 27 4" xfId="25816" xr:uid="{00000000-0005-0000-0000-00008E3F0000}"/>
    <cellStyle name="Note 4 4 2 28" xfId="7092" xr:uid="{00000000-0005-0000-0000-00008F3F0000}"/>
    <cellStyle name="Note 4 4 2 28 2" xfId="17748" xr:uid="{00000000-0005-0000-0000-0000903F0000}"/>
    <cellStyle name="Note 4 4 2 28 3" xfId="30547" xr:uid="{00000000-0005-0000-0000-0000913F0000}"/>
    <cellStyle name="Note 4 4 2 29" xfId="12050" xr:uid="{00000000-0005-0000-0000-0000923F0000}"/>
    <cellStyle name="Note 4 4 2 3" xfId="2068" xr:uid="{00000000-0005-0000-0000-0000933F0000}"/>
    <cellStyle name="Note 4 4 2 3 2" xfId="4966" xr:uid="{00000000-0005-0000-0000-0000943F0000}"/>
    <cellStyle name="Note 4 4 2 3 2 2" xfId="17787" xr:uid="{00000000-0005-0000-0000-0000953F0000}"/>
    <cellStyle name="Note 4 4 2 3 2 2 2" xfId="30586" xr:uid="{00000000-0005-0000-0000-0000963F0000}"/>
    <cellStyle name="Note 4 4 2 3 2 3" xfId="12089" xr:uid="{00000000-0005-0000-0000-0000973F0000}"/>
    <cellStyle name="Note 4 4 2 3 2 4" xfId="25817" xr:uid="{00000000-0005-0000-0000-0000983F0000}"/>
    <cellStyle name="Note 4 4 2 3 3" xfId="7579" xr:uid="{00000000-0005-0000-0000-0000993F0000}"/>
    <cellStyle name="Note 4 4 2 3 3 2" xfId="17786" xr:uid="{00000000-0005-0000-0000-00009A3F0000}"/>
    <cellStyle name="Note 4 4 2 3 3 3" xfId="30585" xr:uid="{00000000-0005-0000-0000-00009B3F0000}"/>
    <cellStyle name="Note 4 4 2 3 4" xfId="12088" xr:uid="{00000000-0005-0000-0000-00009C3F0000}"/>
    <cellStyle name="Note 4 4 2 3 5" xfId="22257" xr:uid="{00000000-0005-0000-0000-00009D3F0000}"/>
    <cellStyle name="Note 4 4 2 4" xfId="1663" xr:uid="{00000000-0005-0000-0000-00009E3F0000}"/>
    <cellStyle name="Note 4 4 2 4 2" xfId="4562" xr:uid="{00000000-0005-0000-0000-00009F3F0000}"/>
    <cellStyle name="Note 4 4 2 4 2 2" xfId="17789" xr:uid="{00000000-0005-0000-0000-0000A03F0000}"/>
    <cellStyle name="Note 4 4 2 4 2 2 2" xfId="30588" xr:uid="{00000000-0005-0000-0000-0000A13F0000}"/>
    <cellStyle name="Note 4 4 2 4 2 3" xfId="12091" xr:uid="{00000000-0005-0000-0000-0000A23F0000}"/>
    <cellStyle name="Note 4 4 2 4 2 4" xfId="25818" xr:uid="{00000000-0005-0000-0000-0000A33F0000}"/>
    <cellStyle name="Note 4 4 2 4 3" xfId="7295" xr:uid="{00000000-0005-0000-0000-0000A43F0000}"/>
    <cellStyle name="Note 4 4 2 4 3 2" xfId="17788" xr:uid="{00000000-0005-0000-0000-0000A53F0000}"/>
    <cellStyle name="Note 4 4 2 4 3 3" xfId="30587" xr:uid="{00000000-0005-0000-0000-0000A63F0000}"/>
    <cellStyle name="Note 4 4 2 4 4" xfId="12090" xr:uid="{00000000-0005-0000-0000-0000A73F0000}"/>
    <cellStyle name="Note 4 4 2 4 5" xfId="21852" xr:uid="{00000000-0005-0000-0000-0000A83F0000}"/>
    <cellStyle name="Note 4 4 2 5" xfId="2325" xr:uid="{00000000-0005-0000-0000-0000A93F0000}"/>
    <cellStyle name="Note 4 4 2 5 2" xfId="5223" xr:uid="{00000000-0005-0000-0000-0000AA3F0000}"/>
    <cellStyle name="Note 4 4 2 5 2 2" xfId="17791" xr:uid="{00000000-0005-0000-0000-0000AB3F0000}"/>
    <cellStyle name="Note 4 4 2 5 2 2 2" xfId="30590" xr:uid="{00000000-0005-0000-0000-0000AC3F0000}"/>
    <cellStyle name="Note 4 4 2 5 2 3" xfId="12093" xr:uid="{00000000-0005-0000-0000-0000AD3F0000}"/>
    <cellStyle name="Note 4 4 2 5 2 4" xfId="25819" xr:uid="{00000000-0005-0000-0000-0000AE3F0000}"/>
    <cellStyle name="Note 4 4 2 5 3" xfId="7773" xr:uid="{00000000-0005-0000-0000-0000AF3F0000}"/>
    <cellStyle name="Note 4 4 2 5 3 2" xfId="17790" xr:uid="{00000000-0005-0000-0000-0000B03F0000}"/>
    <cellStyle name="Note 4 4 2 5 3 3" xfId="30589" xr:uid="{00000000-0005-0000-0000-0000B13F0000}"/>
    <cellStyle name="Note 4 4 2 5 4" xfId="12092" xr:uid="{00000000-0005-0000-0000-0000B23F0000}"/>
    <cellStyle name="Note 4 4 2 5 5" xfId="22514" xr:uid="{00000000-0005-0000-0000-0000B33F0000}"/>
    <cellStyle name="Note 4 4 2 6" xfId="2396" xr:uid="{00000000-0005-0000-0000-0000B43F0000}"/>
    <cellStyle name="Note 4 4 2 6 2" xfId="5293" xr:uid="{00000000-0005-0000-0000-0000B53F0000}"/>
    <cellStyle name="Note 4 4 2 6 2 2" xfId="17793" xr:uid="{00000000-0005-0000-0000-0000B63F0000}"/>
    <cellStyle name="Note 4 4 2 6 2 2 2" xfId="30592" xr:uid="{00000000-0005-0000-0000-0000B73F0000}"/>
    <cellStyle name="Note 4 4 2 6 2 3" xfId="12095" xr:uid="{00000000-0005-0000-0000-0000B83F0000}"/>
    <cellStyle name="Note 4 4 2 6 2 4" xfId="25820" xr:uid="{00000000-0005-0000-0000-0000B93F0000}"/>
    <cellStyle name="Note 4 4 2 6 3" xfId="7820" xr:uid="{00000000-0005-0000-0000-0000BA3F0000}"/>
    <cellStyle name="Note 4 4 2 6 3 2" xfId="17792" xr:uid="{00000000-0005-0000-0000-0000BB3F0000}"/>
    <cellStyle name="Note 4 4 2 6 3 3" xfId="30591" xr:uid="{00000000-0005-0000-0000-0000BC3F0000}"/>
    <cellStyle name="Note 4 4 2 6 4" xfId="12094" xr:uid="{00000000-0005-0000-0000-0000BD3F0000}"/>
    <cellStyle name="Note 4 4 2 6 5" xfId="22584" xr:uid="{00000000-0005-0000-0000-0000BE3F0000}"/>
    <cellStyle name="Note 4 4 2 7" xfId="2465" xr:uid="{00000000-0005-0000-0000-0000BF3F0000}"/>
    <cellStyle name="Note 4 4 2 7 2" xfId="5362" xr:uid="{00000000-0005-0000-0000-0000C03F0000}"/>
    <cellStyle name="Note 4 4 2 7 2 2" xfId="17795" xr:uid="{00000000-0005-0000-0000-0000C13F0000}"/>
    <cellStyle name="Note 4 4 2 7 2 2 2" xfId="30594" xr:uid="{00000000-0005-0000-0000-0000C23F0000}"/>
    <cellStyle name="Note 4 4 2 7 2 3" xfId="12097" xr:uid="{00000000-0005-0000-0000-0000C33F0000}"/>
    <cellStyle name="Note 4 4 2 7 2 4" xfId="25821" xr:uid="{00000000-0005-0000-0000-0000C43F0000}"/>
    <cellStyle name="Note 4 4 2 7 3" xfId="7864" xr:uid="{00000000-0005-0000-0000-0000C53F0000}"/>
    <cellStyle name="Note 4 4 2 7 3 2" xfId="17794" xr:uid="{00000000-0005-0000-0000-0000C63F0000}"/>
    <cellStyle name="Note 4 4 2 7 3 3" xfId="30593" xr:uid="{00000000-0005-0000-0000-0000C73F0000}"/>
    <cellStyle name="Note 4 4 2 7 4" xfId="12096" xr:uid="{00000000-0005-0000-0000-0000C83F0000}"/>
    <cellStyle name="Note 4 4 2 7 5" xfId="22653" xr:uid="{00000000-0005-0000-0000-0000C93F0000}"/>
    <cellStyle name="Note 4 4 2 8" xfId="2668" xr:uid="{00000000-0005-0000-0000-0000CA3F0000}"/>
    <cellStyle name="Note 4 4 2 8 2" xfId="5565" xr:uid="{00000000-0005-0000-0000-0000CB3F0000}"/>
    <cellStyle name="Note 4 4 2 8 2 2" xfId="17797" xr:uid="{00000000-0005-0000-0000-0000CC3F0000}"/>
    <cellStyle name="Note 4 4 2 8 2 2 2" xfId="30596" xr:uid="{00000000-0005-0000-0000-0000CD3F0000}"/>
    <cellStyle name="Note 4 4 2 8 2 3" xfId="12099" xr:uid="{00000000-0005-0000-0000-0000CE3F0000}"/>
    <cellStyle name="Note 4 4 2 8 2 4" xfId="25822" xr:uid="{00000000-0005-0000-0000-0000CF3F0000}"/>
    <cellStyle name="Note 4 4 2 8 3" xfId="8011" xr:uid="{00000000-0005-0000-0000-0000D03F0000}"/>
    <cellStyle name="Note 4 4 2 8 3 2" xfId="17796" xr:uid="{00000000-0005-0000-0000-0000D13F0000}"/>
    <cellStyle name="Note 4 4 2 8 3 3" xfId="30595" xr:uid="{00000000-0005-0000-0000-0000D23F0000}"/>
    <cellStyle name="Note 4 4 2 8 4" xfId="12098" xr:uid="{00000000-0005-0000-0000-0000D33F0000}"/>
    <cellStyle name="Note 4 4 2 8 5" xfId="22856" xr:uid="{00000000-0005-0000-0000-0000D43F0000}"/>
    <cellStyle name="Note 4 4 2 9" xfId="1960" xr:uid="{00000000-0005-0000-0000-0000D53F0000}"/>
    <cellStyle name="Note 4 4 2 9 2" xfId="4858" xr:uid="{00000000-0005-0000-0000-0000D63F0000}"/>
    <cellStyle name="Note 4 4 2 9 2 2" xfId="17799" xr:uid="{00000000-0005-0000-0000-0000D73F0000}"/>
    <cellStyle name="Note 4 4 2 9 2 2 2" xfId="30598" xr:uid="{00000000-0005-0000-0000-0000D83F0000}"/>
    <cellStyle name="Note 4 4 2 9 2 3" xfId="12101" xr:uid="{00000000-0005-0000-0000-0000D93F0000}"/>
    <cellStyle name="Note 4 4 2 9 2 4" xfId="25823" xr:uid="{00000000-0005-0000-0000-0000DA3F0000}"/>
    <cellStyle name="Note 4 4 2 9 3" xfId="7489" xr:uid="{00000000-0005-0000-0000-0000DB3F0000}"/>
    <cellStyle name="Note 4 4 2 9 3 2" xfId="17798" xr:uid="{00000000-0005-0000-0000-0000DC3F0000}"/>
    <cellStyle name="Note 4 4 2 9 3 3" xfId="30597" xr:uid="{00000000-0005-0000-0000-0000DD3F0000}"/>
    <cellStyle name="Note 4 4 2 9 4" xfId="12100" xr:uid="{00000000-0005-0000-0000-0000DE3F0000}"/>
    <cellStyle name="Note 4 4 2 9 5" xfId="22149" xr:uid="{00000000-0005-0000-0000-0000DF3F0000}"/>
    <cellStyle name="Note 4 4 20" xfId="3303" xr:uid="{00000000-0005-0000-0000-0000E03F0000}"/>
    <cellStyle name="Note 4 4 20 2" xfId="6200" xr:uid="{00000000-0005-0000-0000-0000E13F0000}"/>
    <cellStyle name="Note 4 4 20 2 2" xfId="17801" xr:uid="{00000000-0005-0000-0000-0000E23F0000}"/>
    <cellStyle name="Note 4 4 20 2 2 2" xfId="30600" xr:uid="{00000000-0005-0000-0000-0000E33F0000}"/>
    <cellStyle name="Note 4 4 20 2 3" xfId="12103" xr:uid="{00000000-0005-0000-0000-0000E43F0000}"/>
    <cellStyle name="Note 4 4 20 2 4" xfId="25824" xr:uid="{00000000-0005-0000-0000-0000E53F0000}"/>
    <cellStyle name="Note 4 4 20 3" xfId="8419" xr:uid="{00000000-0005-0000-0000-0000E63F0000}"/>
    <cellStyle name="Note 4 4 20 3 2" xfId="17800" xr:uid="{00000000-0005-0000-0000-0000E73F0000}"/>
    <cellStyle name="Note 4 4 20 3 3" xfId="30599" xr:uid="{00000000-0005-0000-0000-0000E83F0000}"/>
    <cellStyle name="Note 4 4 20 4" xfId="12102" xr:uid="{00000000-0005-0000-0000-0000E93F0000}"/>
    <cellStyle name="Note 4 4 20 5" xfId="23491" xr:uid="{00000000-0005-0000-0000-0000EA3F0000}"/>
    <cellStyle name="Note 4 4 21" xfId="3671" xr:uid="{00000000-0005-0000-0000-0000EB3F0000}"/>
    <cellStyle name="Note 4 4 21 2" xfId="6568" xr:uid="{00000000-0005-0000-0000-0000EC3F0000}"/>
    <cellStyle name="Note 4 4 21 2 2" xfId="17803" xr:uid="{00000000-0005-0000-0000-0000ED3F0000}"/>
    <cellStyle name="Note 4 4 21 2 2 2" xfId="30602" xr:uid="{00000000-0005-0000-0000-0000EE3F0000}"/>
    <cellStyle name="Note 4 4 21 2 3" xfId="12105" xr:uid="{00000000-0005-0000-0000-0000EF3F0000}"/>
    <cellStyle name="Note 4 4 21 2 4" xfId="25825" xr:uid="{00000000-0005-0000-0000-0000F03F0000}"/>
    <cellStyle name="Note 4 4 21 3" xfId="8624" xr:uid="{00000000-0005-0000-0000-0000F13F0000}"/>
    <cellStyle name="Note 4 4 21 3 2" xfId="17802" xr:uid="{00000000-0005-0000-0000-0000F23F0000}"/>
    <cellStyle name="Note 4 4 21 3 3" xfId="30601" xr:uid="{00000000-0005-0000-0000-0000F33F0000}"/>
    <cellStyle name="Note 4 4 21 4" xfId="12104" xr:uid="{00000000-0005-0000-0000-0000F43F0000}"/>
    <cellStyle name="Note 4 4 21 5" xfId="23859" xr:uid="{00000000-0005-0000-0000-0000F53F0000}"/>
    <cellStyle name="Note 4 4 22" xfId="2813" xr:uid="{00000000-0005-0000-0000-0000F63F0000}"/>
    <cellStyle name="Note 4 4 22 2" xfId="5710" xr:uid="{00000000-0005-0000-0000-0000F73F0000}"/>
    <cellStyle name="Note 4 4 22 2 2" xfId="17805" xr:uid="{00000000-0005-0000-0000-0000F83F0000}"/>
    <cellStyle name="Note 4 4 22 2 2 2" xfId="30604" xr:uid="{00000000-0005-0000-0000-0000F93F0000}"/>
    <cellStyle name="Note 4 4 22 2 3" xfId="12107" xr:uid="{00000000-0005-0000-0000-0000FA3F0000}"/>
    <cellStyle name="Note 4 4 22 2 4" xfId="25826" xr:uid="{00000000-0005-0000-0000-0000FB3F0000}"/>
    <cellStyle name="Note 4 4 22 3" xfId="8130" xr:uid="{00000000-0005-0000-0000-0000FC3F0000}"/>
    <cellStyle name="Note 4 4 22 3 2" xfId="17804" xr:uid="{00000000-0005-0000-0000-0000FD3F0000}"/>
    <cellStyle name="Note 4 4 22 3 3" xfId="30603" xr:uid="{00000000-0005-0000-0000-0000FE3F0000}"/>
    <cellStyle name="Note 4 4 22 4" xfId="12106" xr:uid="{00000000-0005-0000-0000-0000FF3F0000}"/>
    <cellStyle name="Note 4 4 22 5" xfId="23001" xr:uid="{00000000-0005-0000-0000-000000400000}"/>
    <cellStyle name="Note 4 4 23" xfId="2935" xr:uid="{00000000-0005-0000-0000-000001400000}"/>
    <cellStyle name="Note 4 4 23 2" xfId="5832" xr:uid="{00000000-0005-0000-0000-000002400000}"/>
    <cellStyle name="Note 4 4 23 2 2" xfId="17807" xr:uid="{00000000-0005-0000-0000-000003400000}"/>
    <cellStyle name="Note 4 4 23 2 2 2" xfId="30606" xr:uid="{00000000-0005-0000-0000-000004400000}"/>
    <cellStyle name="Note 4 4 23 2 3" xfId="12109" xr:uid="{00000000-0005-0000-0000-000005400000}"/>
    <cellStyle name="Note 4 4 23 2 4" xfId="25827" xr:uid="{00000000-0005-0000-0000-000006400000}"/>
    <cellStyle name="Note 4 4 23 3" xfId="8182" xr:uid="{00000000-0005-0000-0000-000007400000}"/>
    <cellStyle name="Note 4 4 23 3 2" xfId="17806" xr:uid="{00000000-0005-0000-0000-000008400000}"/>
    <cellStyle name="Note 4 4 23 3 3" xfId="30605" xr:uid="{00000000-0005-0000-0000-000009400000}"/>
    <cellStyle name="Note 4 4 23 4" xfId="12108" xr:uid="{00000000-0005-0000-0000-00000A400000}"/>
    <cellStyle name="Note 4 4 23 5" xfId="23123" xr:uid="{00000000-0005-0000-0000-00000B400000}"/>
    <cellStyle name="Note 4 4 24" xfId="3703" xr:uid="{00000000-0005-0000-0000-00000C400000}"/>
    <cellStyle name="Note 4 4 24 2" xfId="6600" xr:uid="{00000000-0005-0000-0000-00000D400000}"/>
    <cellStyle name="Note 4 4 24 2 2" xfId="17809" xr:uid="{00000000-0005-0000-0000-00000E400000}"/>
    <cellStyle name="Note 4 4 24 2 2 2" xfId="30608" xr:uid="{00000000-0005-0000-0000-00000F400000}"/>
    <cellStyle name="Note 4 4 24 2 3" xfId="12111" xr:uid="{00000000-0005-0000-0000-000010400000}"/>
    <cellStyle name="Note 4 4 24 2 4" xfId="25828" xr:uid="{00000000-0005-0000-0000-000011400000}"/>
    <cellStyle name="Note 4 4 24 3" xfId="8647" xr:uid="{00000000-0005-0000-0000-000012400000}"/>
    <cellStyle name="Note 4 4 24 3 2" xfId="17808" xr:uid="{00000000-0005-0000-0000-000013400000}"/>
    <cellStyle name="Note 4 4 24 3 3" xfId="30607" xr:uid="{00000000-0005-0000-0000-000014400000}"/>
    <cellStyle name="Note 4 4 24 4" xfId="12110" xr:uid="{00000000-0005-0000-0000-000015400000}"/>
    <cellStyle name="Note 4 4 24 5" xfId="23891" xr:uid="{00000000-0005-0000-0000-000016400000}"/>
    <cellStyle name="Note 4 4 25" xfId="3059" xr:uid="{00000000-0005-0000-0000-000017400000}"/>
    <cellStyle name="Note 4 4 25 2" xfId="5956" xr:uid="{00000000-0005-0000-0000-000018400000}"/>
    <cellStyle name="Note 4 4 25 2 2" xfId="17811" xr:uid="{00000000-0005-0000-0000-000019400000}"/>
    <cellStyle name="Note 4 4 25 2 2 2" xfId="30610" xr:uid="{00000000-0005-0000-0000-00001A400000}"/>
    <cellStyle name="Note 4 4 25 2 3" xfId="12113" xr:uid="{00000000-0005-0000-0000-00001B400000}"/>
    <cellStyle name="Note 4 4 25 2 4" xfId="25829" xr:uid="{00000000-0005-0000-0000-00001C400000}"/>
    <cellStyle name="Note 4 4 25 3" xfId="8259" xr:uid="{00000000-0005-0000-0000-00001D400000}"/>
    <cellStyle name="Note 4 4 25 3 2" xfId="17810" xr:uid="{00000000-0005-0000-0000-00001E400000}"/>
    <cellStyle name="Note 4 4 25 3 3" xfId="30609" xr:uid="{00000000-0005-0000-0000-00001F400000}"/>
    <cellStyle name="Note 4 4 25 4" xfId="12112" xr:uid="{00000000-0005-0000-0000-000020400000}"/>
    <cellStyle name="Note 4 4 25 5" xfId="23247" xr:uid="{00000000-0005-0000-0000-000021400000}"/>
    <cellStyle name="Note 4 4 26" xfId="4052" xr:uid="{00000000-0005-0000-0000-000022400000}"/>
    <cellStyle name="Note 4 4 26 2" xfId="6949" xr:uid="{00000000-0005-0000-0000-000023400000}"/>
    <cellStyle name="Note 4 4 26 2 2" xfId="17813" xr:uid="{00000000-0005-0000-0000-000024400000}"/>
    <cellStyle name="Note 4 4 26 2 2 2" xfId="30612" xr:uid="{00000000-0005-0000-0000-000025400000}"/>
    <cellStyle name="Note 4 4 26 2 3" xfId="12115" xr:uid="{00000000-0005-0000-0000-000026400000}"/>
    <cellStyle name="Note 4 4 26 2 4" xfId="25830" xr:uid="{00000000-0005-0000-0000-000027400000}"/>
    <cellStyle name="Note 4 4 26 3" xfId="8791" xr:uid="{00000000-0005-0000-0000-000028400000}"/>
    <cellStyle name="Note 4 4 26 3 2" xfId="17812" xr:uid="{00000000-0005-0000-0000-000029400000}"/>
    <cellStyle name="Note 4 4 26 3 3" xfId="30611" xr:uid="{00000000-0005-0000-0000-00002A400000}"/>
    <cellStyle name="Note 4 4 26 4" xfId="12114" xr:uid="{00000000-0005-0000-0000-00002B400000}"/>
    <cellStyle name="Note 4 4 26 5" xfId="24240" xr:uid="{00000000-0005-0000-0000-00002C400000}"/>
    <cellStyle name="Note 4 4 27" xfId="3425" xr:uid="{00000000-0005-0000-0000-00002D400000}"/>
    <cellStyle name="Note 4 4 27 2" xfId="6322" xr:uid="{00000000-0005-0000-0000-00002E400000}"/>
    <cellStyle name="Note 4 4 27 2 2" xfId="17815" xr:uid="{00000000-0005-0000-0000-00002F400000}"/>
    <cellStyle name="Note 4 4 27 2 2 2" xfId="30614" xr:uid="{00000000-0005-0000-0000-000030400000}"/>
    <cellStyle name="Note 4 4 27 2 3" xfId="12117" xr:uid="{00000000-0005-0000-0000-000031400000}"/>
    <cellStyle name="Note 4 4 27 2 4" xfId="25831" xr:uid="{00000000-0005-0000-0000-000032400000}"/>
    <cellStyle name="Note 4 4 27 3" xfId="17814" xr:uid="{00000000-0005-0000-0000-000033400000}"/>
    <cellStyle name="Note 4 4 27 3 2" xfId="30613" xr:uid="{00000000-0005-0000-0000-000034400000}"/>
    <cellStyle name="Note 4 4 27 4" xfId="12116" xr:uid="{00000000-0005-0000-0000-000035400000}"/>
    <cellStyle name="Note 4 4 27 5" xfId="23613" xr:uid="{00000000-0005-0000-0000-000036400000}"/>
    <cellStyle name="Note 4 4 28" xfId="4265" xr:uid="{00000000-0005-0000-0000-000037400000}"/>
    <cellStyle name="Note 4 4 28 2" xfId="17816" xr:uid="{00000000-0005-0000-0000-000038400000}"/>
    <cellStyle name="Note 4 4 28 2 2" xfId="30615" xr:uid="{00000000-0005-0000-0000-000039400000}"/>
    <cellStyle name="Note 4 4 28 3" xfId="12118" xr:uid="{00000000-0005-0000-0000-00003A400000}"/>
    <cellStyle name="Note 4 4 28 4" xfId="25832" xr:uid="{00000000-0005-0000-0000-00003B400000}"/>
    <cellStyle name="Note 4 4 29" xfId="7091" xr:uid="{00000000-0005-0000-0000-00003C400000}"/>
    <cellStyle name="Note 4 4 29 2" xfId="17727" xr:uid="{00000000-0005-0000-0000-00003D400000}"/>
    <cellStyle name="Note 4 4 29 3" xfId="30526" xr:uid="{00000000-0005-0000-0000-00003E400000}"/>
    <cellStyle name="Note 4 4 3" xfId="1692" xr:uid="{00000000-0005-0000-0000-00003F400000}"/>
    <cellStyle name="Note 4 4 3 2" xfId="4591" xr:uid="{00000000-0005-0000-0000-000040400000}"/>
    <cellStyle name="Note 4 4 3 2 2" xfId="17818" xr:uid="{00000000-0005-0000-0000-000041400000}"/>
    <cellStyle name="Note 4 4 3 2 2 2" xfId="30617" xr:uid="{00000000-0005-0000-0000-000042400000}"/>
    <cellStyle name="Note 4 4 3 2 3" xfId="12120" xr:uid="{00000000-0005-0000-0000-000043400000}"/>
    <cellStyle name="Note 4 4 3 2 4" xfId="25833" xr:uid="{00000000-0005-0000-0000-000044400000}"/>
    <cellStyle name="Note 4 4 3 3" xfId="7324" xr:uid="{00000000-0005-0000-0000-000045400000}"/>
    <cellStyle name="Note 4 4 3 3 2" xfId="17817" xr:uid="{00000000-0005-0000-0000-000046400000}"/>
    <cellStyle name="Note 4 4 3 3 3" xfId="30616" xr:uid="{00000000-0005-0000-0000-000047400000}"/>
    <cellStyle name="Note 4 4 3 4" xfId="12119" xr:uid="{00000000-0005-0000-0000-000048400000}"/>
    <cellStyle name="Note 4 4 3 5" xfId="21881" xr:uid="{00000000-0005-0000-0000-000049400000}"/>
    <cellStyle name="Note 4 4 30" xfId="12029" xr:uid="{00000000-0005-0000-0000-00004A400000}"/>
    <cellStyle name="Note 4 4 4" xfId="2069" xr:uid="{00000000-0005-0000-0000-00004B400000}"/>
    <cellStyle name="Note 4 4 4 2" xfId="4967" xr:uid="{00000000-0005-0000-0000-00004C400000}"/>
    <cellStyle name="Note 4 4 4 2 2" xfId="17820" xr:uid="{00000000-0005-0000-0000-00004D400000}"/>
    <cellStyle name="Note 4 4 4 2 2 2" xfId="30619" xr:uid="{00000000-0005-0000-0000-00004E400000}"/>
    <cellStyle name="Note 4 4 4 2 3" xfId="12122" xr:uid="{00000000-0005-0000-0000-00004F400000}"/>
    <cellStyle name="Note 4 4 4 2 4" xfId="25834" xr:uid="{00000000-0005-0000-0000-000050400000}"/>
    <cellStyle name="Note 4 4 4 3" xfId="7580" xr:uid="{00000000-0005-0000-0000-000051400000}"/>
    <cellStyle name="Note 4 4 4 3 2" xfId="17819" xr:uid="{00000000-0005-0000-0000-000052400000}"/>
    <cellStyle name="Note 4 4 4 3 3" xfId="30618" xr:uid="{00000000-0005-0000-0000-000053400000}"/>
    <cellStyle name="Note 4 4 4 4" xfId="12121" xr:uid="{00000000-0005-0000-0000-000054400000}"/>
    <cellStyle name="Note 4 4 4 5" xfId="22258" xr:uid="{00000000-0005-0000-0000-000055400000}"/>
    <cellStyle name="Note 4 4 5" xfId="1662" xr:uid="{00000000-0005-0000-0000-000056400000}"/>
    <cellStyle name="Note 4 4 5 2" xfId="4561" xr:uid="{00000000-0005-0000-0000-000057400000}"/>
    <cellStyle name="Note 4 4 5 2 2" xfId="17822" xr:uid="{00000000-0005-0000-0000-000058400000}"/>
    <cellStyle name="Note 4 4 5 2 2 2" xfId="30621" xr:uid="{00000000-0005-0000-0000-000059400000}"/>
    <cellStyle name="Note 4 4 5 2 3" xfId="12124" xr:uid="{00000000-0005-0000-0000-00005A400000}"/>
    <cellStyle name="Note 4 4 5 2 4" xfId="25835" xr:uid="{00000000-0005-0000-0000-00005B400000}"/>
    <cellStyle name="Note 4 4 5 3" xfId="7294" xr:uid="{00000000-0005-0000-0000-00005C400000}"/>
    <cellStyle name="Note 4 4 5 3 2" xfId="17821" xr:uid="{00000000-0005-0000-0000-00005D400000}"/>
    <cellStyle name="Note 4 4 5 3 3" xfId="30620" xr:uid="{00000000-0005-0000-0000-00005E400000}"/>
    <cellStyle name="Note 4 4 5 4" xfId="12123" xr:uid="{00000000-0005-0000-0000-00005F400000}"/>
    <cellStyle name="Note 4 4 5 5" xfId="21851" xr:uid="{00000000-0005-0000-0000-000060400000}"/>
    <cellStyle name="Note 4 4 6" xfId="2097" xr:uid="{00000000-0005-0000-0000-000061400000}"/>
    <cellStyle name="Note 4 4 6 2" xfId="4995" xr:uid="{00000000-0005-0000-0000-000062400000}"/>
    <cellStyle name="Note 4 4 6 2 2" xfId="17824" xr:uid="{00000000-0005-0000-0000-000063400000}"/>
    <cellStyle name="Note 4 4 6 2 2 2" xfId="30623" xr:uid="{00000000-0005-0000-0000-000064400000}"/>
    <cellStyle name="Note 4 4 6 2 3" xfId="12126" xr:uid="{00000000-0005-0000-0000-000065400000}"/>
    <cellStyle name="Note 4 4 6 2 4" xfId="25836" xr:uid="{00000000-0005-0000-0000-000066400000}"/>
    <cellStyle name="Note 4 4 6 3" xfId="7608" xr:uid="{00000000-0005-0000-0000-000067400000}"/>
    <cellStyle name="Note 4 4 6 3 2" xfId="17823" xr:uid="{00000000-0005-0000-0000-000068400000}"/>
    <cellStyle name="Note 4 4 6 3 3" xfId="30622" xr:uid="{00000000-0005-0000-0000-000069400000}"/>
    <cellStyle name="Note 4 4 6 4" xfId="12125" xr:uid="{00000000-0005-0000-0000-00006A400000}"/>
    <cellStyle name="Note 4 4 6 5" xfId="22286" xr:uid="{00000000-0005-0000-0000-00006B400000}"/>
    <cellStyle name="Note 4 4 7" xfId="1534" xr:uid="{00000000-0005-0000-0000-00006C400000}"/>
    <cellStyle name="Note 4 4 7 2" xfId="4433" xr:uid="{00000000-0005-0000-0000-00006D400000}"/>
    <cellStyle name="Note 4 4 7 2 2" xfId="17826" xr:uid="{00000000-0005-0000-0000-00006E400000}"/>
    <cellStyle name="Note 4 4 7 2 2 2" xfId="30625" xr:uid="{00000000-0005-0000-0000-00006F400000}"/>
    <cellStyle name="Note 4 4 7 2 3" xfId="12128" xr:uid="{00000000-0005-0000-0000-000070400000}"/>
    <cellStyle name="Note 4 4 7 2 4" xfId="25837" xr:uid="{00000000-0005-0000-0000-000071400000}"/>
    <cellStyle name="Note 4 4 7 3" xfId="7227" xr:uid="{00000000-0005-0000-0000-000072400000}"/>
    <cellStyle name="Note 4 4 7 3 2" xfId="17825" xr:uid="{00000000-0005-0000-0000-000073400000}"/>
    <cellStyle name="Note 4 4 7 3 3" xfId="30624" xr:uid="{00000000-0005-0000-0000-000074400000}"/>
    <cellStyle name="Note 4 4 7 4" xfId="12127" xr:uid="{00000000-0005-0000-0000-000075400000}"/>
    <cellStyle name="Note 4 4 7 5" xfId="21723" xr:uid="{00000000-0005-0000-0000-000076400000}"/>
    <cellStyle name="Note 4 4 8" xfId="2466" xr:uid="{00000000-0005-0000-0000-000077400000}"/>
    <cellStyle name="Note 4 4 8 2" xfId="5363" xr:uid="{00000000-0005-0000-0000-000078400000}"/>
    <cellStyle name="Note 4 4 8 2 2" xfId="17828" xr:uid="{00000000-0005-0000-0000-000079400000}"/>
    <cellStyle name="Note 4 4 8 2 2 2" xfId="30627" xr:uid="{00000000-0005-0000-0000-00007A400000}"/>
    <cellStyle name="Note 4 4 8 2 3" xfId="12130" xr:uid="{00000000-0005-0000-0000-00007B400000}"/>
    <cellStyle name="Note 4 4 8 2 4" xfId="25838" xr:uid="{00000000-0005-0000-0000-00007C400000}"/>
    <cellStyle name="Note 4 4 8 3" xfId="7865" xr:uid="{00000000-0005-0000-0000-00007D400000}"/>
    <cellStyle name="Note 4 4 8 3 2" xfId="17827" xr:uid="{00000000-0005-0000-0000-00007E400000}"/>
    <cellStyle name="Note 4 4 8 3 3" xfId="30626" xr:uid="{00000000-0005-0000-0000-00007F400000}"/>
    <cellStyle name="Note 4 4 8 4" xfId="12129" xr:uid="{00000000-0005-0000-0000-000080400000}"/>
    <cellStyle name="Note 4 4 8 5" xfId="22654" xr:uid="{00000000-0005-0000-0000-000081400000}"/>
    <cellStyle name="Note 4 4 9" xfId="2669" xr:uid="{00000000-0005-0000-0000-000082400000}"/>
    <cellStyle name="Note 4 4 9 2" xfId="5566" xr:uid="{00000000-0005-0000-0000-000083400000}"/>
    <cellStyle name="Note 4 4 9 2 2" xfId="17830" xr:uid="{00000000-0005-0000-0000-000084400000}"/>
    <cellStyle name="Note 4 4 9 2 2 2" xfId="30629" xr:uid="{00000000-0005-0000-0000-000085400000}"/>
    <cellStyle name="Note 4 4 9 2 3" xfId="12132" xr:uid="{00000000-0005-0000-0000-000086400000}"/>
    <cellStyle name="Note 4 4 9 2 4" xfId="25839" xr:uid="{00000000-0005-0000-0000-000087400000}"/>
    <cellStyle name="Note 4 4 9 3" xfId="8012" xr:uid="{00000000-0005-0000-0000-000088400000}"/>
    <cellStyle name="Note 4 4 9 3 2" xfId="17829" xr:uid="{00000000-0005-0000-0000-000089400000}"/>
    <cellStyle name="Note 4 4 9 3 3" xfId="30628" xr:uid="{00000000-0005-0000-0000-00008A400000}"/>
    <cellStyle name="Note 4 4 9 4" xfId="12131" xr:uid="{00000000-0005-0000-0000-00008B400000}"/>
    <cellStyle name="Note 4 4 9 5" xfId="22857" xr:uid="{00000000-0005-0000-0000-00008C400000}"/>
    <cellStyle name="Note 4 5" xfId="452" xr:uid="{00000000-0005-0000-0000-00008D400000}"/>
    <cellStyle name="Note 4 5 10" xfId="2975" xr:uid="{00000000-0005-0000-0000-00008E400000}"/>
    <cellStyle name="Note 4 5 10 2" xfId="5872" xr:uid="{00000000-0005-0000-0000-00008F400000}"/>
    <cellStyle name="Note 4 5 10 2 2" xfId="17833" xr:uid="{00000000-0005-0000-0000-000090400000}"/>
    <cellStyle name="Note 4 5 10 2 2 2" xfId="30632" xr:uid="{00000000-0005-0000-0000-000091400000}"/>
    <cellStyle name="Note 4 5 10 2 3" xfId="12135" xr:uid="{00000000-0005-0000-0000-000092400000}"/>
    <cellStyle name="Note 4 5 10 2 4" xfId="25840" xr:uid="{00000000-0005-0000-0000-000093400000}"/>
    <cellStyle name="Note 4 5 10 3" xfId="8211" xr:uid="{00000000-0005-0000-0000-000094400000}"/>
    <cellStyle name="Note 4 5 10 3 2" xfId="17832" xr:uid="{00000000-0005-0000-0000-000095400000}"/>
    <cellStyle name="Note 4 5 10 3 3" xfId="30631" xr:uid="{00000000-0005-0000-0000-000096400000}"/>
    <cellStyle name="Note 4 5 10 4" xfId="12134" xr:uid="{00000000-0005-0000-0000-000097400000}"/>
    <cellStyle name="Note 4 5 10 5" xfId="23163" xr:uid="{00000000-0005-0000-0000-000098400000}"/>
    <cellStyle name="Note 4 5 11" xfId="2543" xr:uid="{00000000-0005-0000-0000-000099400000}"/>
    <cellStyle name="Note 4 5 11 2" xfId="5440" xr:uid="{00000000-0005-0000-0000-00009A400000}"/>
    <cellStyle name="Note 4 5 11 2 2" xfId="17835" xr:uid="{00000000-0005-0000-0000-00009B400000}"/>
    <cellStyle name="Note 4 5 11 2 2 2" xfId="30634" xr:uid="{00000000-0005-0000-0000-00009C400000}"/>
    <cellStyle name="Note 4 5 11 2 3" xfId="12137" xr:uid="{00000000-0005-0000-0000-00009D400000}"/>
    <cellStyle name="Note 4 5 11 2 4" xfId="25841" xr:uid="{00000000-0005-0000-0000-00009E400000}"/>
    <cellStyle name="Note 4 5 11 3" xfId="7917" xr:uid="{00000000-0005-0000-0000-00009F400000}"/>
    <cellStyle name="Note 4 5 11 3 2" xfId="17834" xr:uid="{00000000-0005-0000-0000-0000A0400000}"/>
    <cellStyle name="Note 4 5 11 3 3" xfId="30633" xr:uid="{00000000-0005-0000-0000-0000A1400000}"/>
    <cellStyle name="Note 4 5 11 4" xfId="12136" xr:uid="{00000000-0005-0000-0000-0000A2400000}"/>
    <cellStyle name="Note 4 5 11 5" xfId="22731" xr:uid="{00000000-0005-0000-0000-0000A3400000}"/>
    <cellStyle name="Note 4 5 12" xfId="3084" xr:uid="{00000000-0005-0000-0000-0000A4400000}"/>
    <cellStyle name="Note 4 5 12 2" xfId="5981" xr:uid="{00000000-0005-0000-0000-0000A5400000}"/>
    <cellStyle name="Note 4 5 12 2 2" xfId="17837" xr:uid="{00000000-0005-0000-0000-0000A6400000}"/>
    <cellStyle name="Note 4 5 12 2 2 2" xfId="30636" xr:uid="{00000000-0005-0000-0000-0000A7400000}"/>
    <cellStyle name="Note 4 5 12 2 3" xfId="12139" xr:uid="{00000000-0005-0000-0000-0000A8400000}"/>
    <cellStyle name="Note 4 5 12 2 4" xfId="25842" xr:uid="{00000000-0005-0000-0000-0000A9400000}"/>
    <cellStyle name="Note 4 5 12 3" xfId="8277" xr:uid="{00000000-0005-0000-0000-0000AA400000}"/>
    <cellStyle name="Note 4 5 12 3 2" xfId="17836" xr:uid="{00000000-0005-0000-0000-0000AB400000}"/>
    <cellStyle name="Note 4 5 12 3 3" xfId="30635" xr:uid="{00000000-0005-0000-0000-0000AC400000}"/>
    <cellStyle name="Note 4 5 12 4" xfId="12138" xr:uid="{00000000-0005-0000-0000-0000AD400000}"/>
    <cellStyle name="Note 4 5 12 5" xfId="23272" xr:uid="{00000000-0005-0000-0000-0000AE400000}"/>
    <cellStyle name="Note 4 5 13" xfId="2155" xr:uid="{00000000-0005-0000-0000-0000AF400000}"/>
    <cellStyle name="Note 4 5 13 2" xfId="5053" xr:uid="{00000000-0005-0000-0000-0000B0400000}"/>
    <cellStyle name="Note 4 5 13 2 2" xfId="17839" xr:uid="{00000000-0005-0000-0000-0000B1400000}"/>
    <cellStyle name="Note 4 5 13 2 2 2" xfId="30638" xr:uid="{00000000-0005-0000-0000-0000B2400000}"/>
    <cellStyle name="Note 4 5 13 2 3" xfId="12141" xr:uid="{00000000-0005-0000-0000-0000B3400000}"/>
    <cellStyle name="Note 4 5 13 2 4" xfId="25843" xr:uid="{00000000-0005-0000-0000-0000B4400000}"/>
    <cellStyle name="Note 4 5 13 3" xfId="7666" xr:uid="{00000000-0005-0000-0000-0000B5400000}"/>
    <cellStyle name="Note 4 5 13 3 2" xfId="17838" xr:uid="{00000000-0005-0000-0000-0000B6400000}"/>
    <cellStyle name="Note 4 5 13 3 3" xfId="30637" xr:uid="{00000000-0005-0000-0000-0000B7400000}"/>
    <cellStyle name="Note 4 5 13 4" xfId="12140" xr:uid="{00000000-0005-0000-0000-0000B8400000}"/>
    <cellStyle name="Note 4 5 13 5" xfId="22344" xr:uid="{00000000-0005-0000-0000-0000B9400000}"/>
    <cellStyle name="Note 4 5 14" xfId="2991" xr:uid="{00000000-0005-0000-0000-0000BA400000}"/>
    <cellStyle name="Note 4 5 14 2" xfId="5888" xr:uid="{00000000-0005-0000-0000-0000BB400000}"/>
    <cellStyle name="Note 4 5 14 2 2" xfId="17841" xr:uid="{00000000-0005-0000-0000-0000BC400000}"/>
    <cellStyle name="Note 4 5 14 2 2 2" xfId="30640" xr:uid="{00000000-0005-0000-0000-0000BD400000}"/>
    <cellStyle name="Note 4 5 14 2 3" xfId="12143" xr:uid="{00000000-0005-0000-0000-0000BE400000}"/>
    <cellStyle name="Note 4 5 14 2 4" xfId="25844" xr:uid="{00000000-0005-0000-0000-0000BF400000}"/>
    <cellStyle name="Note 4 5 14 3" xfId="8227" xr:uid="{00000000-0005-0000-0000-0000C0400000}"/>
    <cellStyle name="Note 4 5 14 3 2" xfId="17840" xr:uid="{00000000-0005-0000-0000-0000C1400000}"/>
    <cellStyle name="Note 4 5 14 3 3" xfId="30639" xr:uid="{00000000-0005-0000-0000-0000C2400000}"/>
    <cellStyle name="Note 4 5 14 4" xfId="12142" xr:uid="{00000000-0005-0000-0000-0000C3400000}"/>
    <cellStyle name="Note 4 5 14 5" xfId="23179" xr:uid="{00000000-0005-0000-0000-0000C4400000}"/>
    <cellStyle name="Note 4 5 15" xfId="1821" xr:uid="{00000000-0005-0000-0000-0000C5400000}"/>
    <cellStyle name="Note 4 5 15 2" xfId="4720" xr:uid="{00000000-0005-0000-0000-0000C6400000}"/>
    <cellStyle name="Note 4 5 15 2 2" xfId="17843" xr:uid="{00000000-0005-0000-0000-0000C7400000}"/>
    <cellStyle name="Note 4 5 15 2 2 2" xfId="30642" xr:uid="{00000000-0005-0000-0000-0000C8400000}"/>
    <cellStyle name="Note 4 5 15 2 3" xfId="12145" xr:uid="{00000000-0005-0000-0000-0000C9400000}"/>
    <cellStyle name="Note 4 5 15 2 4" xfId="25845" xr:uid="{00000000-0005-0000-0000-0000CA400000}"/>
    <cellStyle name="Note 4 5 15 3" xfId="7431" xr:uid="{00000000-0005-0000-0000-0000CB400000}"/>
    <cellStyle name="Note 4 5 15 3 2" xfId="17842" xr:uid="{00000000-0005-0000-0000-0000CC400000}"/>
    <cellStyle name="Note 4 5 15 3 3" xfId="30641" xr:uid="{00000000-0005-0000-0000-0000CD400000}"/>
    <cellStyle name="Note 4 5 15 4" xfId="12144" xr:uid="{00000000-0005-0000-0000-0000CE400000}"/>
    <cellStyle name="Note 4 5 15 5" xfId="22010" xr:uid="{00000000-0005-0000-0000-0000CF400000}"/>
    <cellStyle name="Note 4 5 16" xfId="3161" xr:uid="{00000000-0005-0000-0000-0000D0400000}"/>
    <cellStyle name="Note 4 5 16 2" xfId="6058" xr:uid="{00000000-0005-0000-0000-0000D1400000}"/>
    <cellStyle name="Note 4 5 16 2 2" xfId="17845" xr:uid="{00000000-0005-0000-0000-0000D2400000}"/>
    <cellStyle name="Note 4 5 16 2 2 2" xfId="30644" xr:uid="{00000000-0005-0000-0000-0000D3400000}"/>
    <cellStyle name="Note 4 5 16 2 3" xfId="12147" xr:uid="{00000000-0005-0000-0000-0000D4400000}"/>
    <cellStyle name="Note 4 5 16 2 4" xfId="25846" xr:uid="{00000000-0005-0000-0000-0000D5400000}"/>
    <cellStyle name="Note 4 5 16 3" xfId="8319" xr:uid="{00000000-0005-0000-0000-0000D6400000}"/>
    <cellStyle name="Note 4 5 16 3 2" xfId="17844" xr:uid="{00000000-0005-0000-0000-0000D7400000}"/>
    <cellStyle name="Note 4 5 16 3 3" xfId="30643" xr:uid="{00000000-0005-0000-0000-0000D8400000}"/>
    <cellStyle name="Note 4 5 16 4" xfId="12146" xr:uid="{00000000-0005-0000-0000-0000D9400000}"/>
    <cellStyle name="Note 4 5 16 5" xfId="23349" xr:uid="{00000000-0005-0000-0000-0000DA400000}"/>
    <cellStyle name="Note 4 5 17" xfId="3434" xr:uid="{00000000-0005-0000-0000-0000DB400000}"/>
    <cellStyle name="Note 4 5 17 2" xfId="6331" xr:uid="{00000000-0005-0000-0000-0000DC400000}"/>
    <cellStyle name="Note 4 5 17 2 2" xfId="17847" xr:uid="{00000000-0005-0000-0000-0000DD400000}"/>
    <cellStyle name="Note 4 5 17 2 2 2" xfId="30646" xr:uid="{00000000-0005-0000-0000-0000DE400000}"/>
    <cellStyle name="Note 4 5 17 2 3" xfId="12149" xr:uid="{00000000-0005-0000-0000-0000DF400000}"/>
    <cellStyle name="Note 4 5 17 2 4" xfId="25847" xr:uid="{00000000-0005-0000-0000-0000E0400000}"/>
    <cellStyle name="Note 4 5 17 3" xfId="8491" xr:uid="{00000000-0005-0000-0000-0000E1400000}"/>
    <cellStyle name="Note 4 5 17 3 2" xfId="17846" xr:uid="{00000000-0005-0000-0000-0000E2400000}"/>
    <cellStyle name="Note 4 5 17 3 3" xfId="30645" xr:uid="{00000000-0005-0000-0000-0000E3400000}"/>
    <cellStyle name="Note 4 5 17 4" xfId="12148" xr:uid="{00000000-0005-0000-0000-0000E4400000}"/>
    <cellStyle name="Note 4 5 17 5" xfId="23622" xr:uid="{00000000-0005-0000-0000-0000E5400000}"/>
    <cellStyle name="Note 4 5 18" xfId="3573" xr:uid="{00000000-0005-0000-0000-0000E6400000}"/>
    <cellStyle name="Note 4 5 18 2" xfId="6470" xr:uid="{00000000-0005-0000-0000-0000E7400000}"/>
    <cellStyle name="Note 4 5 18 2 2" xfId="17849" xr:uid="{00000000-0005-0000-0000-0000E8400000}"/>
    <cellStyle name="Note 4 5 18 2 2 2" xfId="30648" xr:uid="{00000000-0005-0000-0000-0000E9400000}"/>
    <cellStyle name="Note 4 5 18 2 3" xfId="12151" xr:uid="{00000000-0005-0000-0000-0000EA400000}"/>
    <cellStyle name="Note 4 5 18 2 4" xfId="25848" xr:uid="{00000000-0005-0000-0000-0000EB400000}"/>
    <cellStyle name="Note 4 5 18 3" xfId="8567" xr:uid="{00000000-0005-0000-0000-0000EC400000}"/>
    <cellStyle name="Note 4 5 18 3 2" xfId="17848" xr:uid="{00000000-0005-0000-0000-0000ED400000}"/>
    <cellStyle name="Note 4 5 18 3 3" xfId="30647" xr:uid="{00000000-0005-0000-0000-0000EE400000}"/>
    <cellStyle name="Note 4 5 18 4" xfId="12150" xr:uid="{00000000-0005-0000-0000-0000EF400000}"/>
    <cellStyle name="Note 4 5 18 5" xfId="23761" xr:uid="{00000000-0005-0000-0000-0000F0400000}"/>
    <cellStyle name="Note 4 5 19" xfId="3302" xr:uid="{00000000-0005-0000-0000-0000F1400000}"/>
    <cellStyle name="Note 4 5 19 2" xfId="6199" xr:uid="{00000000-0005-0000-0000-0000F2400000}"/>
    <cellStyle name="Note 4 5 19 2 2" xfId="17851" xr:uid="{00000000-0005-0000-0000-0000F3400000}"/>
    <cellStyle name="Note 4 5 19 2 2 2" xfId="30650" xr:uid="{00000000-0005-0000-0000-0000F4400000}"/>
    <cellStyle name="Note 4 5 19 2 3" xfId="12153" xr:uid="{00000000-0005-0000-0000-0000F5400000}"/>
    <cellStyle name="Note 4 5 19 2 4" xfId="25849" xr:uid="{00000000-0005-0000-0000-0000F6400000}"/>
    <cellStyle name="Note 4 5 19 3" xfId="8418" xr:uid="{00000000-0005-0000-0000-0000F7400000}"/>
    <cellStyle name="Note 4 5 19 3 2" xfId="17850" xr:uid="{00000000-0005-0000-0000-0000F8400000}"/>
    <cellStyle name="Note 4 5 19 3 3" xfId="30649" xr:uid="{00000000-0005-0000-0000-0000F9400000}"/>
    <cellStyle name="Note 4 5 19 4" xfId="12152" xr:uid="{00000000-0005-0000-0000-0000FA400000}"/>
    <cellStyle name="Note 4 5 19 5" xfId="23490" xr:uid="{00000000-0005-0000-0000-0000FB400000}"/>
    <cellStyle name="Note 4 5 2" xfId="1694" xr:uid="{00000000-0005-0000-0000-0000FC400000}"/>
    <cellStyle name="Note 4 5 2 2" xfId="4593" xr:uid="{00000000-0005-0000-0000-0000FD400000}"/>
    <cellStyle name="Note 4 5 2 2 2" xfId="17853" xr:uid="{00000000-0005-0000-0000-0000FE400000}"/>
    <cellStyle name="Note 4 5 2 2 2 2" xfId="30652" xr:uid="{00000000-0005-0000-0000-0000FF400000}"/>
    <cellStyle name="Note 4 5 2 2 3" xfId="12155" xr:uid="{00000000-0005-0000-0000-000000410000}"/>
    <cellStyle name="Note 4 5 2 2 4" xfId="25850" xr:uid="{00000000-0005-0000-0000-000001410000}"/>
    <cellStyle name="Note 4 5 2 3" xfId="7326" xr:uid="{00000000-0005-0000-0000-000002410000}"/>
    <cellStyle name="Note 4 5 2 3 2" xfId="17852" xr:uid="{00000000-0005-0000-0000-000003410000}"/>
    <cellStyle name="Note 4 5 2 3 3" xfId="30651" xr:uid="{00000000-0005-0000-0000-000004410000}"/>
    <cellStyle name="Note 4 5 2 4" xfId="12154" xr:uid="{00000000-0005-0000-0000-000005410000}"/>
    <cellStyle name="Note 4 5 2 5" xfId="21883" xr:uid="{00000000-0005-0000-0000-000006410000}"/>
    <cellStyle name="Note 4 5 20" xfId="3670" xr:uid="{00000000-0005-0000-0000-000007410000}"/>
    <cellStyle name="Note 4 5 20 2" xfId="6567" xr:uid="{00000000-0005-0000-0000-000008410000}"/>
    <cellStyle name="Note 4 5 20 2 2" xfId="17855" xr:uid="{00000000-0005-0000-0000-000009410000}"/>
    <cellStyle name="Note 4 5 20 2 2 2" xfId="30654" xr:uid="{00000000-0005-0000-0000-00000A410000}"/>
    <cellStyle name="Note 4 5 20 2 3" xfId="12157" xr:uid="{00000000-0005-0000-0000-00000B410000}"/>
    <cellStyle name="Note 4 5 20 2 4" xfId="25851" xr:uid="{00000000-0005-0000-0000-00000C410000}"/>
    <cellStyle name="Note 4 5 20 3" xfId="8623" xr:uid="{00000000-0005-0000-0000-00000D410000}"/>
    <cellStyle name="Note 4 5 20 3 2" xfId="17854" xr:uid="{00000000-0005-0000-0000-00000E410000}"/>
    <cellStyle name="Note 4 5 20 3 3" xfId="30653" xr:uid="{00000000-0005-0000-0000-00000F410000}"/>
    <cellStyle name="Note 4 5 20 4" xfId="12156" xr:uid="{00000000-0005-0000-0000-000010410000}"/>
    <cellStyle name="Note 4 5 20 5" xfId="23858" xr:uid="{00000000-0005-0000-0000-000011410000}"/>
    <cellStyle name="Note 4 5 21" xfId="3136" xr:uid="{00000000-0005-0000-0000-000012410000}"/>
    <cellStyle name="Note 4 5 21 2" xfId="6033" xr:uid="{00000000-0005-0000-0000-000013410000}"/>
    <cellStyle name="Note 4 5 21 2 2" xfId="17857" xr:uid="{00000000-0005-0000-0000-000014410000}"/>
    <cellStyle name="Note 4 5 21 2 2 2" xfId="30656" xr:uid="{00000000-0005-0000-0000-000015410000}"/>
    <cellStyle name="Note 4 5 21 2 3" xfId="12159" xr:uid="{00000000-0005-0000-0000-000016410000}"/>
    <cellStyle name="Note 4 5 21 2 4" xfId="25852" xr:uid="{00000000-0005-0000-0000-000017410000}"/>
    <cellStyle name="Note 4 5 21 3" xfId="8304" xr:uid="{00000000-0005-0000-0000-000018410000}"/>
    <cellStyle name="Note 4 5 21 3 2" xfId="17856" xr:uid="{00000000-0005-0000-0000-000019410000}"/>
    <cellStyle name="Note 4 5 21 3 3" xfId="30655" xr:uid="{00000000-0005-0000-0000-00001A410000}"/>
    <cellStyle name="Note 4 5 21 4" xfId="12158" xr:uid="{00000000-0005-0000-0000-00001B410000}"/>
    <cellStyle name="Note 4 5 21 5" xfId="23324" xr:uid="{00000000-0005-0000-0000-00001C410000}"/>
    <cellStyle name="Note 4 5 22" xfId="2484" xr:uid="{00000000-0005-0000-0000-00001D410000}"/>
    <cellStyle name="Note 4 5 22 2" xfId="5381" xr:uid="{00000000-0005-0000-0000-00001E410000}"/>
    <cellStyle name="Note 4 5 22 2 2" xfId="17859" xr:uid="{00000000-0005-0000-0000-00001F410000}"/>
    <cellStyle name="Note 4 5 22 2 2 2" xfId="30658" xr:uid="{00000000-0005-0000-0000-000020410000}"/>
    <cellStyle name="Note 4 5 22 2 3" xfId="12161" xr:uid="{00000000-0005-0000-0000-000021410000}"/>
    <cellStyle name="Note 4 5 22 2 4" xfId="25853" xr:uid="{00000000-0005-0000-0000-000022410000}"/>
    <cellStyle name="Note 4 5 22 3" xfId="7881" xr:uid="{00000000-0005-0000-0000-000023410000}"/>
    <cellStyle name="Note 4 5 22 3 2" xfId="17858" xr:uid="{00000000-0005-0000-0000-000024410000}"/>
    <cellStyle name="Note 4 5 22 3 3" xfId="30657" xr:uid="{00000000-0005-0000-0000-000025410000}"/>
    <cellStyle name="Note 4 5 22 4" xfId="12160" xr:uid="{00000000-0005-0000-0000-000026410000}"/>
    <cellStyle name="Note 4 5 22 5" xfId="22672" xr:uid="{00000000-0005-0000-0000-000027410000}"/>
    <cellStyle name="Note 4 5 23" xfId="3415" xr:uid="{00000000-0005-0000-0000-000028410000}"/>
    <cellStyle name="Note 4 5 23 2" xfId="6312" xr:uid="{00000000-0005-0000-0000-000029410000}"/>
    <cellStyle name="Note 4 5 23 2 2" xfId="17861" xr:uid="{00000000-0005-0000-0000-00002A410000}"/>
    <cellStyle name="Note 4 5 23 2 2 2" xfId="30660" xr:uid="{00000000-0005-0000-0000-00002B410000}"/>
    <cellStyle name="Note 4 5 23 2 3" xfId="12163" xr:uid="{00000000-0005-0000-0000-00002C410000}"/>
    <cellStyle name="Note 4 5 23 2 4" xfId="25854" xr:uid="{00000000-0005-0000-0000-00002D410000}"/>
    <cellStyle name="Note 4 5 23 3" xfId="8477" xr:uid="{00000000-0005-0000-0000-00002E410000}"/>
    <cellStyle name="Note 4 5 23 3 2" xfId="17860" xr:uid="{00000000-0005-0000-0000-00002F410000}"/>
    <cellStyle name="Note 4 5 23 3 3" xfId="30659" xr:uid="{00000000-0005-0000-0000-000030410000}"/>
    <cellStyle name="Note 4 5 23 4" xfId="12162" xr:uid="{00000000-0005-0000-0000-000031410000}"/>
    <cellStyle name="Note 4 5 23 5" xfId="23603" xr:uid="{00000000-0005-0000-0000-000032410000}"/>
    <cellStyle name="Note 4 5 24" xfId="3478" xr:uid="{00000000-0005-0000-0000-000033410000}"/>
    <cellStyle name="Note 4 5 24 2" xfId="6375" xr:uid="{00000000-0005-0000-0000-000034410000}"/>
    <cellStyle name="Note 4 5 24 2 2" xfId="17863" xr:uid="{00000000-0005-0000-0000-000035410000}"/>
    <cellStyle name="Note 4 5 24 2 2 2" xfId="30662" xr:uid="{00000000-0005-0000-0000-000036410000}"/>
    <cellStyle name="Note 4 5 24 2 3" xfId="12165" xr:uid="{00000000-0005-0000-0000-000037410000}"/>
    <cellStyle name="Note 4 5 24 2 4" xfId="25855" xr:uid="{00000000-0005-0000-0000-000038410000}"/>
    <cellStyle name="Note 4 5 24 3" xfId="8512" xr:uid="{00000000-0005-0000-0000-000039410000}"/>
    <cellStyle name="Note 4 5 24 3 2" xfId="17862" xr:uid="{00000000-0005-0000-0000-00003A410000}"/>
    <cellStyle name="Note 4 5 24 3 3" xfId="30661" xr:uid="{00000000-0005-0000-0000-00003B410000}"/>
    <cellStyle name="Note 4 5 24 4" xfId="12164" xr:uid="{00000000-0005-0000-0000-00003C410000}"/>
    <cellStyle name="Note 4 5 24 5" xfId="23666" xr:uid="{00000000-0005-0000-0000-00003D410000}"/>
    <cellStyle name="Note 4 5 25" xfId="4062" xr:uid="{00000000-0005-0000-0000-00003E410000}"/>
    <cellStyle name="Note 4 5 25 2" xfId="6959" xr:uid="{00000000-0005-0000-0000-00003F410000}"/>
    <cellStyle name="Note 4 5 25 2 2" xfId="17865" xr:uid="{00000000-0005-0000-0000-000040410000}"/>
    <cellStyle name="Note 4 5 25 2 2 2" xfId="30664" xr:uid="{00000000-0005-0000-0000-000041410000}"/>
    <cellStyle name="Note 4 5 25 2 3" xfId="12167" xr:uid="{00000000-0005-0000-0000-000042410000}"/>
    <cellStyle name="Note 4 5 25 2 4" xfId="25856" xr:uid="{00000000-0005-0000-0000-000043410000}"/>
    <cellStyle name="Note 4 5 25 3" xfId="8796" xr:uid="{00000000-0005-0000-0000-000044410000}"/>
    <cellStyle name="Note 4 5 25 3 2" xfId="17864" xr:uid="{00000000-0005-0000-0000-000045410000}"/>
    <cellStyle name="Note 4 5 25 3 3" xfId="30663" xr:uid="{00000000-0005-0000-0000-000046410000}"/>
    <cellStyle name="Note 4 5 25 4" xfId="12166" xr:uid="{00000000-0005-0000-0000-000047410000}"/>
    <cellStyle name="Note 4 5 25 5" xfId="24250" xr:uid="{00000000-0005-0000-0000-000048410000}"/>
    <cellStyle name="Note 4 5 26" xfId="3424" xr:uid="{00000000-0005-0000-0000-000049410000}"/>
    <cellStyle name="Note 4 5 26 2" xfId="6321" xr:uid="{00000000-0005-0000-0000-00004A410000}"/>
    <cellStyle name="Note 4 5 26 2 2" xfId="17867" xr:uid="{00000000-0005-0000-0000-00004B410000}"/>
    <cellStyle name="Note 4 5 26 2 2 2" xfId="30666" xr:uid="{00000000-0005-0000-0000-00004C410000}"/>
    <cellStyle name="Note 4 5 26 2 3" xfId="12169" xr:uid="{00000000-0005-0000-0000-00004D410000}"/>
    <cellStyle name="Note 4 5 26 2 4" xfId="25857" xr:uid="{00000000-0005-0000-0000-00004E410000}"/>
    <cellStyle name="Note 4 5 26 3" xfId="17866" xr:uid="{00000000-0005-0000-0000-00004F410000}"/>
    <cellStyle name="Note 4 5 26 3 2" xfId="30665" xr:uid="{00000000-0005-0000-0000-000050410000}"/>
    <cellStyle name="Note 4 5 26 4" xfId="12168" xr:uid="{00000000-0005-0000-0000-000051410000}"/>
    <cellStyle name="Note 4 5 26 5" xfId="23612" xr:uid="{00000000-0005-0000-0000-000052410000}"/>
    <cellStyle name="Note 4 5 27" xfId="4267" xr:uid="{00000000-0005-0000-0000-000053410000}"/>
    <cellStyle name="Note 4 5 27 2" xfId="17868" xr:uid="{00000000-0005-0000-0000-000054410000}"/>
    <cellStyle name="Note 4 5 27 2 2" xfId="30667" xr:uid="{00000000-0005-0000-0000-000055410000}"/>
    <cellStyle name="Note 4 5 27 3" xfId="12170" xr:uid="{00000000-0005-0000-0000-000056410000}"/>
    <cellStyle name="Note 4 5 27 4" xfId="25858" xr:uid="{00000000-0005-0000-0000-000057410000}"/>
    <cellStyle name="Note 4 5 28" xfId="7093" xr:uid="{00000000-0005-0000-0000-000058410000}"/>
    <cellStyle name="Note 4 5 28 2" xfId="17831" xr:uid="{00000000-0005-0000-0000-000059410000}"/>
    <cellStyle name="Note 4 5 28 3" xfId="30630" xr:uid="{00000000-0005-0000-0000-00005A410000}"/>
    <cellStyle name="Note 4 5 29" xfId="12133" xr:uid="{00000000-0005-0000-0000-00005B410000}"/>
    <cellStyle name="Note 4 5 3" xfId="2067" xr:uid="{00000000-0005-0000-0000-00005C410000}"/>
    <cellStyle name="Note 4 5 3 2" xfId="4965" xr:uid="{00000000-0005-0000-0000-00005D410000}"/>
    <cellStyle name="Note 4 5 3 2 2" xfId="17870" xr:uid="{00000000-0005-0000-0000-00005E410000}"/>
    <cellStyle name="Note 4 5 3 2 2 2" xfId="30669" xr:uid="{00000000-0005-0000-0000-00005F410000}"/>
    <cellStyle name="Note 4 5 3 2 3" xfId="12172" xr:uid="{00000000-0005-0000-0000-000060410000}"/>
    <cellStyle name="Note 4 5 3 2 4" xfId="25859" xr:uid="{00000000-0005-0000-0000-000061410000}"/>
    <cellStyle name="Note 4 5 3 3" xfId="7578" xr:uid="{00000000-0005-0000-0000-000062410000}"/>
    <cellStyle name="Note 4 5 3 3 2" xfId="17869" xr:uid="{00000000-0005-0000-0000-000063410000}"/>
    <cellStyle name="Note 4 5 3 3 3" xfId="30668" xr:uid="{00000000-0005-0000-0000-000064410000}"/>
    <cellStyle name="Note 4 5 3 4" xfId="12171" xr:uid="{00000000-0005-0000-0000-000065410000}"/>
    <cellStyle name="Note 4 5 3 5" xfId="22256" xr:uid="{00000000-0005-0000-0000-000066410000}"/>
    <cellStyle name="Note 4 5 4" xfId="1664" xr:uid="{00000000-0005-0000-0000-000067410000}"/>
    <cellStyle name="Note 4 5 4 2" xfId="4563" xr:uid="{00000000-0005-0000-0000-000068410000}"/>
    <cellStyle name="Note 4 5 4 2 2" xfId="17872" xr:uid="{00000000-0005-0000-0000-000069410000}"/>
    <cellStyle name="Note 4 5 4 2 2 2" xfId="30671" xr:uid="{00000000-0005-0000-0000-00006A410000}"/>
    <cellStyle name="Note 4 5 4 2 3" xfId="12174" xr:uid="{00000000-0005-0000-0000-00006B410000}"/>
    <cellStyle name="Note 4 5 4 2 4" xfId="25860" xr:uid="{00000000-0005-0000-0000-00006C410000}"/>
    <cellStyle name="Note 4 5 4 3" xfId="7296" xr:uid="{00000000-0005-0000-0000-00006D410000}"/>
    <cellStyle name="Note 4 5 4 3 2" xfId="17871" xr:uid="{00000000-0005-0000-0000-00006E410000}"/>
    <cellStyle name="Note 4 5 4 3 3" xfId="30670" xr:uid="{00000000-0005-0000-0000-00006F410000}"/>
    <cellStyle name="Note 4 5 4 4" xfId="12173" xr:uid="{00000000-0005-0000-0000-000070410000}"/>
    <cellStyle name="Note 4 5 4 5" xfId="21853" xr:uid="{00000000-0005-0000-0000-000071410000}"/>
    <cellStyle name="Note 4 5 5" xfId="2324" xr:uid="{00000000-0005-0000-0000-000072410000}"/>
    <cellStyle name="Note 4 5 5 2" xfId="5222" xr:uid="{00000000-0005-0000-0000-000073410000}"/>
    <cellStyle name="Note 4 5 5 2 2" xfId="17874" xr:uid="{00000000-0005-0000-0000-000074410000}"/>
    <cellStyle name="Note 4 5 5 2 2 2" xfId="30673" xr:uid="{00000000-0005-0000-0000-000075410000}"/>
    <cellStyle name="Note 4 5 5 2 3" xfId="12176" xr:uid="{00000000-0005-0000-0000-000076410000}"/>
    <cellStyle name="Note 4 5 5 2 4" xfId="25861" xr:uid="{00000000-0005-0000-0000-000077410000}"/>
    <cellStyle name="Note 4 5 5 3" xfId="7772" xr:uid="{00000000-0005-0000-0000-000078410000}"/>
    <cellStyle name="Note 4 5 5 3 2" xfId="17873" xr:uid="{00000000-0005-0000-0000-000079410000}"/>
    <cellStyle name="Note 4 5 5 3 3" xfId="30672" xr:uid="{00000000-0005-0000-0000-00007A410000}"/>
    <cellStyle name="Note 4 5 5 4" xfId="12175" xr:uid="{00000000-0005-0000-0000-00007B410000}"/>
    <cellStyle name="Note 4 5 5 5" xfId="22513" xr:uid="{00000000-0005-0000-0000-00007C410000}"/>
    <cellStyle name="Note 4 5 6" xfId="1531" xr:uid="{00000000-0005-0000-0000-00007D410000}"/>
    <cellStyle name="Note 4 5 6 2" xfId="4430" xr:uid="{00000000-0005-0000-0000-00007E410000}"/>
    <cellStyle name="Note 4 5 6 2 2" xfId="17876" xr:uid="{00000000-0005-0000-0000-00007F410000}"/>
    <cellStyle name="Note 4 5 6 2 2 2" xfId="30675" xr:uid="{00000000-0005-0000-0000-000080410000}"/>
    <cellStyle name="Note 4 5 6 2 3" xfId="12178" xr:uid="{00000000-0005-0000-0000-000081410000}"/>
    <cellStyle name="Note 4 5 6 2 4" xfId="25862" xr:uid="{00000000-0005-0000-0000-000082410000}"/>
    <cellStyle name="Note 4 5 6 3" xfId="7224" xr:uid="{00000000-0005-0000-0000-000083410000}"/>
    <cellStyle name="Note 4 5 6 3 2" xfId="17875" xr:uid="{00000000-0005-0000-0000-000084410000}"/>
    <cellStyle name="Note 4 5 6 3 3" xfId="30674" xr:uid="{00000000-0005-0000-0000-000085410000}"/>
    <cellStyle name="Note 4 5 6 4" xfId="12177" xr:uid="{00000000-0005-0000-0000-000086410000}"/>
    <cellStyle name="Note 4 5 6 5" xfId="21720" xr:uid="{00000000-0005-0000-0000-000087410000}"/>
    <cellStyle name="Note 4 5 7" xfId="2123" xr:uid="{00000000-0005-0000-0000-000088410000}"/>
    <cellStyle name="Note 4 5 7 2" xfId="5021" xr:uid="{00000000-0005-0000-0000-000089410000}"/>
    <cellStyle name="Note 4 5 7 2 2" xfId="17878" xr:uid="{00000000-0005-0000-0000-00008A410000}"/>
    <cellStyle name="Note 4 5 7 2 2 2" xfId="30677" xr:uid="{00000000-0005-0000-0000-00008B410000}"/>
    <cellStyle name="Note 4 5 7 2 3" xfId="12180" xr:uid="{00000000-0005-0000-0000-00008C410000}"/>
    <cellStyle name="Note 4 5 7 2 4" xfId="25863" xr:uid="{00000000-0005-0000-0000-00008D410000}"/>
    <cellStyle name="Note 4 5 7 3" xfId="7634" xr:uid="{00000000-0005-0000-0000-00008E410000}"/>
    <cellStyle name="Note 4 5 7 3 2" xfId="17877" xr:uid="{00000000-0005-0000-0000-00008F410000}"/>
    <cellStyle name="Note 4 5 7 3 3" xfId="30676" xr:uid="{00000000-0005-0000-0000-000090410000}"/>
    <cellStyle name="Note 4 5 7 4" xfId="12179" xr:uid="{00000000-0005-0000-0000-000091410000}"/>
    <cellStyle name="Note 4 5 7 5" xfId="22312" xr:uid="{00000000-0005-0000-0000-000092410000}"/>
    <cellStyle name="Note 4 5 8" xfId="2667" xr:uid="{00000000-0005-0000-0000-000093410000}"/>
    <cellStyle name="Note 4 5 8 2" xfId="5564" xr:uid="{00000000-0005-0000-0000-000094410000}"/>
    <cellStyle name="Note 4 5 8 2 2" xfId="17880" xr:uid="{00000000-0005-0000-0000-000095410000}"/>
    <cellStyle name="Note 4 5 8 2 2 2" xfId="30679" xr:uid="{00000000-0005-0000-0000-000096410000}"/>
    <cellStyle name="Note 4 5 8 2 3" xfId="12182" xr:uid="{00000000-0005-0000-0000-000097410000}"/>
    <cellStyle name="Note 4 5 8 2 4" xfId="25864" xr:uid="{00000000-0005-0000-0000-000098410000}"/>
    <cellStyle name="Note 4 5 8 3" xfId="8010" xr:uid="{00000000-0005-0000-0000-000099410000}"/>
    <cellStyle name="Note 4 5 8 3 2" xfId="17879" xr:uid="{00000000-0005-0000-0000-00009A410000}"/>
    <cellStyle name="Note 4 5 8 3 3" xfId="30678" xr:uid="{00000000-0005-0000-0000-00009B410000}"/>
    <cellStyle name="Note 4 5 8 4" xfId="12181" xr:uid="{00000000-0005-0000-0000-00009C410000}"/>
    <cellStyle name="Note 4 5 8 5" xfId="22855" xr:uid="{00000000-0005-0000-0000-00009D410000}"/>
    <cellStyle name="Note 4 5 9" xfId="1961" xr:uid="{00000000-0005-0000-0000-00009E410000}"/>
    <cellStyle name="Note 4 5 9 2" xfId="4859" xr:uid="{00000000-0005-0000-0000-00009F410000}"/>
    <cellStyle name="Note 4 5 9 2 2" xfId="17882" xr:uid="{00000000-0005-0000-0000-0000A0410000}"/>
    <cellStyle name="Note 4 5 9 2 2 2" xfId="30681" xr:uid="{00000000-0005-0000-0000-0000A1410000}"/>
    <cellStyle name="Note 4 5 9 2 3" xfId="12184" xr:uid="{00000000-0005-0000-0000-0000A2410000}"/>
    <cellStyle name="Note 4 5 9 2 4" xfId="25865" xr:uid="{00000000-0005-0000-0000-0000A3410000}"/>
    <cellStyle name="Note 4 5 9 3" xfId="7490" xr:uid="{00000000-0005-0000-0000-0000A4410000}"/>
    <cellStyle name="Note 4 5 9 3 2" xfId="17881" xr:uid="{00000000-0005-0000-0000-0000A5410000}"/>
    <cellStyle name="Note 4 5 9 3 3" xfId="30680" xr:uid="{00000000-0005-0000-0000-0000A6410000}"/>
    <cellStyle name="Note 4 5 9 4" xfId="12183" xr:uid="{00000000-0005-0000-0000-0000A7410000}"/>
    <cellStyle name="Note 4 5 9 5" xfId="22150" xr:uid="{00000000-0005-0000-0000-0000A8410000}"/>
    <cellStyle name="Note 4 6" xfId="1513" xr:uid="{00000000-0005-0000-0000-0000A9410000}"/>
    <cellStyle name="Note 4 6 2" xfId="4412" xr:uid="{00000000-0005-0000-0000-0000AA410000}"/>
    <cellStyle name="Note 4 6 2 2" xfId="17884" xr:uid="{00000000-0005-0000-0000-0000AB410000}"/>
    <cellStyle name="Note 4 6 2 2 2" xfId="30683" xr:uid="{00000000-0005-0000-0000-0000AC410000}"/>
    <cellStyle name="Note 4 6 2 3" xfId="12186" xr:uid="{00000000-0005-0000-0000-0000AD410000}"/>
    <cellStyle name="Note 4 6 2 4" xfId="25866" xr:uid="{00000000-0005-0000-0000-0000AE410000}"/>
    <cellStyle name="Note 4 6 3" xfId="7211" xr:uid="{00000000-0005-0000-0000-0000AF410000}"/>
    <cellStyle name="Note 4 6 3 2" xfId="17883" xr:uid="{00000000-0005-0000-0000-0000B0410000}"/>
    <cellStyle name="Note 4 6 3 3" xfId="30682" xr:uid="{00000000-0005-0000-0000-0000B1410000}"/>
    <cellStyle name="Note 4 6 4" xfId="12185" xr:uid="{00000000-0005-0000-0000-0000B2410000}"/>
    <cellStyle name="Note 4 6 5" xfId="21702" xr:uid="{00000000-0005-0000-0000-0000B3410000}"/>
    <cellStyle name="Note 4 7" xfId="3643" xr:uid="{00000000-0005-0000-0000-0000B4410000}"/>
    <cellStyle name="Note 4 7 2" xfId="6540" xr:uid="{00000000-0005-0000-0000-0000B5410000}"/>
    <cellStyle name="Note 4 7 2 2" xfId="17886" xr:uid="{00000000-0005-0000-0000-0000B6410000}"/>
    <cellStyle name="Note 4 7 2 2 2" xfId="30685" xr:uid="{00000000-0005-0000-0000-0000B7410000}"/>
    <cellStyle name="Note 4 7 2 3" xfId="12188" xr:uid="{00000000-0005-0000-0000-0000B8410000}"/>
    <cellStyle name="Note 4 7 2 4" xfId="25867" xr:uid="{00000000-0005-0000-0000-0000B9410000}"/>
    <cellStyle name="Note 4 7 3" xfId="8600" xr:uid="{00000000-0005-0000-0000-0000BA410000}"/>
    <cellStyle name="Note 4 7 3 2" xfId="17885" xr:uid="{00000000-0005-0000-0000-0000BB410000}"/>
    <cellStyle name="Note 4 7 3 3" xfId="30684" xr:uid="{00000000-0005-0000-0000-0000BC410000}"/>
    <cellStyle name="Note 4 7 4" xfId="12187" xr:uid="{00000000-0005-0000-0000-0000BD410000}"/>
    <cellStyle name="Note 4 7 5" xfId="23831" xr:uid="{00000000-0005-0000-0000-0000BE410000}"/>
    <cellStyle name="Note 4 8" xfId="4194" xr:uid="{00000000-0005-0000-0000-0000BF410000}"/>
    <cellStyle name="Note 4 8 2" xfId="17887" xr:uid="{00000000-0005-0000-0000-0000C0410000}"/>
    <cellStyle name="Note 4 8 2 2" xfId="30686" xr:uid="{00000000-0005-0000-0000-0000C1410000}"/>
    <cellStyle name="Note 4 8 3" xfId="12189" xr:uid="{00000000-0005-0000-0000-0000C2410000}"/>
    <cellStyle name="Note 4 8 4" xfId="25868" xr:uid="{00000000-0005-0000-0000-0000C3410000}"/>
    <cellStyle name="Note 4 9" xfId="17356" xr:uid="{00000000-0005-0000-0000-0000C4410000}"/>
    <cellStyle name="Note 4 9 2" xfId="30155" xr:uid="{00000000-0005-0000-0000-0000C5410000}"/>
    <cellStyle name="Note 5" xfId="136" xr:uid="{00000000-0005-0000-0000-0000C6410000}"/>
    <cellStyle name="Note 5 2" xfId="453" xr:uid="{00000000-0005-0000-0000-0000C7410000}"/>
    <cellStyle name="Note 5 2 10" xfId="2294" xr:uid="{00000000-0005-0000-0000-0000C8410000}"/>
    <cellStyle name="Note 5 2 10 2" xfId="5192" xr:uid="{00000000-0005-0000-0000-0000C9410000}"/>
    <cellStyle name="Note 5 2 10 2 2" xfId="17891" xr:uid="{00000000-0005-0000-0000-0000CA410000}"/>
    <cellStyle name="Note 5 2 10 2 2 2" xfId="30690" xr:uid="{00000000-0005-0000-0000-0000CB410000}"/>
    <cellStyle name="Note 5 2 10 2 3" xfId="12193" xr:uid="{00000000-0005-0000-0000-0000CC410000}"/>
    <cellStyle name="Note 5 2 10 2 4" xfId="25869" xr:uid="{00000000-0005-0000-0000-0000CD410000}"/>
    <cellStyle name="Note 5 2 10 3" xfId="7744" xr:uid="{00000000-0005-0000-0000-0000CE410000}"/>
    <cellStyle name="Note 5 2 10 3 2" xfId="17890" xr:uid="{00000000-0005-0000-0000-0000CF410000}"/>
    <cellStyle name="Note 5 2 10 3 3" xfId="30689" xr:uid="{00000000-0005-0000-0000-0000D0410000}"/>
    <cellStyle name="Note 5 2 10 4" xfId="12192" xr:uid="{00000000-0005-0000-0000-0000D1410000}"/>
    <cellStyle name="Note 5 2 10 5" xfId="22483" xr:uid="{00000000-0005-0000-0000-0000D2410000}"/>
    <cellStyle name="Note 5 2 11" xfId="2933" xr:uid="{00000000-0005-0000-0000-0000D3410000}"/>
    <cellStyle name="Note 5 2 11 2" xfId="5830" xr:uid="{00000000-0005-0000-0000-0000D4410000}"/>
    <cellStyle name="Note 5 2 11 2 2" xfId="17893" xr:uid="{00000000-0005-0000-0000-0000D5410000}"/>
    <cellStyle name="Note 5 2 11 2 2 2" xfId="30692" xr:uid="{00000000-0005-0000-0000-0000D6410000}"/>
    <cellStyle name="Note 5 2 11 2 3" xfId="12195" xr:uid="{00000000-0005-0000-0000-0000D7410000}"/>
    <cellStyle name="Note 5 2 11 2 4" xfId="25870" xr:uid="{00000000-0005-0000-0000-0000D8410000}"/>
    <cellStyle name="Note 5 2 11 3" xfId="8181" xr:uid="{00000000-0005-0000-0000-0000D9410000}"/>
    <cellStyle name="Note 5 2 11 3 2" xfId="17892" xr:uid="{00000000-0005-0000-0000-0000DA410000}"/>
    <cellStyle name="Note 5 2 11 3 3" xfId="30691" xr:uid="{00000000-0005-0000-0000-0000DB410000}"/>
    <cellStyle name="Note 5 2 11 4" xfId="12194" xr:uid="{00000000-0005-0000-0000-0000DC410000}"/>
    <cellStyle name="Note 5 2 11 5" xfId="23121" xr:uid="{00000000-0005-0000-0000-0000DD410000}"/>
    <cellStyle name="Note 5 2 12" xfId="1794" xr:uid="{00000000-0005-0000-0000-0000DE410000}"/>
    <cellStyle name="Note 5 2 12 2" xfId="4693" xr:uid="{00000000-0005-0000-0000-0000DF410000}"/>
    <cellStyle name="Note 5 2 12 2 2" xfId="17895" xr:uid="{00000000-0005-0000-0000-0000E0410000}"/>
    <cellStyle name="Note 5 2 12 2 2 2" xfId="30694" xr:uid="{00000000-0005-0000-0000-0000E1410000}"/>
    <cellStyle name="Note 5 2 12 2 3" xfId="12197" xr:uid="{00000000-0005-0000-0000-0000E2410000}"/>
    <cellStyle name="Note 5 2 12 2 4" xfId="25871" xr:uid="{00000000-0005-0000-0000-0000E3410000}"/>
    <cellStyle name="Note 5 2 12 3" xfId="7411" xr:uid="{00000000-0005-0000-0000-0000E4410000}"/>
    <cellStyle name="Note 5 2 12 3 2" xfId="17894" xr:uid="{00000000-0005-0000-0000-0000E5410000}"/>
    <cellStyle name="Note 5 2 12 3 3" xfId="30693" xr:uid="{00000000-0005-0000-0000-0000E6410000}"/>
    <cellStyle name="Note 5 2 12 4" xfId="12196" xr:uid="{00000000-0005-0000-0000-0000E7410000}"/>
    <cellStyle name="Note 5 2 12 5" xfId="21983" xr:uid="{00000000-0005-0000-0000-0000E8410000}"/>
    <cellStyle name="Note 5 2 13" xfId="3083" xr:uid="{00000000-0005-0000-0000-0000E9410000}"/>
    <cellStyle name="Note 5 2 13 2" xfId="5980" xr:uid="{00000000-0005-0000-0000-0000EA410000}"/>
    <cellStyle name="Note 5 2 13 2 2" xfId="17897" xr:uid="{00000000-0005-0000-0000-0000EB410000}"/>
    <cellStyle name="Note 5 2 13 2 2 2" xfId="30696" xr:uid="{00000000-0005-0000-0000-0000EC410000}"/>
    <cellStyle name="Note 5 2 13 2 3" xfId="12199" xr:uid="{00000000-0005-0000-0000-0000ED410000}"/>
    <cellStyle name="Note 5 2 13 2 4" xfId="25872" xr:uid="{00000000-0005-0000-0000-0000EE410000}"/>
    <cellStyle name="Note 5 2 13 3" xfId="8276" xr:uid="{00000000-0005-0000-0000-0000EF410000}"/>
    <cellStyle name="Note 5 2 13 3 2" xfId="17896" xr:uid="{00000000-0005-0000-0000-0000F0410000}"/>
    <cellStyle name="Note 5 2 13 3 3" xfId="30695" xr:uid="{00000000-0005-0000-0000-0000F1410000}"/>
    <cellStyle name="Note 5 2 13 4" xfId="12198" xr:uid="{00000000-0005-0000-0000-0000F2410000}"/>
    <cellStyle name="Note 5 2 13 5" xfId="23271" xr:uid="{00000000-0005-0000-0000-0000F3410000}"/>
    <cellStyle name="Note 5 2 14" xfId="2331" xr:uid="{00000000-0005-0000-0000-0000F4410000}"/>
    <cellStyle name="Note 5 2 14 2" xfId="5229" xr:uid="{00000000-0005-0000-0000-0000F5410000}"/>
    <cellStyle name="Note 5 2 14 2 2" xfId="17899" xr:uid="{00000000-0005-0000-0000-0000F6410000}"/>
    <cellStyle name="Note 5 2 14 2 2 2" xfId="30698" xr:uid="{00000000-0005-0000-0000-0000F7410000}"/>
    <cellStyle name="Note 5 2 14 2 3" xfId="12201" xr:uid="{00000000-0005-0000-0000-0000F8410000}"/>
    <cellStyle name="Note 5 2 14 2 4" xfId="25873" xr:uid="{00000000-0005-0000-0000-0000F9410000}"/>
    <cellStyle name="Note 5 2 14 3" xfId="7779" xr:uid="{00000000-0005-0000-0000-0000FA410000}"/>
    <cellStyle name="Note 5 2 14 3 2" xfId="17898" xr:uid="{00000000-0005-0000-0000-0000FB410000}"/>
    <cellStyle name="Note 5 2 14 3 3" xfId="30697" xr:uid="{00000000-0005-0000-0000-0000FC410000}"/>
    <cellStyle name="Note 5 2 14 4" xfId="12200" xr:uid="{00000000-0005-0000-0000-0000FD410000}"/>
    <cellStyle name="Note 5 2 14 5" xfId="22520" xr:uid="{00000000-0005-0000-0000-0000FE410000}"/>
    <cellStyle name="Note 5 2 15" xfId="2942" xr:uid="{00000000-0005-0000-0000-0000FF410000}"/>
    <cellStyle name="Note 5 2 15 2" xfId="5839" xr:uid="{00000000-0005-0000-0000-000000420000}"/>
    <cellStyle name="Note 5 2 15 2 2" xfId="17901" xr:uid="{00000000-0005-0000-0000-000001420000}"/>
    <cellStyle name="Note 5 2 15 2 2 2" xfId="30700" xr:uid="{00000000-0005-0000-0000-000002420000}"/>
    <cellStyle name="Note 5 2 15 2 3" xfId="12203" xr:uid="{00000000-0005-0000-0000-000003420000}"/>
    <cellStyle name="Note 5 2 15 2 4" xfId="25874" xr:uid="{00000000-0005-0000-0000-000004420000}"/>
    <cellStyle name="Note 5 2 15 3" xfId="8189" xr:uid="{00000000-0005-0000-0000-000005420000}"/>
    <cellStyle name="Note 5 2 15 3 2" xfId="17900" xr:uid="{00000000-0005-0000-0000-000006420000}"/>
    <cellStyle name="Note 5 2 15 3 3" xfId="30699" xr:uid="{00000000-0005-0000-0000-000007420000}"/>
    <cellStyle name="Note 5 2 15 4" xfId="12202" xr:uid="{00000000-0005-0000-0000-000008420000}"/>
    <cellStyle name="Note 5 2 15 5" xfId="23130" xr:uid="{00000000-0005-0000-0000-000009420000}"/>
    <cellStyle name="Note 5 2 16" xfId="3250" xr:uid="{00000000-0005-0000-0000-00000A420000}"/>
    <cellStyle name="Note 5 2 16 2" xfId="6147" xr:uid="{00000000-0005-0000-0000-00000B420000}"/>
    <cellStyle name="Note 5 2 16 2 2" xfId="17903" xr:uid="{00000000-0005-0000-0000-00000C420000}"/>
    <cellStyle name="Note 5 2 16 2 2 2" xfId="30702" xr:uid="{00000000-0005-0000-0000-00000D420000}"/>
    <cellStyle name="Note 5 2 16 2 3" xfId="12205" xr:uid="{00000000-0005-0000-0000-00000E420000}"/>
    <cellStyle name="Note 5 2 16 2 4" xfId="25875" xr:uid="{00000000-0005-0000-0000-00000F420000}"/>
    <cellStyle name="Note 5 2 16 3" xfId="8369" xr:uid="{00000000-0005-0000-0000-000010420000}"/>
    <cellStyle name="Note 5 2 16 3 2" xfId="17902" xr:uid="{00000000-0005-0000-0000-000011420000}"/>
    <cellStyle name="Note 5 2 16 3 3" xfId="30701" xr:uid="{00000000-0005-0000-0000-000012420000}"/>
    <cellStyle name="Note 5 2 16 4" xfId="12204" xr:uid="{00000000-0005-0000-0000-000013420000}"/>
    <cellStyle name="Note 5 2 16 5" xfId="23438" xr:uid="{00000000-0005-0000-0000-000014420000}"/>
    <cellStyle name="Note 5 2 17" xfId="1941" xr:uid="{00000000-0005-0000-0000-000015420000}"/>
    <cellStyle name="Note 5 2 17 2" xfId="4839" xr:uid="{00000000-0005-0000-0000-000016420000}"/>
    <cellStyle name="Note 5 2 17 2 2" xfId="17905" xr:uid="{00000000-0005-0000-0000-000017420000}"/>
    <cellStyle name="Note 5 2 17 2 2 2" xfId="30704" xr:uid="{00000000-0005-0000-0000-000018420000}"/>
    <cellStyle name="Note 5 2 17 2 3" xfId="12207" xr:uid="{00000000-0005-0000-0000-000019420000}"/>
    <cellStyle name="Note 5 2 17 2 4" xfId="25876" xr:uid="{00000000-0005-0000-0000-00001A420000}"/>
    <cellStyle name="Note 5 2 17 3" xfId="7470" xr:uid="{00000000-0005-0000-0000-00001B420000}"/>
    <cellStyle name="Note 5 2 17 3 2" xfId="17904" xr:uid="{00000000-0005-0000-0000-00001C420000}"/>
    <cellStyle name="Note 5 2 17 3 3" xfId="30703" xr:uid="{00000000-0005-0000-0000-00001D420000}"/>
    <cellStyle name="Note 5 2 17 4" xfId="12206" xr:uid="{00000000-0005-0000-0000-00001E420000}"/>
    <cellStyle name="Note 5 2 17 5" xfId="22130" xr:uid="{00000000-0005-0000-0000-00001F420000}"/>
    <cellStyle name="Note 5 2 18" xfId="3403" xr:uid="{00000000-0005-0000-0000-000020420000}"/>
    <cellStyle name="Note 5 2 18 2" xfId="6300" xr:uid="{00000000-0005-0000-0000-000021420000}"/>
    <cellStyle name="Note 5 2 18 2 2" xfId="17907" xr:uid="{00000000-0005-0000-0000-000022420000}"/>
    <cellStyle name="Note 5 2 18 2 2 2" xfId="30706" xr:uid="{00000000-0005-0000-0000-000023420000}"/>
    <cellStyle name="Note 5 2 18 2 3" xfId="12209" xr:uid="{00000000-0005-0000-0000-000024420000}"/>
    <cellStyle name="Note 5 2 18 2 4" xfId="25877" xr:uid="{00000000-0005-0000-0000-000025420000}"/>
    <cellStyle name="Note 5 2 18 3" xfId="8470" xr:uid="{00000000-0005-0000-0000-000026420000}"/>
    <cellStyle name="Note 5 2 18 3 2" xfId="17906" xr:uid="{00000000-0005-0000-0000-000027420000}"/>
    <cellStyle name="Note 5 2 18 3 3" xfId="30705" xr:uid="{00000000-0005-0000-0000-000028420000}"/>
    <cellStyle name="Note 5 2 18 4" xfId="12208" xr:uid="{00000000-0005-0000-0000-000029420000}"/>
    <cellStyle name="Note 5 2 18 5" xfId="23591" xr:uid="{00000000-0005-0000-0000-00002A420000}"/>
    <cellStyle name="Note 5 2 19" xfId="3683" xr:uid="{00000000-0005-0000-0000-00002B420000}"/>
    <cellStyle name="Note 5 2 19 2" xfId="6580" xr:uid="{00000000-0005-0000-0000-00002C420000}"/>
    <cellStyle name="Note 5 2 19 2 2" xfId="17909" xr:uid="{00000000-0005-0000-0000-00002D420000}"/>
    <cellStyle name="Note 5 2 19 2 2 2" xfId="30708" xr:uid="{00000000-0005-0000-0000-00002E420000}"/>
    <cellStyle name="Note 5 2 19 2 3" xfId="12211" xr:uid="{00000000-0005-0000-0000-00002F420000}"/>
    <cellStyle name="Note 5 2 19 2 4" xfId="25878" xr:uid="{00000000-0005-0000-0000-000030420000}"/>
    <cellStyle name="Note 5 2 19 3" xfId="8635" xr:uid="{00000000-0005-0000-0000-000031420000}"/>
    <cellStyle name="Note 5 2 19 3 2" xfId="17908" xr:uid="{00000000-0005-0000-0000-000032420000}"/>
    <cellStyle name="Note 5 2 19 3 3" xfId="30707" xr:uid="{00000000-0005-0000-0000-000033420000}"/>
    <cellStyle name="Note 5 2 19 4" xfId="12210" xr:uid="{00000000-0005-0000-0000-000034420000}"/>
    <cellStyle name="Note 5 2 19 5" xfId="23871" xr:uid="{00000000-0005-0000-0000-000035420000}"/>
    <cellStyle name="Note 5 2 2" xfId="454" xr:uid="{00000000-0005-0000-0000-000036420000}"/>
    <cellStyle name="Note 5 2 2 10" xfId="2939" xr:uid="{00000000-0005-0000-0000-000037420000}"/>
    <cellStyle name="Note 5 2 2 10 2" xfId="5836" xr:uid="{00000000-0005-0000-0000-000038420000}"/>
    <cellStyle name="Note 5 2 2 10 2 2" xfId="17912" xr:uid="{00000000-0005-0000-0000-000039420000}"/>
    <cellStyle name="Note 5 2 2 10 2 2 2" xfId="30711" xr:uid="{00000000-0005-0000-0000-00003A420000}"/>
    <cellStyle name="Note 5 2 2 10 2 3" xfId="12214" xr:uid="{00000000-0005-0000-0000-00003B420000}"/>
    <cellStyle name="Note 5 2 2 10 2 4" xfId="25879" xr:uid="{00000000-0005-0000-0000-00003C420000}"/>
    <cellStyle name="Note 5 2 2 10 3" xfId="8186" xr:uid="{00000000-0005-0000-0000-00003D420000}"/>
    <cellStyle name="Note 5 2 2 10 3 2" xfId="17911" xr:uid="{00000000-0005-0000-0000-00003E420000}"/>
    <cellStyle name="Note 5 2 2 10 3 3" xfId="30710" xr:uid="{00000000-0005-0000-0000-00003F420000}"/>
    <cellStyle name="Note 5 2 2 10 4" xfId="12213" xr:uid="{00000000-0005-0000-0000-000040420000}"/>
    <cellStyle name="Note 5 2 2 10 5" xfId="23127" xr:uid="{00000000-0005-0000-0000-000041420000}"/>
    <cellStyle name="Note 5 2 2 11" xfId="1947" xr:uid="{00000000-0005-0000-0000-000042420000}"/>
    <cellStyle name="Note 5 2 2 11 2" xfId="4845" xr:uid="{00000000-0005-0000-0000-000043420000}"/>
    <cellStyle name="Note 5 2 2 11 2 2" xfId="17914" xr:uid="{00000000-0005-0000-0000-000044420000}"/>
    <cellStyle name="Note 5 2 2 11 2 2 2" xfId="30713" xr:uid="{00000000-0005-0000-0000-000045420000}"/>
    <cellStyle name="Note 5 2 2 11 2 3" xfId="12216" xr:uid="{00000000-0005-0000-0000-000046420000}"/>
    <cellStyle name="Note 5 2 2 11 2 4" xfId="25880" xr:uid="{00000000-0005-0000-0000-000047420000}"/>
    <cellStyle name="Note 5 2 2 11 3" xfId="7476" xr:uid="{00000000-0005-0000-0000-000048420000}"/>
    <cellStyle name="Note 5 2 2 11 3 2" xfId="17913" xr:uid="{00000000-0005-0000-0000-000049420000}"/>
    <cellStyle name="Note 5 2 2 11 3 3" xfId="30712" xr:uid="{00000000-0005-0000-0000-00004A420000}"/>
    <cellStyle name="Note 5 2 2 11 4" xfId="12215" xr:uid="{00000000-0005-0000-0000-00004B420000}"/>
    <cellStyle name="Note 5 2 2 11 5" xfId="22136" xr:uid="{00000000-0005-0000-0000-00004C420000}"/>
    <cellStyle name="Note 5 2 2 12" xfId="3034" xr:uid="{00000000-0005-0000-0000-00004D420000}"/>
    <cellStyle name="Note 5 2 2 12 2" xfId="5931" xr:uid="{00000000-0005-0000-0000-00004E420000}"/>
    <cellStyle name="Note 5 2 2 12 2 2" xfId="17916" xr:uid="{00000000-0005-0000-0000-00004F420000}"/>
    <cellStyle name="Note 5 2 2 12 2 2 2" xfId="30715" xr:uid="{00000000-0005-0000-0000-000050420000}"/>
    <cellStyle name="Note 5 2 2 12 2 3" xfId="12218" xr:uid="{00000000-0005-0000-0000-000051420000}"/>
    <cellStyle name="Note 5 2 2 12 2 4" xfId="25881" xr:uid="{00000000-0005-0000-0000-000052420000}"/>
    <cellStyle name="Note 5 2 2 12 3" xfId="8244" xr:uid="{00000000-0005-0000-0000-000053420000}"/>
    <cellStyle name="Note 5 2 2 12 3 2" xfId="17915" xr:uid="{00000000-0005-0000-0000-000054420000}"/>
    <cellStyle name="Note 5 2 2 12 3 3" xfId="30714" xr:uid="{00000000-0005-0000-0000-000055420000}"/>
    <cellStyle name="Note 5 2 2 12 4" xfId="12217" xr:uid="{00000000-0005-0000-0000-000056420000}"/>
    <cellStyle name="Note 5 2 2 12 5" xfId="23222" xr:uid="{00000000-0005-0000-0000-000057420000}"/>
    <cellStyle name="Note 5 2 2 13" xfId="2332" xr:uid="{00000000-0005-0000-0000-000058420000}"/>
    <cellStyle name="Note 5 2 2 13 2" xfId="5230" xr:uid="{00000000-0005-0000-0000-000059420000}"/>
    <cellStyle name="Note 5 2 2 13 2 2" xfId="17918" xr:uid="{00000000-0005-0000-0000-00005A420000}"/>
    <cellStyle name="Note 5 2 2 13 2 2 2" xfId="30717" xr:uid="{00000000-0005-0000-0000-00005B420000}"/>
    <cellStyle name="Note 5 2 2 13 2 3" xfId="12220" xr:uid="{00000000-0005-0000-0000-00005C420000}"/>
    <cellStyle name="Note 5 2 2 13 2 4" xfId="25882" xr:uid="{00000000-0005-0000-0000-00005D420000}"/>
    <cellStyle name="Note 5 2 2 13 3" xfId="7780" xr:uid="{00000000-0005-0000-0000-00005E420000}"/>
    <cellStyle name="Note 5 2 2 13 3 2" xfId="17917" xr:uid="{00000000-0005-0000-0000-00005F420000}"/>
    <cellStyle name="Note 5 2 2 13 3 3" xfId="30716" xr:uid="{00000000-0005-0000-0000-000060420000}"/>
    <cellStyle name="Note 5 2 2 13 4" xfId="12219" xr:uid="{00000000-0005-0000-0000-000061420000}"/>
    <cellStyle name="Note 5 2 2 13 5" xfId="22521" xr:uid="{00000000-0005-0000-0000-000062420000}"/>
    <cellStyle name="Note 5 2 2 14" xfId="2943" xr:uid="{00000000-0005-0000-0000-000063420000}"/>
    <cellStyle name="Note 5 2 2 14 2" xfId="5840" xr:uid="{00000000-0005-0000-0000-000064420000}"/>
    <cellStyle name="Note 5 2 2 14 2 2" xfId="17920" xr:uid="{00000000-0005-0000-0000-000065420000}"/>
    <cellStyle name="Note 5 2 2 14 2 2 2" xfId="30719" xr:uid="{00000000-0005-0000-0000-000066420000}"/>
    <cellStyle name="Note 5 2 2 14 2 3" xfId="12222" xr:uid="{00000000-0005-0000-0000-000067420000}"/>
    <cellStyle name="Note 5 2 2 14 2 4" xfId="25883" xr:uid="{00000000-0005-0000-0000-000068420000}"/>
    <cellStyle name="Note 5 2 2 14 3" xfId="8190" xr:uid="{00000000-0005-0000-0000-000069420000}"/>
    <cellStyle name="Note 5 2 2 14 3 2" xfId="17919" xr:uid="{00000000-0005-0000-0000-00006A420000}"/>
    <cellStyle name="Note 5 2 2 14 3 3" xfId="30718" xr:uid="{00000000-0005-0000-0000-00006B420000}"/>
    <cellStyle name="Note 5 2 2 14 4" xfId="12221" xr:uid="{00000000-0005-0000-0000-00006C420000}"/>
    <cellStyle name="Note 5 2 2 14 5" xfId="23131" xr:uid="{00000000-0005-0000-0000-00006D420000}"/>
    <cellStyle name="Note 5 2 2 15" xfId="3253" xr:uid="{00000000-0005-0000-0000-00006E420000}"/>
    <cellStyle name="Note 5 2 2 15 2" xfId="6150" xr:uid="{00000000-0005-0000-0000-00006F420000}"/>
    <cellStyle name="Note 5 2 2 15 2 2" xfId="17922" xr:uid="{00000000-0005-0000-0000-000070420000}"/>
    <cellStyle name="Note 5 2 2 15 2 2 2" xfId="30721" xr:uid="{00000000-0005-0000-0000-000071420000}"/>
    <cellStyle name="Note 5 2 2 15 2 3" xfId="12224" xr:uid="{00000000-0005-0000-0000-000072420000}"/>
    <cellStyle name="Note 5 2 2 15 2 4" xfId="25884" xr:uid="{00000000-0005-0000-0000-000073420000}"/>
    <cellStyle name="Note 5 2 2 15 3" xfId="8372" xr:uid="{00000000-0005-0000-0000-000074420000}"/>
    <cellStyle name="Note 5 2 2 15 3 2" xfId="17921" xr:uid="{00000000-0005-0000-0000-000075420000}"/>
    <cellStyle name="Note 5 2 2 15 3 3" xfId="30720" xr:uid="{00000000-0005-0000-0000-000076420000}"/>
    <cellStyle name="Note 5 2 2 15 4" xfId="12223" xr:uid="{00000000-0005-0000-0000-000077420000}"/>
    <cellStyle name="Note 5 2 2 15 5" xfId="23441" xr:uid="{00000000-0005-0000-0000-000078420000}"/>
    <cellStyle name="Note 5 2 2 16" xfId="3515" xr:uid="{00000000-0005-0000-0000-000079420000}"/>
    <cellStyle name="Note 5 2 2 16 2" xfId="6412" xr:uid="{00000000-0005-0000-0000-00007A420000}"/>
    <cellStyle name="Note 5 2 2 16 2 2" xfId="17924" xr:uid="{00000000-0005-0000-0000-00007B420000}"/>
    <cellStyle name="Note 5 2 2 16 2 2 2" xfId="30723" xr:uid="{00000000-0005-0000-0000-00007C420000}"/>
    <cellStyle name="Note 5 2 2 16 2 3" xfId="12226" xr:uid="{00000000-0005-0000-0000-00007D420000}"/>
    <cellStyle name="Note 5 2 2 16 2 4" xfId="25885" xr:uid="{00000000-0005-0000-0000-00007E420000}"/>
    <cellStyle name="Note 5 2 2 16 3" xfId="8535" xr:uid="{00000000-0005-0000-0000-00007F420000}"/>
    <cellStyle name="Note 5 2 2 16 3 2" xfId="17923" xr:uid="{00000000-0005-0000-0000-000080420000}"/>
    <cellStyle name="Note 5 2 2 16 3 3" xfId="30722" xr:uid="{00000000-0005-0000-0000-000081420000}"/>
    <cellStyle name="Note 5 2 2 16 4" xfId="12225" xr:uid="{00000000-0005-0000-0000-000082420000}"/>
    <cellStyle name="Note 5 2 2 16 5" xfId="23703" xr:uid="{00000000-0005-0000-0000-000083420000}"/>
    <cellStyle name="Note 5 2 2 17" xfId="3404" xr:uid="{00000000-0005-0000-0000-000084420000}"/>
    <cellStyle name="Note 5 2 2 17 2" xfId="6301" xr:uid="{00000000-0005-0000-0000-000085420000}"/>
    <cellStyle name="Note 5 2 2 17 2 2" xfId="17926" xr:uid="{00000000-0005-0000-0000-000086420000}"/>
    <cellStyle name="Note 5 2 2 17 2 2 2" xfId="30725" xr:uid="{00000000-0005-0000-0000-000087420000}"/>
    <cellStyle name="Note 5 2 2 17 2 3" xfId="12228" xr:uid="{00000000-0005-0000-0000-000088420000}"/>
    <cellStyle name="Note 5 2 2 17 2 4" xfId="25886" xr:uid="{00000000-0005-0000-0000-000089420000}"/>
    <cellStyle name="Note 5 2 2 17 3" xfId="8471" xr:uid="{00000000-0005-0000-0000-00008A420000}"/>
    <cellStyle name="Note 5 2 2 17 3 2" xfId="17925" xr:uid="{00000000-0005-0000-0000-00008B420000}"/>
    <cellStyle name="Note 5 2 2 17 3 3" xfId="30724" xr:uid="{00000000-0005-0000-0000-00008C420000}"/>
    <cellStyle name="Note 5 2 2 17 4" xfId="12227" xr:uid="{00000000-0005-0000-0000-00008D420000}"/>
    <cellStyle name="Note 5 2 2 17 5" xfId="23592" xr:uid="{00000000-0005-0000-0000-00008E420000}"/>
    <cellStyle name="Note 5 2 2 18" xfId="3682" xr:uid="{00000000-0005-0000-0000-00008F420000}"/>
    <cellStyle name="Note 5 2 2 18 2" xfId="6579" xr:uid="{00000000-0005-0000-0000-000090420000}"/>
    <cellStyle name="Note 5 2 2 18 2 2" xfId="17928" xr:uid="{00000000-0005-0000-0000-000091420000}"/>
    <cellStyle name="Note 5 2 2 18 2 2 2" xfId="30727" xr:uid="{00000000-0005-0000-0000-000092420000}"/>
    <cellStyle name="Note 5 2 2 18 2 3" xfId="12230" xr:uid="{00000000-0005-0000-0000-000093420000}"/>
    <cellStyle name="Note 5 2 2 18 2 4" xfId="25887" xr:uid="{00000000-0005-0000-0000-000094420000}"/>
    <cellStyle name="Note 5 2 2 18 3" xfId="8634" xr:uid="{00000000-0005-0000-0000-000095420000}"/>
    <cellStyle name="Note 5 2 2 18 3 2" xfId="17927" xr:uid="{00000000-0005-0000-0000-000096420000}"/>
    <cellStyle name="Note 5 2 2 18 3 3" xfId="30726" xr:uid="{00000000-0005-0000-0000-000097420000}"/>
    <cellStyle name="Note 5 2 2 18 4" xfId="12229" xr:uid="{00000000-0005-0000-0000-000098420000}"/>
    <cellStyle name="Note 5 2 2 18 5" xfId="23870" xr:uid="{00000000-0005-0000-0000-000099420000}"/>
    <cellStyle name="Note 5 2 2 19" xfId="2784" xr:uid="{00000000-0005-0000-0000-00009A420000}"/>
    <cellStyle name="Note 5 2 2 19 2" xfId="5681" xr:uid="{00000000-0005-0000-0000-00009B420000}"/>
    <cellStyle name="Note 5 2 2 19 2 2" xfId="17930" xr:uid="{00000000-0005-0000-0000-00009C420000}"/>
    <cellStyle name="Note 5 2 2 19 2 2 2" xfId="30729" xr:uid="{00000000-0005-0000-0000-00009D420000}"/>
    <cellStyle name="Note 5 2 2 19 2 3" xfId="12232" xr:uid="{00000000-0005-0000-0000-00009E420000}"/>
    <cellStyle name="Note 5 2 2 19 2 4" xfId="25888" xr:uid="{00000000-0005-0000-0000-00009F420000}"/>
    <cellStyle name="Note 5 2 2 19 3" xfId="8111" xr:uid="{00000000-0005-0000-0000-0000A0420000}"/>
    <cellStyle name="Note 5 2 2 19 3 2" xfId="17929" xr:uid="{00000000-0005-0000-0000-0000A1420000}"/>
    <cellStyle name="Note 5 2 2 19 3 3" xfId="30728" xr:uid="{00000000-0005-0000-0000-0000A2420000}"/>
    <cellStyle name="Note 5 2 2 19 4" xfId="12231" xr:uid="{00000000-0005-0000-0000-0000A3420000}"/>
    <cellStyle name="Note 5 2 2 19 5" xfId="22972" xr:uid="{00000000-0005-0000-0000-0000A4420000}"/>
    <cellStyle name="Note 5 2 2 2" xfId="1696" xr:uid="{00000000-0005-0000-0000-0000A5420000}"/>
    <cellStyle name="Note 5 2 2 2 2" xfId="4595" xr:uid="{00000000-0005-0000-0000-0000A6420000}"/>
    <cellStyle name="Note 5 2 2 2 2 2" xfId="17932" xr:uid="{00000000-0005-0000-0000-0000A7420000}"/>
    <cellStyle name="Note 5 2 2 2 2 2 2" xfId="30731" xr:uid="{00000000-0005-0000-0000-0000A8420000}"/>
    <cellStyle name="Note 5 2 2 2 2 3" xfId="12234" xr:uid="{00000000-0005-0000-0000-0000A9420000}"/>
    <cellStyle name="Note 5 2 2 2 2 4" xfId="25889" xr:uid="{00000000-0005-0000-0000-0000AA420000}"/>
    <cellStyle name="Note 5 2 2 2 3" xfId="7328" xr:uid="{00000000-0005-0000-0000-0000AB420000}"/>
    <cellStyle name="Note 5 2 2 2 3 2" xfId="17931" xr:uid="{00000000-0005-0000-0000-0000AC420000}"/>
    <cellStyle name="Note 5 2 2 2 3 3" xfId="30730" xr:uid="{00000000-0005-0000-0000-0000AD420000}"/>
    <cellStyle name="Note 5 2 2 2 4" xfId="12233" xr:uid="{00000000-0005-0000-0000-0000AE420000}"/>
    <cellStyle name="Note 5 2 2 2 5" xfId="21885" xr:uid="{00000000-0005-0000-0000-0000AF420000}"/>
    <cellStyle name="Note 5 2 2 20" xfId="3669" xr:uid="{00000000-0005-0000-0000-0000B0420000}"/>
    <cellStyle name="Note 5 2 2 20 2" xfId="6566" xr:uid="{00000000-0005-0000-0000-0000B1420000}"/>
    <cellStyle name="Note 5 2 2 20 2 2" xfId="17934" xr:uid="{00000000-0005-0000-0000-0000B2420000}"/>
    <cellStyle name="Note 5 2 2 20 2 2 2" xfId="30733" xr:uid="{00000000-0005-0000-0000-0000B3420000}"/>
    <cellStyle name="Note 5 2 2 20 2 3" xfId="12236" xr:uid="{00000000-0005-0000-0000-0000B4420000}"/>
    <cellStyle name="Note 5 2 2 20 2 4" xfId="25890" xr:uid="{00000000-0005-0000-0000-0000B5420000}"/>
    <cellStyle name="Note 5 2 2 20 3" xfId="8622" xr:uid="{00000000-0005-0000-0000-0000B6420000}"/>
    <cellStyle name="Note 5 2 2 20 3 2" xfId="17933" xr:uid="{00000000-0005-0000-0000-0000B7420000}"/>
    <cellStyle name="Note 5 2 2 20 3 3" xfId="30732" xr:uid="{00000000-0005-0000-0000-0000B8420000}"/>
    <cellStyle name="Note 5 2 2 20 4" xfId="12235" xr:uid="{00000000-0005-0000-0000-0000B9420000}"/>
    <cellStyle name="Note 5 2 2 20 5" xfId="23857" xr:uid="{00000000-0005-0000-0000-0000BA420000}"/>
    <cellStyle name="Note 5 2 2 21" xfId="2809" xr:uid="{00000000-0005-0000-0000-0000BB420000}"/>
    <cellStyle name="Note 5 2 2 21 2" xfId="5706" xr:uid="{00000000-0005-0000-0000-0000BC420000}"/>
    <cellStyle name="Note 5 2 2 21 2 2" xfId="17936" xr:uid="{00000000-0005-0000-0000-0000BD420000}"/>
    <cellStyle name="Note 5 2 2 21 2 2 2" xfId="30735" xr:uid="{00000000-0005-0000-0000-0000BE420000}"/>
    <cellStyle name="Note 5 2 2 21 2 3" xfId="12238" xr:uid="{00000000-0005-0000-0000-0000BF420000}"/>
    <cellStyle name="Note 5 2 2 21 2 4" xfId="25891" xr:uid="{00000000-0005-0000-0000-0000C0420000}"/>
    <cellStyle name="Note 5 2 2 21 3" xfId="8128" xr:uid="{00000000-0005-0000-0000-0000C1420000}"/>
    <cellStyle name="Note 5 2 2 21 3 2" xfId="17935" xr:uid="{00000000-0005-0000-0000-0000C2420000}"/>
    <cellStyle name="Note 5 2 2 21 3 3" xfId="30734" xr:uid="{00000000-0005-0000-0000-0000C3420000}"/>
    <cellStyle name="Note 5 2 2 21 4" xfId="12237" xr:uid="{00000000-0005-0000-0000-0000C4420000}"/>
    <cellStyle name="Note 5 2 2 21 5" xfId="22997" xr:uid="{00000000-0005-0000-0000-0000C5420000}"/>
    <cellStyle name="Note 5 2 2 22" xfId="3263" xr:uid="{00000000-0005-0000-0000-0000C6420000}"/>
    <cellStyle name="Note 5 2 2 22 2" xfId="6160" xr:uid="{00000000-0005-0000-0000-0000C7420000}"/>
    <cellStyle name="Note 5 2 2 22 2 2" xfId="17938" xr:uid="{00000000-0005-0000-0000-0000C8420000}"/>
    <cellStyle name="Note 5 2 2 22 2 2 2" xfId="30737" xr:uid="{00000000-0005-0000-0000-0000C9420000}"/>
    <cellStyle name="Note 5 2 2 22 2 3" xfId="12240" xr:uid="{00000000-0005-0000-0000-0000CA420000}"/>
    <cellStyle name="Note 5 2 2 22 2 4" xfId="25892" xr:uid="{00000000-0005-0000-0000-0000CB420000}"/>
    <cellStyle name="Note 5 2 2 22 3" xfId="8382" xr:uid="{00000000-0005-0000-0000-0000CC420000}"/>
    <cellStyle name="Note 5 2 2 22 3 2" xfId="17937" xr:uid="{00000000-0005-0000-0000-0000CD420000}"/>
    <cellStyle name="Note 5 2 2 22 3 3" xfId="30736" xr:uid="{00000000-0005-0000-0000-0000CE420000}"/>
    <cellStyle name="Note 5 2 2 22 4" xfId="12239" xr:uid="{00000000-0005-0000-0000-0000CF420000}"/>
    <cellStyle name="Note 5 2 2 22 5" xfId="23451" xr:uid="{00000000-0005-0000-0000-0000D0420000}"/>
    <cellStyle name="Note 5 2 2 23" xfId="3995" xr:uid="{00000000-0005-0000-0000-0000D1420000}"/>
    <cellStyle name="Note 5 2 2 23 2" xfId="6892" xr:uid="{00000000-0005-0000-0000-0000D2420000}"/>
    <cellStyle name="Note 5 2 2 23 2 2" xfId="17940" xr:uid="{00000000-0005-0000-0000-0000D3420000}"/>
    <cellStyle name="Note 5 2 2 23 2 2 2" xfId="30739" xr:uid="{00000000-0005-0000-0000-0000D4420000}"/>
    <cellStyle name="Note 5 2 2 23 2 3" xfId="12242" xr:uid="{00000000-0005-0000-0000-0000D5420000}"/>
    <cellStyle name="Note 5 2 2 23 2 4" xfId="25893" xr:uid="{00000000-0005-0000-0000-0000D6420000}"/>
    <cellStyle name="Note 5 2 2 23 3" xfId="8776" xr:uid="{00000000-0005-0000-0000-0000D7420000}"/>
    <cellStyle name="Note 5 2 2 23 3 2" xfId="17939" xr:uid="{00000000-0005-0000-0000-0000D8420000}"/>
    <cellStyle name="Note 5 2 2 23 3 3" xfId="30738" xr:uid="{00000000-0005-0000-0000-0000D9420000}"/>
    <cellStyle name="Note 5 2 2 23 4" xfId="12241" xr:uid="{00000000-0005-0000-0000-0000DA420000}"/>
    <cellStyle name="Note 5 2 2 23 5" xfId="24183" xr:uid="{00000000-0005-0000-0000-0000DB420000}"/>
    <cellStyle name="Note 5 2 2 24" xfId="2920" xr:uid="{00000000-0005-0000-0000-0000DC420000}"/>
    <cellStyle name="Note 5 2 2 24 2" xfId="5817" xr:uid="{00000000-0005-0000-0000-0000DD420000}"/>
    <cellStyle name="Note 5 2 2 24 2 2" xfId="17942" xr:uid="{00000000-0005-0000-0000-0000DE420000}"/>
    <cellStyle name="Note 5 2 2 24 2 2 2" xfId="30741" xr:uid="{00000000-0005-0000-0000-0000DF420000}"/>
    <cellStyle name="Note 5 2 2 24 2 3" xfId="12244" xr:uid="{00000000-0005-0000-0000-0000E0420000}"/>
    <cellStyle name="Note 5 2 2 24 2 4" xfId="25894" xr:uid="{00000000-0005-0000-0000-0000E1420000}"/>
    <cellStyle name="Note 5 2 2 24 3" xfId="8171" xr:uid="{00000000-0005-0000-0000-0000E2420000}"/>
    <cellStyle name="Note 5 2 2 24 3 2" xfId="17941" xr:uid="{00000000-0005-0000-0000-0000E3420000}"/>
    <cellStyle name="Note 5 2 2 24 3 3" xfId="30740" xr:uid="{00000000-0005-0000-0000-0000E4420000}"/>
    <cellStyle name="Note 5 2 2 24 4" xfId="12243" xr:uid="{00000000-0005-0000-0000-0000E5420000}"/>
    <cellStyle name="Note 5 2 2 24 5" xfId="23108" xr:uid="{00000000-0005-0000-0000-0000E6420000}"/>
    <cellStyle name="Note 5 2 2 25" xfId="4049" xr:uid="{00000000-0005-0000-0000-0000E7420000}"/>
    <cellStyle name="Note 5 2 2 25 2" xfId="6946" xr:uid="{00000000-0005-0000-0000-0000E8420000}"/>
    <cellStyle name="Note 5 2 2 25 2 2" xfId="17944" xr:uid="{00000000-0005-0000-0000-0000E9420000}"/>
    <cellStyle name="Note 5 2 2 25 2 2 2" xfId="30743" xr:uid="{00000000-0005-0000-0000-0000EA420000}"/>
    <cellStyle name="Note 5 2 2 25 2 3" xfId="12246" xr:uid="{00000000-0005-0000-0000-0000EB420000}"/>
    <cellStyle name="Note 5 2 2 25 2 4" xfId="25895" xr:uid="{00000000-0005-0000-0000-0000EC420000}"/>
    <cellStyle name="Note 5 2 2 25 3" xfId="8788" xr:uid="{00000000-0005-0000-0000-0000ED420000}"/>
    <cellStyle name="Note 5 2 2 25 3 2" xfId="17943" xr:uid="{00000000-0005-0000-0000-0000EE420000}"/>
    <cellStyle name="Note 5 2 2 25 3 3" xfId="30742" xr:uid="{00000000-0005-0000-0000-0000EF420000}"/>
    <cellStyle name="Note 5 2 2 25 4" xfId="12245" xr:uid="{00000000-0005-0000-0000-0000F0420000}"/>
    <cellStyle name="Note 5 2 2 25 5" xfId="24237" xr:uid="{00000000-0005-0000-0000-0000F1420000}"/>
    <cellStyle name="Note 5 2 2 26" xfId="1529" xr:uid="{00000000-0005-0000-0000-0000F2420000}"/>
    <cellStyle name="Note 5 2 2 26 2" xfId="4428" xr:uid="{00000000-0005-0000-0000-0000F3420000}"/>
    <cellStyle name="Note 5 2 2 26 2 2" xfId="17946" xr:uid="{00000000-0005-0000-0000-0000F4420000}"/>
    <cellStyle name="Note 5 2 2 26 2 2 2" xfId="30745" xr:uid="{00000000-0005-0000-0000-0000F5420000}"/>
    <cellStyle name="Note 5 2 2 26 2 3" xfId="12248" xr:uid="{00000000-0005-0000-0000-0000F6420000}"/>
    <cellStyle name="Note 5 2 2 26 2 4" xfId="25896" xr:uid="{00000000-0005-0000-0000-0000F7420000}"/>
    <cellStyle name="Note 5 2 2 26 3" xfId="17945" xr:uid="{00000000-0005-0000-0000-0000F8420000}"/>
    <cellStyle name="Note 5 2 2 26 3 2" xfId="30744" xr:uid="{00000000-0005-0000-0000-0000F9420000}"/>
    <cellStyle name="Note 5 2 2 26 4" xfId="12247" xr:uid="{00000000-0005-0000-0000-0000FA420000}"/>
    <cellStyle name="Note 5 2 2 26 5" xfId="21718" xr:uid="{00000000-0005-0000-0000-0000FB420000}"/>
    <cellStyle name="Note 5 2 2 27" xfId="4269" xr:uid="{00000000-0005-0000-0000-0000FC420000}"/>
    <cellStyle name="Note 5 2 2 27 2" xfId="17947" xr:uid="{00000000-0005-0000-0000-0000FD420000}"/>
    <cellStyle name="Note 5 2 2 27 2 2" xfId="30746" xr:uid="{00000000-0005-0000-0000-0000FE420000}"/>
    <cellStyle name="Note 5 2 2 27 3" xfId="12249" xr:uid="{00000000-0005-0000-0000-0000FF420000}"/>
    <cellStyle name="Note 5 2 2 27 4" xfId="25897" xr:uid="{00000000-0005-0000-0000-000000430000}"/>
    <cellStyle name="Note 5 2 2 28" xfId="7095" xr:uid="{00000000-0005-0000-0000-000001430000}"/>
    <cellStyle name="Note 5 2 2 28 2" xfId="17910" xr:uid="{00000000-0005-0000-0000-000002430000}"/>
    <cellStyle name="Note 5 2 2 28 3" xfId="30709" xr:uid="{00000000-0005-0000-0000-000003430000}"/>
    <cellStyle name="Note 5 2 2 29" xfId="12212" xr:uid="{00000000-0005-0000-0000-000004430000}"/>
    <cellStyle name="Note 5 2 2 3" xfId="2065" xr:uid="{00000000-0005-0000-0000-000005430000}"/>
    <cellStyle name="Note 5 2 2 3 2" xfId="4963" xr:uid="{00000000-0005-0000-0000-000006430000}"/>
    <cellStyle name="Note 5 2 2 3 2 2" xfId="17949" xr:uid="{00000000-0005-0000-0000-000007430000}"/>
    <cellStyle name="Note 5 2 2 3 2 2 2" xfId="30748" xr:uid="{00000000-0005-0000-0000-000008430000}"/>
    <cellStyle name="Note 5 2 2 3 2 3" xfId="12251" xr:uid="{00000000-0005-0000-0000-000009430000}"/>
    <cellStyle name="Note 5 2 2 3 2 4" xfId="25898" xr:uid="{00000000-0005-0000-0000-00000A430000}"/>
    <cellStyle name="Note 5 2 2 3 3" xfId="7576" xr:uid="{00000000-0005-0000-0000-00000B430000}"/>
    <cellStyle name="Note 5 2 2 3 3 2" xfId="17948" xr:uid="{00000000-0005-0000-0000-00000C430000}"/>
    <cellStyle name="Note 5 2 2 3 3 3" xfId="30747" xr:uid="{00000000-0005-0000-0000-00000D430000}"/>
    <cellStyle name="Note 5 2 2 3 4" xfId="12250" xr:uid="{00000000-0005-0000-0000-00000E430000}"/>
    <cellStyle name="Note 5 2 2 3 5" xfId="22254" xr:uid="{00000000-0005-0000-0000-00000F430000}"/>
    <cellStyle name="Note 5 2 2 4" xfId="1462" xr:uid="{00000000-0005-0000-0000-000010430000}"/>
    <cellStyle name="Note 5 2 2 4 2" xfId="4362" xr:uid="{00000000-0005-0000-0000-000011430000}"/>
    <cellStyle name="Note 5 2 2 4 2 2" xfId="17951" xr:uid="{00000000-0005-0000-0000-000012430000}"/>
    <cellStyle name="Note 5 2 2 4 2 2 2" xfId="30750" xr:uid="{00000000-0005-0000-0000-000013430000}"/>
    <cellStyle name="Note 5 2 2 4 2 3" xfId="12253" xr:uid="{00000000-0005-0000-0000-000014430000}"/>
    <cellStyle name="Note 5 2 2 4 2 4" xfId="25899" xr:uid="{00000000-0005-0000-0000-000015430000}"/>
    <cellStyle name="Note 5 2 2 4 3" xfId="7169" xr:uid="{00000000-0005-0000-0000-000016430000}"/>
    <cellStyle name="Note 5 2 2 4 3 2" xfId="17950" xr:uid="{00000000-0005-0000-0000-000017430000}"/>
    <cellStyle name="Note 5 2 2 4 3 3" xfId="30749" xr:uid="{00000000-0005-0000-0000-000018430000}"/>
    <cellStyle name="Note 5 2 2 4 4" xfId="12252" xr:uid="{00000000-0005-0000-0000-000019430000}"/>
    <cellStyle name="Note 5 2 2 4 5" xfId="21652" xr:uid="{00000000-0005-0000-0000-00001A430000}"/>
    <cellStyle name="Note 5 2 2 5" xfId="2281" xr:uid="{00000000-0005-0000-0000-00001B430000}"/>
    <cellStyle name="Note 5 2 2 5 2" xfId="5179" xr:uid="{00000000-0005-0000-0000-00001C430000}"/>
    <cellStyle name="Note 5 2 2 5 2 2" xfId="17953" xr:uid="{00000000-0005-0000-0000-00001D430000}"/>
    <cellStyle name="Note 5 2 2 5 2 2 2" xfId="30752" xr:uid="{00000000-0005-0000-0000-00001E430000}"/>
    <cellStyle name="Note 5 2 2 5 2 3" xfId="12255" xr:uid="{00000000-0005-0000-0000-00001F430000}"/>
    <cellStyle name="Note 5 2 2 5 2 4" xfId="25900" xr:uid="{00000000-0005-0000-0000-000020430000}"/>
    <cellStyle name="Note 5 2 2 5 3" xfId="7731" xr:uid="{00000000-0005-0000-0000-000021430000}"/>
    <cellStyle name="Note 5 2 2 5 3 2" xfId="17952" xr:uid="{00000000-0005-0000-0000-000022430000}"/>
    <cellStyle name="Note 5 2 2 5 3 3" xfId="30751" xr:uid="{00000000-0005-0000-0000-000023430000}"/>
    <cellStyle name="Note 5 2 2 5 4" xfId="12254" xr:uid="{00000000-0005-0000-0000-000024430000}"/>
    <cellStyle name="Note 5 2 2 5 5" xfId="22470" xr:uid="{00000000-0005-0000-0000-000025430000}"/>
    <cellStyle name="Note 5 2 2 6" xfId="2395" xr:uid="{00000000-0005-0000-0000-000026430000}"/>
    <cellStyle name="Note 5 2 2 6 2" xfId="5292" xr:uid="{00000000-0005-0000-0000-000027430000}"/>
    <cellStyle name="Note 5 2 2 6 2 2" xfId="17955" xr:uid="{00000000-0005-0000-0000-000028430000}"/>
    <cellStyle name="Note 5 2 2 6 2 2 2" xfId="30754" xr:uid="{00000000-0005-0000-0000-000029430000}"/>
    <cellStyle name="Note 5 2 2 6 2 3" xfId="12257" xr:uid="{00000000-0005-0000-0000-00002A430000}"/>
    <cellStyle name="Note 5 2 2 6 2 4" xfId="25901" xr:uid="{00000000-0005-0000-0000-00002B430000}"/>
    <cellStyle name="Note 5 2 2 6 3" xfId="7819" xr:uid="{00000000-0005-0000-0000-00002C430000}"/>
    <cellStyle name="Note 5 2 2 6 3 2" xfId="17954" xr:uid="{00000000-0005-0000-0000-00002D430000}"/>
    <cellStyle name="Note 5 2 2 6 3 3" xfId="30753" xr:uid="{00000000-0005-0000-0000-00002E430000}"/>
    <cellStyle name="Note 5 2 2 6 4" xfId="12256" xr:uid="{00000000-0005-0000-0000-00002F430000}"/>
    <cellStyle name="Note 5 2 2 6 5" xfId="22583" xr:uid="{00000000-0005-0000-0000-000030430000}"/>
    <cellStyle name="Note 5 2 2 7" xfId="2121" xr:uid="{00000000-0005-0000-0000-000031430000}"/>
    <cellStyle name="Note 5 2 2 7 2" xfId="5019" xr:uid="{00000000-0005-0000-0000-000032430000}"/>
    <cellStyle name="Note 5 2 2 7 2 2" xfId="17957" xr:uid="{00000000-0005-0000-0000-000033430000}"/>
    <cellStyle name="Note 5 2 2 7 2 2 2" xfId="30756" xr:uid="{00000000-0005-0000-0000-000034430000}"/>
    <cellStyle name="Note 5 2 2 7 2 3" xfId="12259" xr:uid="{00000000-0005-0000-0000-000035430000}"/>
    <cellStyle name="Note 5 2 2 7 2 4" xfId="25902" xr:uid="{00000000-0005-0000-0000-000036430000}"/>
    <cellStyle name="Note 5 2 2 7 3" xfId="7632" xr:uid="{00000000-0005-0000-0000-000037430000}"/>
    <cellStyle name="Note 5 2 2 7 3 2" xfId="17956" xr:uid="{00000000-0005-0000-0000-000038430000}"/>
    <cellStyle name="Note 5 2 2 7 3 3" xfId="30755" xr:uid="{00000000-0005-0000-0000-000039430000}"/>
    <cellStyle name="Note 5 2 2 7 4" xfId="12258" xr:uid="{00000000-0005-0000-0000-00003A430000}"/>
    <cellStyle name="Note 5 2 2 7 5" xfId="22310" xr:uid="{00000000-0005-0000-0000-00003B430000}"/>
    <cellStyle name="Note 5 2 2 8" xfId="2665" xr:uid="{00000000-0005-0000-0000-00003C430000}"/>
    <cellStyle name="Note 5 2 2 8 2" xfId="5562" xr:uid="{00000000-0005-0000-0000-00003D430000}"/>
    <cellStyle name="Note 5 2 2 8 2 2" xfId="17959" xr:uid="{00000000-0005-0000-0000-00003E430000}"/>
    <cellStyle name="Note 5 2 2 8 2 2 2" xfId="30758" xr:uid="{00000000-0005-0000-0000-00003F430000}"/>
    <cellStyle name="Note 5 2 2 8 2 3" xfId="12261" xr:uid="{00000000-0005-0000-0000-000040430000}"/>
    <cellStyle name="Note 5 2 2 8 2 4" xfId="25903" xr:uid="{00000000-0005-0000-0000-000041430000}"/>
    <cellStyle name="Note 5 2 2 8 3" xfId="8008" xr:uid="{00000000-0005-0000-0000-000042430000}"/>
    <cellStyle name="Note 5 2 2 8 3 2" xfId="17958" xr:uid="{00000000-0005-0000-0000-000043430000}"/>
    <cellStyle name="Note 5 2 2 8 3 3" xfId="30757" xr:uid="{00000000-0005-0000-0000-000044430000}"/>
    <cellStyle name="Note 5 2 2 8 4" xfId="12260" xr:uid="{00000000-0005-0000-0000-000045430000}"/>
    <cellStyle name="Note 5 2 2 8 5" xfId="22853" xr:uid="{00000000-0005-0000-0000-000046430000}"/>
    <cellStyle name="Note 5 2 2 9" xfId="1962" xr:uid="{00000000-0005-0000-0000-000047430000}"/>
    <cellStyle name="Note 5 2 2 9 2" xfId="4860" xr:uid="{00000000-0005-0000-0000-000048430000}"/>
    <cellStyle name="Note 5 2 2 9 2 2" xfId="17961" xr:uid="{00000000-0005-0000-0000-000049430000}"/>
    <cellStyle name="Note 5 2 2 9 2 2 2" xfId="30760" xr:uid="{00000000-0005-0000-0000-00004A430000}"/>
    <cellStyle name="Note 5 2 2 9 2 3" xfId="12263" xr:uid="{00000000-0005-0000-0000-00004B430000}"/>
    <cellStyle name="Note 5 2 2 9 2 4" xfId="25904" xr:uid="{00000000-0005-0000-0000-00004C430000}"/>
    <cellStyle name="Note 5 2 2 9 3" xfId="7491" xr:uid="{00000000-0005-0000-0000-00004D430000}"/>
    <cellStyle name="Note 5 2 2 9 3 2" xfId="17960" xr:uid="{00000000-0005-0000-0000-00004E430000}"/>
    <cellStyle name="Note 5 2 2 9 3 3" xfId="30759" xr:uid="{00000000-0005-0000-0000-00004F430000}"/>
    <cellStyle name="Note 5 2 2 9 4" xfId="12262" xr:uid="{00000000-0005-0000-0000-000050430000}"/>
    <cellStyle name="Note 5 2 2 9 5" xfId="22151" xr:uid="{00000000-0005-0000-0000-000051430000}"/>
    <cellStyle name="Note 5 2 20" xfId="3301" xr:uid="{00000000-0005-0000-0000-000052430000}"/>
    <cellStyle name="Note 5 2 20 2" xfId="6198" xr:uid="{00000000-0005-0000-0000-000053430000}"/>
    <cellStyle name="Note 5 2 20 2 2" xfId="17963" xr:uid="{00000000-0005-0000-0000-000054430000}"/>
    <cellStyle name="Note 5 2 20 2 2 2" xfId="30762" xr:uid="{00000000-0005-0000-0000-000055430000}"/>
    <cellStyle name="Note 5 2 20 2 3" xfId="12265" xr:uid="{00000000-0005-0000-0000-000056430000}"/>
    <cellStyle name="Note 5 2 20 2 4" xfId="25905" xr:uid="{00000000-0005-0000-0000-000057430000}"/>
    <cellStyle name="Note 5 2 20 3" xfId="8417" xr:uid="{00000000-0005-0000-0000-000058430000}"/>
    <cellStyle name="Note 5 2 20 3 2" xfId="17962" xr:uid="{00000000-0005-0000-0000-000059430000}"/>
    <cellStyle name="Note 5 2 20 3 3" xfId="30761" xr:uid="{00000000-0005-0000-0000-00005A430000}"/>
    <cellStyle name="Note 5 2 20 4" xfId="12264" xr:uid="{00000000-0005-0000-0000-00005B430000}"/>
    <cellStyle name="Note 5 2 20 5" xfId="23489" xr:uid="{00000000-0005-0000-0000-00005C430000}"/>
    <cellStyle name="Note 5 2 21" xfId="2191" xr:uid="{00000000-0005-0000-0000-00005D430000}"/>
    <cellStyle name="Note 5 2 21 2" xfId="5089" xr:uid="{00000000-0005-0000-0000-00005E430000}"/>
    <cellStyle name="Note 5 2 21 2 2" xfId="17965" xr:uid="{00000000-0005-0000-0000-00005F430000}"/>
    <cellStyle name="Note 5 2 21 2 2 2" xfId="30764" xr:uid="{00000000-0005-0000-0000-000060430000}"/>
    <cellStyle name="Note 5 2 21 2 3" xfId="12267" xr:uid="{00000000-0005-0000-0000-000061430000}"/>
    <cellStyle name="Note 5 2 21 2 4" xfId="25906" xr:uid="{00000000-0005-0000-0000-000062430000}"/>
    <cellStyle name="Note 5 2 21 3" xfId="7685" xr:uid="{00000000-0005-0000-0000-000063430000}"/>
    <cellStyle name="Note 5 2 21 3 2" xfId="17964" xr:uid="{00000000-0005-0000-0000-000064430000}"/>
    <cellStyle name="Note 5 2 21 3 3" xfId="30763" xr:uid="{00000000-0005-0000-0000-000065430000}"/>
    <cellStyle name="Note 5 2 21 4" xfId="12266" xr:uid="{00000000-0005-0000-0000-000066430000}"/>
    <cellStyle name="Note 5 2 21 5" xfId="22380" xr:uid="{00000000-0005-0000-0000-000067430000}"/>
    <cellStyle name="Note 5 2 22" xfId="2812" xr:uid="{00000000-0005-0000-0000-000068430000}"/>
    <cellStyle name="Note 5 2 22 2" xfId="5709" xr:uid="{00000000-0005-0000-0000-000069430000}"/>
    <cellStyle name="Note 5 2 22 2 2" xfId="17967" xr:uid="{00000000-0005-0000-0000-00006A430000}"/>
    <cellStyle name="Note 5 2 22 2 2 2" xfId="30766" xr:uid="{00000000-0005-0000-0000-00006B430000}"/>
    <cellStyle name="Note 5 2 22 2 3" xfId="12269" xr:uid="{00000000-0005-0000-0000-00006C430000}"/>
    <cellStyle name="Note 5 2 22 2 4" xfId="25907" xr:uid="{00000000-0005-0000-0000-00006D430000}"/>
    <cellStyle name="Note 5 2 22 3" xfId="8129" xr:uid="{00000000-0005-0000-0000-00006E430000}"/>
    <cellStyle name="Note 5 2 22 3 2" xfId="17966" xr:uid="{00000000-0005-0000-0000-00006F430000}"/>
    <cellStyle name="Note 5 2 22 3 3" xfId="30765" xr:uid="{00000000-0005-0000-0000-000070430000}"/>
    <cellStyle name="Note 5 2 22 4" xfId="12268" xr:uid="{00000000-0005-0000-0000-000071430000}"/>
    <cellStyle name="Note 5 2 22 5" xfId="23000" xr:uid="{00000000-0005-0000-0000-000072430000}"/>
    <cellStyle name="Note 5 2 23" xfId="2485" xr:uid="{00000000-0005-0000-0000-000073430000}"/>
    <cellStyle name="Note 5 2 23 2" xfId="5382" xr:uid="{00000000-0005-0000-0000-000074430000}"/>
    <cellStyle name="Note 5 2 23 2 2" xfId="17969" xr:uid="{00000000-0005-0000-0000-000075430000}"/>
    <cellStyle name="Note 5 2 23 2 2 2" xfId="30768" xr:uid="{00000000-0005-0000-0000-000076430000}"/>
    <cellStyle name="Note 5 2 23 2 3" xfId="12271" xr:uid="{00000000-0005-0000-0000-000077430000}"/>
    <cellStyle name="Note 5 2 23 2 4" xfId="25908" xr:uid="{00000000-0005-0000-0000-000078430000}"/>
    <cellStyle name="Note 5 2 23 3" xfId="7882" xr:uid="{00000000-0005-0000-0000-000079430000}"/>
    <cellStyle name="Note 5 2 23 3 2" xfId="17968" xr:uid="{00000000-0005-0000-0000-00007A430000}"/>
    <cellStyle name="Note 5 2 23 3 3" xfId="30767" xr:uid="{00000000-0005-0000-0000-00007B430000}"/>
    <cellStyle name="Note 5 2 23 4" xfId="12270" xr:uid="{00000000-0005-0000-0000-00007C430000}"/>
    <cellStyle name="Note 5 2 23 5" xfId="22673" xr:uid="{00000000-0005-0000-0000-00007D430000}"/>
    <cellStyle name="Note 5 2 24" xfId="3996" xr:uid="{00000000-0005-0000-0000-00007E430000}"/>
    <cellStyle name="Note 5 2 24 2" xfId="6893" xr:uid="{00000000-0005-0000-0000-00007F430000}"/>
    <cellStyle name="Note 5 2 24 2 2" xfId="17971" xr:uid="{00000000-0005-0000-0000-000080430000}"/>
    <cellStyle name="Note 5 2 24 2 2 2" xfId="30770" xr:uid="{00000000-0005-0000-0000-000081430000}"/>
    <cellStyle name="Note 5 2 24 2 3" xfId="12273" xr:uid="{00000000-0005-0000-0000-000082430000}"/>
    <cellStyle name="Note 5 2 24 2 4" xfId="25909" xr:uid="{00000000-0005-0000-0000-000083430000}"/>
    <cellStyle name="Note 5 2 24 3" xfId="8777" xr:uid="{00000000-0005-0000-0000-000084430000}"/>
    <cellStyle name="Note 5 2 24 3 2" xfId="17970" xr:uid="{00000000-0005-0000-0000-000085430000}"/>
    <cellStyle name="Note 5 2 24 3 3" xfId="30769" xr:uid="{00000000-0005-0000-0000-000086430000}"/>
    <cellStyle name="Note 5 2 24 4" xfId="12272" xr:uid="{00000000-0005-0000-0000-000087430000}"/>
    <cellStyle name="Note 5 2 24 5" xfId="24184" xr:uid="{00000000-0005-0000-0000-000088430000}"/>
    <cellStyle name="Note 5 2 25" xfId="3140" xr:uid="{00000000-0005-0000-0000-000089430000}"/>
    <cellStyle name="Note 5 2 25 2" xfId="6037" xr:uid="{00000000-0005-0000-0000-00008A430000}"/>
    <cellStyle name="Note 5 2 25 2 2" xfId="17973" xr:uid="{00000000-0005-0000-0000-00008B430000}"/>
    <cellStyle name="Note 5 2 25 2 2 2" xfId="30772" xr:uid="{00000000-0005-0000-0000-00008C430000}"/>
    <cellStyle name="Note 5 2 25 2 3" xfId="12275" xr:uid="{00000000-0005-0000-0000-00008D430000}"/>
    <cellStyle name="Note 5 2 25 2 4" xfId="25910" xr:uid="{00000000-0005-0000-0000-00008E430000}"/>
    <cellStyle name="Note 5 2 25 3" xfId="8306" xr:uid="{00000000-0005-0000-0000-00008F430000}"/>
    <cellStyle name="Note 5 2 25 3 2" xfId="17972" xr:uid="{00000000-0005-0000-0000-000090430000}"/>
    <cellStyle name="Note 5 2 25 3 3" xfId="30771" xr:uid="{00000000-0005-0000-0000-000091430000}"/>
    <cellStyle name="Note 5 2 25 4" xfId="12274" xr:uid="{00000000-0005-0000-0000-000092430000}"/>
    <cellStyle name="Note 5 2 25 5" xfId="23328" xr:uid="{00000000-0005-0000-0000-000093430000}"/>
    <cellStyle name="Note 5 2 26" xfId="4048" xr:uid="{00000000-0005-0000-0000-000094430000}"/>
    <cellStyle name="Note 5 2 26 2" xfId="6945" xr:uid="{00000000-0005-0000-0000-000095430000}"/>
    <cellStyle name="Note 5 2 26 2 2" xfId="17975" xr:uid="{00000000-0005-0000-0000-000096430000}"/>
    <cellStyle name="Note 5 2 26 2 2 2" xfId="30774" xr:uid="{00000000-0005-0000-0000-000097430000}"/>
    <cellStyle name="Note 5 2 26 2 3" xfId="12277" xr:uid="{00000000-0005-0000-0000-000098430000}"/>
    <cellStyle name="Note 5 2 26 2 4" xfId="25911" xr:uid="{00000000-0005-0000-0000-000099430000}"/>
    <cellStyle name="Note 5 2 26 3" xfId="8787" xr:uid="{00000000-0005-0000-0000-00009A430000}"/>
    <cellStyle name="Note 5 2 26 3 2" xfId="17974" xr:uid="{00000000-0005-0000-0000-00009B430000}"/>
    <cellStyle name="Note 5 2 26 3 3" xfId="30773" xr:uid="{00000000-0005-0000-0000-00009C430000}"/>
    <cellStyle name="Note 5 2 26 4" xfId="12276" xr:uid="{00000000-0005-0000-0000-00009D430000}"/>
    <cellStyle name="Note 5 2 26 5" xfId="24236" xr:uid="{00000000-0005-0000-0000-00009E430000}"/>
    <cellStyle name="Note 5 2 27" xfId="3037" xr:uid="{00000000-0005-0000-0000-00009F430000}"/>
    <cellStyle name="Note 5 2 27 2" xfId="5934" xr:uid="{00000000-0005-0000-0000-0000A0430000}"/>
    <cellStyle name="Note 5 2 27 2 2" xfId="17977" xr:uid="{00000000-0005-0000-0000-0000A1430000}"/>
    <cellStyle name="Note 5 2 27 2 2 2" xfId="30776" xr:uid="{00000000-0005-0000-0000-0000A2430000}"/>
    <cellStyle name="Note 5 2 27 2 3" xfId="12279" xr:uid="{00000000-0005-0000-0000-0000A3430000}"/>
    <cellStyle name="Note 5 2 27 2 4" xfId="25912" xr:uid="{00000000-0005-0000-0000-0000A4430000}"/>
    <cellStyle name="Note 5 2 27 3" xfId="17976" xr:uid="{00000000-0005-0000-0000-0000A5430000}"/>
    <cellStyle name="Note 5 2 27 3 2" xfId="30775" xr:uid="{00000000-0005-0000-0000-0000A6430000}"/>
    <cellStyle name="Note 5 2 27 4" xfId="12278" xr:uid="{00000000-0005-0000-0000-0000A7430000}"/>
    <cellStyle name="Note 5 2 27 5" xfId="23225" xr:uid="{00000000-0005-0000-0000-0000A8430000}"/>
    <cellStyle name="Note 5 2 28" xfId="4268" xr:uid="{00000000-0005-0000-0000-0000A9430000}"/>
    <cellStyle name="Note 5 2 28 2" xfId="17978" xr:uid="{00000000-0005-0000-0000-0000AA430000}"/>
    <cellStyle name="Note 5 2 28 2 2" xfId="30777" xr:uid="{00000000-0005-0000-0000-0000AB430000}"/>
    <cellStyle name="Note 5 2 28 3" xfId="12280" xr:uid="{00000000-0005-0000-0000-0000AC430000}"/>
    <cellStyle name="Note 5 2 28 4" xfId="25913" xr:uid="{00000000-0005-0000-0000-0000AD430000}"/>
    <cellStyle name="Note 5 2 29" xfId="7094" xr:uid="{00000000-0005-0000-0000-0000AE430000}"/>
    <cellStyle name="Note 5 2 29 2" xfId="17889" xr:uid="{00000000-0005-0000-0000-0000AF430000}"/>
    <cellStyle name="Note 5 2 29 3" xfId="30688" xr:uid="{00000000-0005-0000-0000-0000B0430000}"/>
    <cellStyle name="Note 5 2 3" xfId="1695" xr:uid="{00000000-0005-0000-0000-0000B1430000}"/>
    <cellStyle name="Note 5 2 3 2" xfId="4594" xr:uid="{00000000-0005-0000-0000-0000B2430000}"/>
    <cellStyle name="Note 5 2 3 2 2" xfId="17980" xr:uid="{00000000-0005-0000-0000-0000B3430000}"/>
    <cellStyle name="Note 5 2 3 2 2 2" xfId="30779" xr:uid="{00000000-0005-0000-0000-0000B4430000}"/>
    <cellStyle name="Note 5 2 3 2 3" xfId="12282" xr:uid="{00000000-0005-0000-0000-0000B5430000}"/>
    <cellStyle name="Note 5 2 3 2 4" xfId="25914" xr:uid="{00000000-0005-0000-0000-0000B6430000}"/>
    <cellStyle name="Note 5 2 3 3" xfId="7327" xr:uid="{00000000-0005-0000-0000-0000B7430000}"/>
    <cellStyle name="Note 5 2 3 3 2" xfId="17979" xr:uid="{00000000-0005-0000-0000-0000B8430000}"/>
    <cellStyle name="Note 5 2 3 3 3" xfId="30778" xr:uid="{00000000-0005-0000-0000-0000B9430000}"/>
    <cellStyle name="Note 5 2 3 4" xfId="12281" xr:uid="{00000000-0005-0000-0000-0000BA430000}"/>
    <cellStyle name="Note 5 2 3 5" xfId="21884" xr:uid="{00000000-0005-0000-0000-0000BB430000}"/>
    <cellStyle name="Note 5 2 30" xfId="12191" xr:uid="{00000000-0005-0000-0000-0000BC430000}"/>
    <cellStyle name="Note 5 2 4" xfId="2066" xr:uid="{00000000-0005-0000-0000-0000BD430000}"/>
    <cellStyle name="Note 5 2 4 2" xfId="4964" xr:uid="{00000000-0005-0000-0000-0000BE430000}"/>
    <cellStyle name="Note 5 2 4 2 2" xfId="17982" xr:uid="{00000000-0005-0000-0000-0000BF430000}"/>
    <cellStyle name="Note 5 2 4 2 2 2" xfId="30781" xr:uid="{00000000-0005-0000-0000-0000C0430000}"/>
    <cellStyle name="Note 5 2 4 2 3" xfId="12284" xr:uid="{00000000-0005-0000-0000-0000C1430000}"/>
    <cellStyle name="Note 5 2 4 2 4" xfId="25915" xr:uid="{00000000-0005-0000-0000-0000C2430000}"/>
    <cellStyle name="Note 5 2 4 3" xfId="7577" xr:uid="{00000000-0005-0000-0000-0000C3430000}"/>
    <cellStyle name="Note 5 2 4 3 2" xfId="17981" xr:uid="{00000000-0005-0000-0000-0000C4430000}"/>
    <cellStyle name="Note 5 2 4 3 3" xfId="30780" xr:uid="{00000000-0005-0000-0000-0000C5430000}"/>
    <cellStyle name="Note 5 2 4 4" xfId="12283" xr:uid="{00000000-0005-0000-0000-0000C6430000}"/>
    <cellStyle name="Note 5 2 4 5" xfId="22255" xr:uid="{00000000-0005-0000-0000-0000C7430000}"/>
    <cellStyle name="Note 5 2 5" xfId="1461" xr:uid="{00000000-0005-0000-0000-0000C8430000}"/>
    <cellStyle name="Note 5 2 5 2" xfId="4361" xr:uid="{00000000-0005-0000-0000-0000C9430000}"/>
    <cellStyle name="Note 5 2 5 2 2" xfId="17984" xr:uid="{00000000-0005-0000-0000-0000CA430000}"/>
    <cellStyle name="Note 5 2 5 2 2 2" xfId="30783" xr:uid="{00000000-0005-0000-0000-0000CB430000}"/>
    <cellStyle name="Note 5 2 5 2 3" xfId="12286" xr:uid="{00000000-0005-0000-0000-0000CC430000}"/>
    <cellStyle name="Note 5 2 5 2 4" xfId="25916" xr:uid="{00000000-0005-0000-0000-0000CD430000}"/>
    <cellStyle name="Note 5 2 5 3" xfId="7168" xr:uid="{00000000-0005-0000-0000-0000CE430000}"/>
    <cellStyle name="Note 5 2 5 3 2" xfId="17983" xr:uid="{00000000-0005-0000-0000-0000CF430000}"/>
    <cellStyle name="Note 5 2 5 3 3" xfId="30782" xr:uid="{00000000-0005-0000-0000-0000D0430000}"/>
    <cellStyle name="Note 5 2 5 4" xfId="12285" xr:uid="{00000000-0005-0000-0000-0000D1430000}"/>
    <cellStyle name="Note 5 2 5 5" xfId="21651" xr:uid="{00000000-0005-0000-0000-0000D2430000}"/>
    <cellStyle name="Note 5 2 6" xfId="2323" xr:uid="{00000000-0005-0000-0000-0000D3430000}"/>
    <cellStyle name="Note 5 2 6 2" xfId="5221" xr:uid="{00000000-0005-0000-0000-0000D4430000}"/>
    <cellStyle name="Note 5 2 6 2 2" xfId="17986" xr:uid="{00000000-0005-0000-0000-0000D5430000}"/>
    <cellStyle name="Note 5 2 6 2 2 2" xfId="30785" xr:uid="{00000000-0005-0000-0000-0000D6430000}"/>
    <cellStyle name="Note 5 2 6 2 3" xfId="12288" xr:uid="{00000000-0005-0000-0000-0000D7430000}"/>
    <cellStyle name="Note 5 2 6 2 4" xfId="25917" xr:uid="{00000000-0005-0000-0000-0000D8430000}"/>
    <cellStyle name="Note 5 2 6 3" xfId="7771" xr:uid="{00000000-0005-0000-0000-0000D9430000}"/>
    <cellStyle name="Note 5 2 6 3 2" xfId="17985" xr:uid="{00000000-0005-0000-0000-0000DA430000}"/>
    <cellStyle name="Note 5 2 6 3 3" xfId="30784" xr:uid="{00000000-0005-0000-0000-0000DB430000}"/>
    <cellStyle name="Note 5 2 6 4" xfId="12287" xr:uid="{00000000-0005-0000-0000-0000DC430000}"/>
    <cellStyle name="Note 5 2 6 5" xfId="22512" xr:uid="{00000000-0005-0000-0000-0000DD430000}"/>
    <cellStyle name="Note 5 2 7" xfId="1525" xr:uid="{00000000-0005-0000-0000-0000DE430000}"/>
    <cellStyle name="Note 5 2 7 2" xfId="4424" xr:uid="{00000000-0005-0000-0000-0000DF430000}"/>
    <cellStyle name="Note 5 2 7 2 2" xfId="17988" xr:uid="{00000000-0005-0000-0000-0000E0430000}"/>
    <cellStyle name="Note 5 2 7 2 2 2" xfId="30787" xr:uid="{00000000-0005-0000-0000-0000E1430000}"/>
    <cellStyle name="Note 5 2 7 2 3" xfId="12290" xr:uid="{00000000-0005-0000-0000-0000E2430000}"/>
    <cellStyle name="Note 5 2 7 2 4" xfId="25918" xr:uid="{00000000-0005-0000-0000-0000E3430000}"/>
    <cellStyle name="Note 5 2 7 3" xfId="7220" xr:uid="{00000000-0005-0000-0000-0000E4430000}"/>
    <cellStyle name="Note 5 2 7 3 2" xfId="17987" xr:uid="{00000000-0005-0000-0000-0000E5430000}"/>
    <cellStyle name="Note 5 2 7 3 3" xfId="30786" xr:uid="{00000000-0005-0000-0000-0000E6430000}"/>
    <cellStyle name="Note 5 2 7 4" xfId="12289" xr:uid="{00000000-0005-0000-0000-0000E7430000}"/>
    <cellStyle name="Note 5 2 7 5" xfId="21714" xr:uid="{00000000-0005-0000-0000-0000E8430000}"/>
    <cellStyle name="Note 5 2 8" xfId="2122" xr:uid="{00000000-0005-0000-0000-0000E9430000}"/>
    <cellStyle name="Note 5 2 8 2" xfId="5020" xr:uid="{00000000-0005-0000-0000-0000EA430000}"/>
    <cellStyle name="Note 5 2 8 2 2" xfId="17990" xr:uid="{00000000-0005-0000-0000-0000EB430000}"/>
    <cellStyle name="Note 5 2 8 2 2 2" xfId="30789" xr:uid="{00000000-0005-0000-0000-0000EC430000}"/>
    <cellStyle name="Note 5 2 8 2 3" xfId="12292" xr:uid="{00000000-0005-0000-0000-0000ED430000}"/>
    <cellStyle name="Note 5 2 8 2 4" xfId="25919" xr:uid="{00000000-0005-0000-0000-0000EE430000}"/>
    <cellStyle name="Note 5 2 8 3" xfId="7633" xr:uid="{00000000-0005-0000-0000-0000EF430000}"/>
    <cellStyle name="Note 5 2 8 3 2" xfId="17989" xr:uid="{00000000-0005-0000-0000-0000F0430000}"/>
    <cellStyle name="Note 5 2 8 3 3" xfId="30788" xr:uid="{00000000-0005-0000-0000-0000F1430000}"/>
    <cellStyle name="Note 5 2 8 4" xfId="12291" xr:uid="{00000000-0005-0000-0000-0000F2430000}"/>
    <cellStyle name="Note 5 2 8 5" xfId="22311" xr:uid="{00000000-0005-0000-0000-0000F3430000}"/>
    <cellStyle name="Note 5 2 9" xfId="2666" xr:uid="{00000000-0005-0000-0000-0000F4430000}"/>
    <cellStyle name="Note 5 2 9 2" xfId="5563" xr:uid="{00000000-0005-0000-0000-0000F5430000}"/>
    <cellStyle name="Note 5 2 9 2 2" xfId="17992" xr:uid="{00000000-0005-0000-0000-0000F6430000}"/>
    <cellStyle name="Note 5 2 9 2 2 2" xfId="30791" xr:uid="{00000000-0005-0000-0000-0000F7430000}"/>
    <cellStyle name="Note 5 2 9 2 3" xfId="12294" xr:uid="{00000000-0005-0000-0000-0000F8430000}"/>
    <cellStyle name="Note 5 2 9 2 4" xfId="25920" xr:uid="{00000000-0005-0000-0000-0000F9430000}"/>
    <cellStyle name="Note 5 2 9 3" xfId="8009" xr:uid="{00000000-0005-0000-0000-0000FA430000}"/>
    <cellStyle name="Note 5 2 9 3 2" xfId="17991" xr:uid="{00000000-0005-0000-0000-0000FB430000}"/>
    <cellStyle name="Note 5 2 9 3 3" xfId="30790" xr:uid="{00000000-0005-0000-0000-0000FC430000}"/>
    <cellStyle name="Note 5 2 9 4" xfId="12293" xr:uid="{00000000-0005-0000-0000-0000FD430000}"/>
    <cellStyle name="Note 5 2 9 5" xfId="22854" xr:uid="{00000000-0005-0000-0000-0000FE430000}"/>
    <cellStyle name="Note 5 3" xfId="455" xr:uid="{00000000-0005-0000-0000-0000FF430000}"/>
    <cellStyle name="Note 5 3 10" xfId="2974" xr:uid="{00000000-0005-0000-0000-000000440000}"/>
    <cellStyle name="Note 5 3 10 2" xfId="5871" xr:uid="{00000000-0005-0000-0000-000001440000}"/>
    <cellStyle name="Note 5 3 10 2 2" xfId="17995" xr:uid="{00000000-0005-0000-0000-000002440000}"/>
    <cellStyle name="Note 5 3 10 2 2 2" xfId="30794" xr:uid="{00000000-0005-0000-0000-000003440000}"/>
    <cellStyle name="Note 5 3 10 2 3" xfId="12297" xr:uid="{00000000-0005-0000-0000-000004440000}"/>
    <cellStyle name="Note 5 3 10 2 4" xfId="25921" xr:uid="{00000000-0005-0000-0000-000005440000}"/>
    <cellStyle name="Note 5 3 10 3" xfId="8210" xr:uid="{00000000-0005-0000-0000-000006440000}"/>
    <cellStyle name="Note 5 3 10 3 2" xfId="17994" xr:uid="{00000000-0005-0000-0000-000007440000}"/>
    <cellStyle name="Note 5 3 10 3 3" xfId="30793" xr:uid="{00000000-0005-0000-0000-000008440000}"/>
    <cellStyle name="Note 5 3 10 4" xfId="12296" xr:uid="{00000000-0005-0000-0000-000009440000}"/>
    <cellStyle name="Note 5 3 10 5" xfId="23162" xr:uid="{00000000-0005-0000-0000-00000A440000}"/>
    <cellStyle name="Note 5 3 11" xfId="2576" xr:uid="{00000000-0005-0000-0000-00000B440000}"/>
    <cellStyle name="Note 5 3 11 2" xfId="5473" xr:uid="{00000000-0005-0000-0000-00000C440000}"/>
    <cellStyle name="Note 5 3 11 2 2" xfId="17997" xr:uid="{00000000-0005-0000-0000-00000D440000}"/>
    <cellStyle name="Note 5 3 11 2 2 2" xfId="30796" xr:uid="{00000000-0005-0000-0000-00000E440000}"/>
    <cellStyle name="Note 5 3 11 2 3" xfId="12299" xr:uid="{00000000-0005-0000-0000-00000F440000}"/>
    <cellStyle name="Note 5 3 11 2 4" xfId="25922" xr:uid="{00000000-0005-0000-0000-000010440000}"/>
    <cellStyle name="Note 5 3 11 3" xfId="7936" xr:uid="{00000000-0005-0000-0000-000011440000}"/>
    <cellStyle name="Note 5 3 11 3 2" xfId="17996" xr:uid="{00000000-0005-0000-0000-000012440000}"/>
    <cellStyle name="Note 5 3 11 3 3" xfId="30795" xr:uid="{00000000-0005-0000-0000-000013440000}"/>
    <cellStyle name="Note 5 3 11 4" xfId="12298" xr:uid="{00000000-0005-0000-0000-000014440000}"/>
    <cellStyle name="Note 5 3 11 5" xfId="22764" xr:uid="{00000000-0005-0000-0000-000015440000}"/>
    <cellStyle name="Note 5 3 12" xfId="3082" xr:uid="{00000000-0005-0000-0000-000016440000}"/>
    <cellStyle name="Note 5 3 12 2" xfId="5979" xr:uid="{00000000-0005-0000-0000-000017440000}"/>
    <cellStyle name="Note 5 3 12 2 2" xfId="17999" xr:uid="{00000000-0005-0000-0000-000018440000}"/>
    <cellStyle name="Note 5 3 12 2 2 2" xfId="30798" xr:uid="{00000000-0005-0000-0000-000019440000}"/>
    <cellStyle name="Note 5 3 12 2 3" xfId="12301" xr:uid="{00000000-0005-0000-0000-00001A440000}"/>
    <cellStyle name="Note 5 3 12 2 4" xfId="25923" xr:uid="{00000000-0005-0000-0000-00001B440000}"/>
    <cellStyle name="Note 5 3 12 3" xfId="8275" xr:uid="{00000000-0005-0000-0000-00001C440000}"/>
    <cellStyle name="Note 5 3 12 3 2" xfId="17998" xr:uid="{00000000-0005-0000-0000-00001D440000}"/>
    <cellStyle name="Note 5 3 12 3 3" xfId="30797" xr:uid="{00000000-0005-0000-0000-00001E440000}"/>
    <cellStyle name="Note 5 3 12 4" xfId="12300" xr:uid="{00000000-0005-0000-0000-00001F440000}"/>
    <cellStyle name="Note 5 3 12 5" xfId="23270" xr:uid="{00000000-0005-0000-0000-000020440000}"/>
    <cellStyle name="Note 5 3 13" xfId="2156" xr:uid="{00000000-0005-0000-0000-000021440000}"/>
    <cellStyle name="Note 5 3 13 2" xfId="5054" xr:uid="{00000000-0005-0000-0000-000022440000}"/>
    <cellStyle name="Note 5 3 13 2 2" xfId="18001" xr:uid="{00000000-0005-0000-0000-000023440000}"/>
    <cellStyle name="Note 5 3 13 2 2 2" xfId="30800" xr:uid="{00000000-0005-0000-0000-000024440000}"/>
    <cellStyle name="Note 5 3 13 2 3" xfId="12303" xr:uid="{00000000-0005-0000-0000-000025440000}"/>
    <cellStyle name="Note 5 3 13 2 4" xfId="25924" xr:uid="{00000000-0005-0000-0000-000026440000}"/>
    <cellStyle name="Note 5 3 13 3" xfId="7667" xr:uid="{00000000-0005-0000-0000-000027440000}"/>
    <cellStyle name="Note 5 3 13 3 2" xfId="18000" xr:uid="{00000000-0005-0000-0000-000028440000}"/>
    <cellStyle name="Note 5 3 13 3 3" xfId="30799" xr:uid="{00000000-0005-0000-0000-000029440000}"/>
    <cellStyle name="Note 5 3 13 4" xfId="12302" xr:uid="{00000000-0005-0000-0000-00002A440000}"/>
    <cellStyle name="Note 5 3 13 5" xfId="22345" xr:uid="{00000000-0005-0000-0000-00002B440000}"/>
    <cellStyle name="Note 5 3 14" xfId="2990" xr:uid="{00000000-0005-0000-0000-00002C440000}"/>
    <cellStyle name="Note 5 3 14 2" xfId="5887" xr:uid="{00000000-0005-0000-0000-00002D440000}"/>
    <cellStyle name="Note 5 3 14 2 2" xfId="18003" xr:uid="{00000000-0005-0000-0000-00002E440000}"/>
    <cellStyle name="Note 5 3 14 2 2 2" xfId="30802" xr:uid="{00000000-0005-0000-0000-00002F440000}"/>
    <cellStyle name="Note 5 3 14 2 3" xfId="12305" xr:uid="{00000000-0005-0000-0000-000030440000}"/>
    <cellStyle name="Note 5 3 14 2 4" xfId="25925" xr:uid="{00000000-0005-0000-0000-000031440000}"/>
    <cellStyle name="Note 5 3 14 3" xfId="8226" xr:uid="{00000000-0005-0000-0000-000032440000}"/>
    <cellStyle name="Note 5 3 14 3 2" xfId="18002" xr:uid="{00000000-0005-0000-0000-000033440000}"/>
    <cellStyle name="Note 5 3 14 3 3" xfId="30801" xr:uid="{00000000-0005-0000-0000-000034440000}"/>
    <cellStyle name="Note 5 3 14 4" xfId="12304" xr:uid="{00000000-0005-0000-0000-000035440000}"/>
    <cellStyle name="Note 5 3 14 5" xfId="23178" xr:uid="{00000000-0005-0000-0000-000036440000}"/>
    <cellStyle name="Note 5 3 15" xfId="1822" xr:uid="{00000000-0005-0000-0000-000037440000}"/>
    <cellStyle name="Note 5 3 15 2" xfId="4721" xr:uid="{00000000-0005-0000-0000-000038440000}"/>
    <cellStyle name="Note 5 3 15 2 2" xfId="18005" xr:uid="{00000000-0005-0000-0000-000039440000}"/>
    <cellStyle name="Note 5 3 15 2 2 2" xfId="30804" xr:uid="{00000000-0005-0000-0000-00003A440000}"/>
    <cellStyle name="Note 5 3 15 2 3" xfId="12307" xr:uid="{00000000-0005-0000-0000-00003B440000}"/>
    <cellStyle name="Note 5 3 15 2 4" xfId="25926" xr:uid="{00000000-0005-0000-0000-00003C440000}"/>
    <cellStyle name="Note 5 3 15 3" xfId="7432" xr:uid="{00000000-0005-0000-0000-00003D440000}"/>
    <cellStyle name="Note 5 3 15 3 2" xfId="18004" xr:uid="{00000000-0005-0000-0000-00003E440000}"/>
    <cellStyle name="Note 5 3 15 3 3" xfId="30803" xr:uid="{00000000-0005-0000-0000-00003F440000}"/>
    <cellStyle name="Note 5 3 15 4" xfId="12306" xr:uid="{00000000-0005-0000-0000-000040440000}"/>
    <cellStyle name="Note 5 3 15 5" xfId="22011" xr:uid="{00000000-0005-0000-0000-000041440000}"/>
    <cellStyle name="Note 5 3 16" xfId="3514" xr:uid="{00000000-0005-0000-0000-000042440000}"/>
    <cellStyle name="Note 5 3 16 2" xfId="6411" xr:uid="{00000000-0005-0000-0000-000043440000}"/>
    <cellStyle name="Note 5 3 16 2 2" xfId="18007" xr:uid="{00000000-0005-0000-0000-000044440000}"/>
    <cellStyle name="Note 5 3 16 2 2 2" xfId="30806" xr:uid="{00000000-0005-0000-0000-000045440000}"/>
    <cellStyle name="Note 5 3 16 2 3" xfId="12309" xr:uid="{00000000-0005-0000-0000-000046440000}"/>
    <cellStyle name="Note 5 3 16 2 4" xfId="25927" xr:uid="{00000000-0005-0000-0000-000047440000}"/>
    <cellStyle name="Note 5 3 16 3" xfId="8534" xr:uid="{00000000-0005-0000-0000-000048440000}"/>
    <cellStyle name="Note 5 3 16 3 2" xfId="18006" xr:uid="{00000000-0005-0000-0000-000049440000}"/>
    <cellStyle name="Note 5 3 16 3 3" xfId="30805" xr:uid="{00000000-0005-0000-0000-00004A440000}"/>
    <cellStyle name="Note 5 3 16 4" xfId="12308" xr:uid="{00000000-0005-0000-0000-00004B440000}"/>
    <cellStyle name="Note 5 3 16 5" xfId="23702" xr:uid="{00000000-0005-0000-0000-00004C440000}"/>
    <cellStyle name="Note 5 3 17" xfId="3148" xr:uid="{00000000-0005-0000-0000-00004D440000}"/>
    <cellStyle name="Note 5 3 17 2" xfId="6045" xr:uid="{00000000-0005-0000-0000-00004E440000}"/>
    <cellStyle name="Note 5 3 17 2 2" xfId="18009" xr:uid="{00000000-0005-0000-0000-00004F440000}"/>
    <cellStyle name="Note 5 3 17 2 2 2" xfId="30808" xr:uid="{00000000-0005-0000-0000-000050440000}"/>
    <cellStyle name="Note 5 3 17 2 3" xfId="12311" xr:uid="{00000000-0005-0000-0000-000051440000}"/>
    <cellStyle name="Note 5 3 17 2 4" xfId="25928" xr:uid="{00000000-0005-0000-0000-000052440000}"/>
    <cellStyle name="Note 5 3 17 3" xfId="8311" xr:uid="{00000000-0005-0000-0000-000053440000}"/>
    <cellStyle name="Note 5 3 17 3 2" xfId="18008" xr:uid="{00000000-0005-0000-0000-000054440000}"/>
    <cellStyle name="Note 5 3 17 3 3" xfId="30807" xr:uid="{00000000-0005-0000-0000-000055440000}"/>
    <cellStyle name="Note 5 3 17 4" xfId="12310" xr:uid="{00000000-0005-0000-0000-000056440000}"/>
    <cellStyle name="Note 5 3 17 5" xfId="23336" xr:uid="{00000000-0005-0000-0000-000057440000}"/>
    <cellStyle name="Note 5 3 18" xfId="1848" xr:uid="{00000000-0005-0000-0000-000058440000}"/>
    <cellStyle name="Note 5 3 18 2" xfId="4747" xr:uid="{00000000-0005-0000-0000-000059440000}"/>
    <cellStyle name="Note 5 3 18 2 2" xfId="18011" xr:uid="{00000000-0005-0000-0000-00005A440000}"/>
    <cellStyle name="Note 5 3 18 2 2 2" xfId="30810" xr:uid="{00000000-0005-0000-0000-00005B440000}"/>
    <cellStyle name="Note 5 3 18 2 3" xfId="12313" xr:uid="{00000000-0005-0000-0000-00005C440000}"/>
    <cellStyle name="Note 5 3 18 2 4" xfId="25929" xr:uid="{00000000-0005-0000-0000-00005D440000}"/>
    <cellStyle name="Note 5 3 18 3" xfId="7448" xr:uid="{00000000-0005-0000-0000-00005E440000}"/>
    <cellStyle name="Note 5 3 18 3 2" xfId="18010" xr:uid="{00000000-0005-0000-0000-00005F440000}"/>
    <cellStyle name="Note 5 3 18 3 3" xfId="30809" xr:uid="{00000000-0005-0000-0000-000060440000}"/>
    <cellStyle name="Note 5 3 18 4" xfId="12312" xr:uid="{00000000-0005-0000-0000-000061440000}"/>
    <cellStyle name="Note 5 3 18 5" xfId="22037" xr:uid="{00000000-0005-0000-0000-000062440000}"/>
    <cellStyle name="Note 5 3 19" xfId="3353" xr:uid="{00000000-0005-0000-0000-000063440000}"/>
    <cellStyle name="Note 5 3 19 2" xfId="6250" xr:uid="{00000000-0005-0000-0000-000064440000}"/>
    <cellStyle name="Note 5 3 19 2 2" xfId="18013" xr:uid="{00000000-0005-0000-0000-000065440000}"/>
    <cellStyle name="Note 5 3 19 2 2 2" xfId="30812" xr:uid="{00000000-0005-0000-0000-000066440000}"/>
    <cellStyle name="Note 5 3 19 2 3" xfId="12315" xr:uid="{00000000-0005-0000-0000-000067440000}"/>
    <cellStyle name="Note 5 3 19 2 4" xfId="25930" xr:uid="{00000000-0005-0000-0000-000068440000}"/>
    <cellStyle name="Note 5 3 19 3" xfId="8442" xr:uid="{00000000-0005-0000-0000-000069440000}"/>
    <cellStyle name="Note 5 3 19 3 2" xfId="18012" xr:uid="{00000000-0005-0000-0000-00006A440000}"/>
    <cellStyle name="Note 5 3 19 3 3" xfId="30811" xr:uid="{00000000-0005-0000-0000-00006B440000}"/>
    <cellStyle name="Note 5 3 19 4" xfId="12314" xr:uid="{00000000-0005-0000-0000-00006C440000}"/>
    <cellStyle name="Note 5 3 19 5" xfId="23541" xr:uid="{00000000-0005-0000-0000-00006D440000}"/>
    <cellStyle name="Note 5 3 2" xfId="1697" xr:uid="{00000000-0005-0000-0000-00006E440000}"/>
    <cellStyle name="Note 5 3 2 2" xfId="4596" xr:uid="{00000000-0005-0000-0000-00006F440000}"/>
    <cellStyle name="Note 5 3 2 2 2" xfId="18015" xr:uid="{00000000-0005-0000-0000-000070440000}"/>
    <cellStyle name="Note 5 3 2 2 2 2" xfId="30814" xr:uid="{00000000-0005-0000-0000-000071440000}"/>
    <cellStyle name="Note 5 3 2 2 3" xfId="12317" xr:uid="{00000000-0005-0000-0000-000072440000}"/>
    <cellStyle name="Note 5 3 2 2 4" xfId="25931" xr:uid="{00000000-0005-0000-0000-000073440000}"/>
    <cellStyle name="Note 5 3 2 3" xfId="7329" xr:uid="{00000000-0005-0000-0000-000074440000}"/>
    <cellStyle name="Note 5 3 2 3 2" xfId="18014" xr:uid="{00000000-0005-0000-0000-000075440000}"/>
    <cellStyle name="Note 5 3 2 3 3" xfId="30813" xr:uid="{00000000-0005-0000-0000-000076440000}"/>
    <cellStyle name="Note 5 3 2 4" xfId="12316" xr:uid="{00000000-0005-0000-0000-000077440000}"/>
    <cellStyle name="Note 5 3 2 5" xfId="21886" xr:uid="{00000000-0005-0000-0000-000078440000}"/>
    <cellStyle name="Note 5 3 20" xfId="3668" xr:uid="{00000000-0005-0000-0000-000079440000}"/>
    <cellStyle name="Note 5 3 20 2" xfId="6565" xr:uid="{00000000-0005-0000-0000-00007A440000}"/>
    <cellStyle name="Note 5 3 20 2 2" xfId="18017" xr:uid="{00000000-0005-0000-0000-00007B440000}"/>
    <cellStyle name="Note 5 3 20 2 2 2" xfId="30816" xr:uid="{00000000-0005-0000-0000-00007C440000}"/>
    <cellStyle name="Note 5 3 20 2 3" xfId="12319" xr:uid="{00000000-0005-0000-0000-00007D440000}"/>
    <cellStyle name="Note 5 3 20 2 4" xfId="25932" xr:uid="{00000000-0005-0000-0000-00007E440000}"/>
    <cellStyle name="Note 5 3 20 3" xfId="8621" xr:uid="{00000000-0005-0000-0000-00007F440000}"/>
    <cellStyle name="Note 5 3 20 3 2" xfId="18016" xr:uid="{00000000-0005-0000-0000-000080440000}"/>
    <cellStyle name="Note 5 3 20 3 3" xfId="30815" xr:uid="{00000000-0005-0000-0000-000081440000}"/>
    <cellStyle name="Note 5 3 20 4" xfId="12318" xr:uid="{00000000-0005-0000-0000-000082440000}"/>
    <cellStyle name="Note 5 3 20 5" xfId="23856" xr:uid="{00000000-0005-0000-0000-000083440000}"/>
    <cellStyle name="Note 5 3 21" xfId="2808" xr:uid="{00000000-0005-0000-0000-000084440000}"/>
    <cellStyle name="Note 5 3 21 2" xfId="5705" xr:uid="{00000000-0005-0000-0000-000085440000}"/>
    <cellStyle name="Note 5 3 21 2 2" xfId="18019" xr:uid="{00000000-0005-0000-0000-000086440000}"/>
    <cellStyle name="Note 5 3 21 2 2 2" xfId="30818" xr:uid="{00000000-0005-0000-0000-000087440000}"/>
    <cellStyle name="Note 5 3 21 2 3" xfId="12321" xr:uid="{00000000-0005-0000-0000-000088440000}"/>
    <cellStyle name="Note 5 3 21 2 4" xfId="25933" xr:uid="{00000000-0005-0000-0000-000089440000}"/>
    <cellStyle name="Note 5 3 21 3" xfId="8127" xr:uid="{00000000-0005-0000-0000-00008A440000}"/>
    <cellStyle name="Note 5 3 21 3 2" xfId="18018" xr:uid="{00000000-0005-0000-0000-00008B440000}"/>
    <cellStyle name="Note 5 3 21 3 3" xfId="30817" xr:uid="{00000000-0005-0000-0000-00008C440000}"/>
    <cellStyle name="Note 5 3 21 4" xfId="12320" xr:uid="{00000000-0005-0000-0000-00008D440000}"/>
    <cellStyle name="Note 5 3 21 5" xfId="22996" xr:uid="{00000000-0005-0000-0000-00008E440000}"/>
    <cellStyle name="Note 5 3 22" xfId="3031" xr:uid="{00000000-0005-0000-0000-00008F440000}"/>
    <cellStyle name="Note 5 3 22 2" xfId="5928" xr:uid="{00000000-0005-0000-0000-000090440000}"/>
    <cellStyle name="Note 5 3 22 2 2" xfId="18021" xr:uid="{00000000-0005-0000-0000-000091440000}"/>
    <cellStyle name="Note 5 3 22 2 2 2" xfId="30820" xr:uid="{00000000-0005-0000-0000-000092440000}"/>
    <cellStyle name="Note 5 3 22 2 3" xfId="12323" xr:uid="{00000000-0005-0000-0000-000093440000}"/>
    <cellStyle name="Note 5 3 22 2 4" xfId="25934" xr:uid="{00000000-0005-0000-0000-000094440000}"/>
    <cellStyle name="Note 5 3 22 3" xfId="8241" xr:uid="{00000000-0005-0000-0000-000095440000}"/>
    <cellStyle name="Note 5 3 22 3 2" xfId="18020" xr:uid="{00000000-0005-0000-0000-000096440000}"/>
    <cellStyle name="Note 5 3 22 3 3" xfId="30819" xr:uid="{00000000-0005-0000-0000-000097440000}"/>
    <cellStyle name="Note 5 3 22 4" xfId="12322" xr:uid="{00000000-0005-0000-0000-000098440000}"/>
    <cellStyle name="Note 5 3 22 5" xfId="23219" xr:uid="{00000000-0005-0000-0000-000099440000}"/>
    <cellStyle name="Note 5 3 23" xfId="3994" xr:uid="{00000000-0005-0000-0000-00009A440000}"/>
    <cellStyle name="Note 5 3 23 2" xfId="6891" xr:uid="{00000000-0005-0000-0000-00009B440000}"/>
    <cellStyle name="Note 5 3 23 2 2" xfId="18023" xr:uid="{00000000-0005-0000-0000-00009C440000}"/>
    <cellStyle name="Note 5 3 23 2 2 2" xfId="30822" xr:uid="{00000000-0005-0000-0000-00009D440000}"/>
    <cellStyle name="Note 5 3 23 2 3" xfId="12325" xr:uid="{00000000-0005-0000-0000-00009E440000}"/>
    <cellStyle name="Note 5 3 23 2 4" xfId="25935" xr:uid="{00000000-0005-0000-0000-00009F440000}"/>
    <cellStyle name="Note 5 3 23 3" xfId="8775" xr:uid="{00000000-0005-0000-0000-0000A0440000}"/>
    <cellStyle name="Note 5 3 23 3 2" xfId="18022" xr:uid="{00000000-0005-0000-0000-0000A1440000}"/>
    <cellStyle name="Note 5 3 23 3 3" xfId="30821" xr:uid="{00000000-0005-0000-0000-0000A2440000}"/>
    <cellStyle name="Note 5 3 23 4" xfId="12324" xr:uid="{00000000-0005-0000-0000-0000A3440000}"/>
    <cellStyle name="Note 5 3 23 5" xfId="24182" xr:uid="{00000000-0005-0000-0000-0000A4440000}"/>
    <cellStyle name="Note 5 3 24" xfId="3335" xr:uid="{00000000-0005-0000-0000-0000A5440000}"/>
    <cellStyle name="Note 5 3 24 2" xfId="6232" xr:uid="{00000000-0005-0000-0000-0000A6440000}"/>
    <cellStyle name="Note 5 3 24 2 2" xfId="18025" xr:uid="{00000000-0005-0000-0000-0000A7440000}"/>
    <cellStyle name="Note 5 3 24 2 2 2" xfId="30824" xr:uid="{00000000-0005-0000-0000-0000A8440000}"/>
    <cellStyle name="Note 5 3 24 2 3" xfId="12327" xr:uid="{00000000-0005-0000-0000-0000A9440000}"/>
    <cellStyle name="Note 5 3 24 2 4" xfId="25936" xr:uid="{00000000-0005-0000-0000-0000AA440000}"/>
    <cellStyle name="Note 5 3 24 3" xfId="8432" xr:uid="{00000000-0005-0000-0000-0000AB440000}"/>
    <cellStyle name="Note 5 3 24 3 2" xfId="18024" xr:uid="{00000000-0005-0000-0000-0000AC440000}"/>
    <cellStyle name="Note 5 3 24 3 3" xfId="30823" xr:uid="{00000000-0005-0000-0000-0000AD440000}"/>
    <cellStyle name="Note 5 3 24 4" xfId="12326" xr:uid="{00000000-0005-0000-0000-0000AE440000}"/>
    <cellStyle name="Note 5 3 24 5" xfId="23523" xr:uid="{00000000-0005-0000-0000-0000AF440000}"/>
    <cellStyle name="Note 5 3 25" xfId="3691" xr:uid="{00000000-0005-0000-0000-0000B0440000}"/>
    <cellStyle name="Note 5 3 25 2" xfId="6588" xr:uid="{00000000-0005-0000-0000-0000B1440000}"/>
    <cellStyle name="Note 5 3 25 2 2" xfId="18027" xr:uid="{00000000-0005-0000-0000-0000B2440000}"/>
    <cellStyle name="Note 5 3 25 2 2 2" xfId="30826" xr:uid="{00000000-0005-0000-0000-0000B3440000}"/>
    <cellStyle name="Note 5 3 25 2 3" xfId="12329" xr:uid="{00000000-0005-0000-0000-0000B4440000}"/>
    <cellStyle name="Note 5 3 25 2 4" xfId="25937" xr:uid="{00000000-0005-0000-0000-0000B5440000}"/>
    <cellStyle name="Note 5 3 25 3" xfId="8643" xr:uid="{00000000-0005-0000-0000-0000B6440000}"/>
    <cellStyle name="Note 5 3 25 3 2" xfId="18026" xr:uid="{00000000-0005-0000-0000-0000B7440000}"/>
    <cellStyle name="Note 5 3 25 3 3" xfId="30825" xr:uid="{00000000-0005-0000-0000-0000B8440000}"/>
    <cellStyle name="Note 5 3 25 4" xfId="12328" xr:uid="{00000000-0005-0000-0000-0000B9440000}"/>
    <cellStyle name="Note 5 3 25 5" xfId="23879" xr:uid="{00000000-0005-0000-0000-0000BA440000}"/>
    <cellStyle name="Note 5 3 26" xfId="3423" xr:uid="{00000000-0005-0000-0000-0000BB440000}"/>
    <cellStyle name="Note 5 3 26 2" xfId="6320" xr:uid="{00000000-0005-0000-0000-0000BC440000}"/>
    <cellStyle name="Note 5 3 26 2 2" xfId="18029" xr:uid="{00000000-0005-0000-0000-0000BD440000}"/>
    <cellStyle name="Note 5 3 26 2 2 2" xfId="30828" xr:uid="{00000000-0005-0000-0000-0000BE440000}"/>
    <cellStyle name="Note 5 3 26 2 3" xfId="12331" xr:uid="{00000000-0005-0000-0000-0000BF440000}"/>
    <cellStyle name="Note 5 3 26 2 4" xfId="25938" xr:uid="{00000000-0005-0000-0000-0000C0440000}"/>
    <cellStyle name="Note 5 3 26 3" xfId="18028" xr:uid="{00000000-0005-0000-0000-0000C1440000}"/>
    <cellStyle name="Note 5 3 26 3 2" xfId="30827" xr:uid="{00000000-0005-0000-0000-0000C2440000}"/>
    <cellStyle name="Note 5 3 26 4" xfId="12330" xr:uid="{00000000-0005-0000-0000-0000C3440000}"/>
    <cellStyle name="Note 5 3 26 5" xfId="23611" xr:uid="{00000000-0005-0000-0000-0000C4440000}"/>
    <cellStyle name="Note 5 3 27" xfId="4270" xr:uid="{00000000-0005-0000-0000-0000C5440000}"/>
    <cellStyle name="Note 5 3 27 2" xfId="18030" xr:uid="{00000000-0005-0000-0000-0000C6440000}"/>
    <cellStyle name="Note 5 3 27 2 2" xfId="30829" xr:uid="{00000000-0005-0000-0000-0000C7440000}"/>
    <cellStyle name="Note 5 3 27 3" xfId="12332" xr:uid="{00000000-0005-0000-0000-0000C8440000}"/>
    <cellStyle name="Note 5 3 27 4" xfId="25939" xr:uid="{00000000-0005-0000-0000-0000C9440000}"/>
    <cellStyle name="Note 5 3 28" xfId="7096" xr:uid="{00000000-0005-0000-0000-0000CA440000}"/>
    <cellStyle name="Note 5 3 28 2" xfId="17993" xr:uid="{00000000-0005-0000-0000-0000CB440000}"/>
    <cellStyle name="Note 5 3 28 3" xfId="30792" xr:uid="{00000000-0005-0000-0000-0000CC440000}"/>
    <cellStyle name="Note 5 3 29" xfId="12295" xr:uid="{00000000-0005-0000-0000-0000CD440000}"/>
    <cellStyle name="Note 5 3 3" xfId="2064" xr:uid="{00000000-0005-0000-0000-0000CE440000}"/>
    <cellStyle name="Note 5 3 3 2" xfId="4962" xr:uid="{00000000-0005-0000-0000-0000CF440000}"/>
    <cellStyle name="Note 5 3 3 2 2" xfId="18032" xr:uid="{00000000-0005-0000-0000-0000D0440000}"/>
    <cellStyle name="Note 5 3 3 2 2 2" xfId="30831" xr:uid="{00000000-0005-0000-0000-0000D1440000}"/>
    <cellStyle name="Note 5 3 3 2 3" xfId="12334" xr:uid="{00000000-0005-0000-0000-0000D2440000}"/>
    <cellStyle name="Note 5 3 3 2 4" xfId="25940" xr:uid="{00000000-0005-0000-0000-0000D3440000}"/>
    <cellStyle name="Note 5 3 3 3" xfId="7575" xr:uid="{00000000-0005-0000-0000-0000D4440000}"/>
    <cellStyle name="Note 5 3 3 3 2" xfId="18031" xr:uid="{00000000-0005-0000-0000-0000D5440000}"/>
    <cellStyle name="Note 5 3 3 3 3" xfId="30830" xr:uid="{00000000-0005-0000-0000-0000D6440000}"/>
    <cellStyle name="Note 5 3 3 4" xfId="12333" xr:uid="{00000000-0005-0000-0000-0000D7440000}"/>
    <cellStyle name="Note 5 3 3 5" xfId="22253" xr:uid="{00000000-0005-0000-0000-0000D8440000}"/>
    <cellStyle name="Note 5 3 4" xfId="1463" xr:uid="{00000000-0005-0000-0000-0000D9440000}"/>
    <cellStyle name="Note 5 3 4 2" xfId="4363" xr:uid="{00000000-0005-0000-0000-0000DA440000}"/>
    <cellStyle name="Note 5 3 4 2 2" xfId="18034" xr:uid="{00000000-0005-0000-0000-0000DB440000}"/>
    <cellStyle name="Note 5 3 4 2 2 2" xfId="30833" xr:uid="{00000000-0005-0000-0000-0000DC440000}"/>
    <cellStyle name="Note 5 3 4 2 3" xfId="12336" xr:uid="{00000000-0005-0000-0000-0000DD440000}"/>
    <cellStyle name="Note 5 3 4 2 4" xfId="25941" xr:uid="{00000000-0005-0000-0000-0000DE440000}"/>
    <cellStyle name="Note 5 3 4 3" xfId="7170" xr:uid="{00000000-0005-0000-0000-0000DF440000}"/>
    <cellStyle name="Note 5 3 4 3 2" xfId="18033" xr:uid="{00000000-0005-0000-0000-0000E0440000}"/>
    <cellStyle name="Note 5 3 4 3 3" xfId="30832" xr:uid="{00000000-0005-0000-0000-0000E1440000}"/>
    <cellStyle name="Note 5 3 4 4" xfId="12335" xr:uid="{00000000-0005-0000-0000-0000E2440000}"/>
    <cellStyle name="Note 5 3 4 5" xfId="21653" xr:uid="{00000000-0005-0000-0000-0000E3440000}"/>
    <cellStyle name="Note 5 3 5" xfId="2322" xr:uid="{00000000-0005-0000-0000-0000E4440000}"/>
    <cellStyle name="Note 5 3 5 2" xfId="5220" xr:uid="{00000000-0005-0000-0000-0000E5440000}"/>
    <cellStyle name="Note 5 3 5 2 2" xfId="18036" xr:uid="{00000000-0005-0000-0000-0000E6440000}"/>
    <cellStyle name="Note 5 3 5 2 2 2" xfId="30835" xr:uid="{00000000-0005-0000-0000-0000E7440000}"/>
    <cellStyle name="Note 5 3 5 2 3" xfId="12338" xr:uid="{00000000-0005-0000-0000-0000E8440000}"/>
    <cellStyle name="Note 5 3 5 2 4" xfId="25942" xr:uid="{00000000-0005-0000-0000-0000E9440000}"/>
    <cellStyle name="Note 5 3 5 3" xfId="7770" xr:uid="{00000000-0005-0000-0000-0000EA440000}"/>
    <cellStyle name="Note 5 3 5 3 2" xfId="18035" xr:uid="{00000000-0005-0000-0000-0000EB440000}"/>
    <cellStyle name="Note 5 3 5 3 3" xfId="30834" xr:uid="{00000000-0005-0000-0000-0000EC440000}"/>
    <cellStyle name="Note 5 3 5 4" xfId="12337" xr:uid="{00000000-0005-0000-0000-0000ED440000}"/>
    <cellStyle name="Note 5 3 5 5" xfId="22511" xr:uid="{00000000-0005-0000-0000-0000EE440000}"/>
    <cellStyle name="Note 5 3 6" xfId="2394" xr:uid="{00000000-0005-0000-0000-0000EF440000}"/>
    <cellStyle name="Note 5 3 6 2" xfId="5291" xr:uid="{00000000-0005-0000-0000-0000F0440000}"/>
    <cellStyle name="Note 5 3 6 2 2" xfId="18038" xr:uid="{00000000-0005-0000-0000-0000F1440000}"/>
    <cellStyle name="Note 5 3 6 2 2 2" xfId="30837" xr:uid="{00000000-0005-0000-0000-0000F2440000}"/>
    <cellStyle name="Note 5 3 6 2 3" xfId="12340" xr:uid="{00000000-0005-0000-0000-0000F3440000}"/>
    <cellStyle name="Note 5 3 6 2 4" xfId="25943" xr:uid="{00000000-0005-0000-0000-0000F4440000}"/>
    <cellStyle name="Note 5 3 6 3" xfId="7818" xr:uid="{00000000-0005-0000-0000-0000F5440000}"/>
    <cellStyle name="Note 5 3 6 3 2" xfId="18037" xr:uid="{00000000-0005-0000-0000-0000F6440000}"/>
    <cellStyle name="Note 5 3 6 3 3" xfId="30836" xr:uid="{00000000-0005-0000-0000-0000F7440000}"/>
    <cellStyle name="Note 5 3 6 4" xfId="12339" xr:uid="{00000000-0005-0000-0000-0000F8440000}"/>
    <cellStyle name="Note 5 3 6 5" xfId="22582" xr:uid="{00000000-0005-0000-0000-0000F9440000}"/>
    <cellStyle name="Note 5 3 7" xfId="2464" xr:uid="{00000000-0005-0000-0000-0000FA440000}"/>
    <cellStyle name="Note 5 3 7 2" xfId="5361" xr:uid="{00000000-0005-0000-0000-0000FB440000}"/>
    <cellStyle name="Note 5 3 7 2 2" xfId="18040" xr:uid="{00000000-0005-0000-0000-0000FC440000}"/>
    <cellStyle name="Note 5 3 7 2 2 2" xfId="30839" xr:uid="{00000000-0005-0000-0000-0000FD440000}"/>
    <cellStyle name="Note 5 3 7 2 3" xfId="12342" xr:uid="{00000000-0005-0000-0000-0000FE440000}"/>
    <cellStyle name="Note 5 3 7 2 4" xfId="25944" xr:uid="{00000000-0005-0000-0000-0000FF440000}"/>
    <cellStyle name="Note 5 3 7 3" xfId="7863" xr:uid="{00000000-0005-0000-0000-000000450000}"/>
    <cellStyle name="Note 5 3 7 3 2" xfId="18039" xr:uid="{00000000-0005-0000-0000-000001450000}"/>
    <cellStyle name="Note 5 3 7 3 3" xfId="30838" xr:uid="{00000000-0005-0000-0000-000002450000}"/>
    <cellStyle name="Note 5 3 7 4" xfId="12341" xr:uid="{00000000-0005-0000-0000-000003450000}"/>
    <cellStyle name="Note 5 3 7 5" xfId="22652" xr:uid="{00000000-0005-0000-0000-000004450000}"/>
    <cellStyle name="Note 5 3 8" xfId="2664" xr:uid="{00000000-0005-0000-0000-000005450000}"/>
    <cellStyle name="Note 5 3 8 2" xfId="5561" xr:uid="{00000000-0005-0000-0000-000006450000}"/>
    <cellStyle name="Note 5 3 8 2 2" xfId="18042" xr:uid="{00000000-0005-0000-0000-000007450000}"/>
    <cellStyle name="Note 5 3 8 2 2 2" xfId="30841" xr:uid="{00000000-0005-0000-0000-000008450000}"/>
    <cellStyle name="Note 5 3 8 2 3" xfId="12344" xr:uid="{00000000-0005-0000-0000-000009450000}"/>
    <cellStyle name="Note 5 3 8 2 4" xfId="25945" xr:uid="{00000000-0005-0000-0000-00000A450000}"/>
    <cellStyle name="Note 5 3 8 3" xfId="8007" xr:uid="{00000000-0005-0000-0000-00000B450000}"/>
    <cellStyle name="Note 5 3 8 3 2" xfId="18041" xr:uid="{00000000-0005-0000-0000-00000C450000}"/>
    <cellStyle name="Note 5 3 8 3 3" xfId="30840" xr:uid="{00000000-0005-0000-0000-00000D450000}"/>
    <cellStyle name="Note 5 3 8 4" xfId="12343" xr:uid="{00000000-0005-0000-0000-00000E450000}"/>
    <cellStyle name="Note 5 3 8 5" xfId="22852" xr:uid="{00000000-0005-0000-0000-00000F450000}"/>
    <cellStyle name="Note 5 3 9" xfId="2581" xr:uid="{00000000-0005-0000-0000-000010450000}"/>
    <cellStyle name="Note 5 3 9 2" xfId="5478" xr:uid="{00000000-0005-0000-0000-000011450000}"/>
    <cellStyle name="Note 5 3 9 2 2" xfId="18044" xr:uid="{00000000-0005-0000-0000-000012450000}"/>
    <cellStyle name="Note 5 3 9 2 2 2" xfId="30843" xr:uid="{00000000-0005-0000-0000-000013450000}"/>
    <cellStyle name="Note 5 3 9 2 3" xfId="12346" xr:uid="{00000000-0005-0000-0000-000014450000}"/>
    <cellStyle name="Note 5 3 9 2 4" xfId="25946" xr:uid="{00000000-0005-0000-0000-000015450000}"/>
    <cellStyle name="Note 5 3 9 3" xfId="7941" xr:uid="{00000000-0005-0000-0000-000016450000}"/>
    <cellStyle name="Note 5 3 9 3 2" xfId="18043" xr:uid="{00000000-0005-0000-0000-000017450000}"/>
    <cellStyle name="Note 5 3 9 3 3" xfId="30842" xr:uid="{00000000-0005-0000-0000-000018450000}"/>
    <cellStyle name="Note 5 3 9 4" xfId="12345" xr:uid="{00000000-0005-0000-0000-000019450000}"/>
    <cellStyle name="Note 5 3 9 5" xfId="22769" xr:uid="{00000000-0005-0000-0000-00001A450000}"/>
    <cellStyle name="Note 5 4" xfId="2296" xr:uid="{00000000-0005-0000-0000-00001B450000}"/>
    <cellStyle name="Note 5 4 2" xfId="5194" xr:uid="{00000000-0005-0000-0000-00001C450000}"/>
    <cellStyle name="Note 5 4 2 2" xfId="18046" xr:uid="{00000000-0005-0000-0000-00001D450000}"/>
    <cellStyle name="Note 5 4 2 2 2" xfId="30845" xr:uid="{00000000-0005-0000-0000-00001E450000}"/>
    <cellStyle name="Note 5 4 2 3" xfId="12348" xr:uid="{00000000-0005-0000-0000-00001F450000}"/>
    <cellStyle name="Note 5 4 2 4" xfId="25947" xr:uid="{00000000-0005-0000-0000-000020450000}"/>
    <cellStyle name="Note 5 4 3" xfId="7745" xr:uid="{00000000-0005-0000-0000-000021450000}"/>
    <cellStyle name="Note 5 4 3 2" xfId="18045" xr:uid="{00000000-0005-0000-0000-000022450000}"/>
    <cellStyle name="Note 5 4 3 3" xfId="30844" xr:uid="{00000000-0005-0000-0000-000023450000}"/>
    <cellStyle name="Note 5 4 4" xfId="12347" xr:uid="{00000000-0005-0000-0000-000024450000}"/>
    <cellStyle name="Note 5 4 5" xfId="22485" xr:uid="{00000000-0005-0000-0000-000025450000}"/>
    <cellStyle name="Note 5 5" xfId="2903" xr:uid="{00000000-0005-0000-0000-000026450000}"/>
    <cellStyle name="Note 5 5 2" xfId="5800" xr:uid="{00000000-0005-0000-0000-000027450000}"/>
    <cellStyle name="Note 5 5 2 2" xfId="18048" xr:uid="{00000000-0005-0000-0000-000028450000}"/>
    <cellStyle name="Note 5 5 2 2 2" xfId="30847" xr:uid="{00000000-0005-0000-0000-000029450000}"/>
    <cellStyle name="Note 5 5 2 3" xfId="12350" xr:uid="{00000000-0005-0000-0000-00002A450000}"/>
    <cellStyle name="Note 5 5 2 4" xfId="25948" xr:uid="{00000000-0005-0000-0000-00002B450000}"/>
    <cellStyle name="Note 5 5 3" xfId="8157" xr:uid="{00000000-0005-0000-0000-00002C450000}"/>
    <cellStyle name="Note 5 5 3 2" xfId="18047" xr:uid="{00000000-0005-0000-0000-00002D450000}"/>
    <cellStyle name="Note 5 5 3 3" xfId="30846" xr:uid="{00000000-0005-0000-0000-00002E450000}"/>
    <cellStyle name="Note 5 5 4" xfId="12349" xr:uid="{00000000-0005-0000-0000-00002F450000}"/>
    <cellStyle name="Note 5 5 5" xfId="23091" xr:uid="{00000000-0005-0000-0000-000030450000}"/>
    <cellStyle name="Note 5 6" xfId="4206" xr:uid="{00000000-0005-0000-0000-000031450000}"/>
    <cellStyle name="Note 5 6 2" xfId="18049" xr:uid="{00000000-0005-0000-0000-000032450000}"/>
    <cellStyle name="Note 5 6 2 2" xfId="30848" xr:uid="{00000000-0005-0000-0000-000033450000}"/>
    <cellStyle name="Note 5 6 3" xfId="12351" xr:uid="{00000000-0005-0000-0000-000034450000}"/>
    <cellStyle name="Note 5 6 4" xfId="25949" xr:uid="{00000000-0005-0000-0000-000035450000}"/>
    <cellStyle name="Note 5 7" xfId="17888" xr:uid="{00000000-0005-0000-0000-000036450000}"/>
    <cellStyle name="Note 5 7 2" xfId="30687" xr:uid="{00000000-0005-0000-0000-000037450000}"/>
    <cellStyle name="Note 5 8" xfId="12190" xr:uid="{00000000-0005-0000-0000-000038450000}"/>
    <cellStyle name="Note 5 9" xfId="21593" xr:uid="{00000000-0005-0000-0000-000039450000}"/>
    <cellStyle name="Note 6" xfId="456" xr:uid="{00000000-0005-0000-0000-00003A450000}"/>
    <cellStyle name="Note 6 10" xfId="2582" xr:uid="{00000000-0005-0000-0000-00003B450000}"/>
    <cellStyle name="Note 6 10 2" xfId="5479" xr:uid="{00000000-0005-0000-0000-00003C450000}"/>
    <cellStyle name="Note 6 10 2 2" xfId="18052" xr:uid="{00000000-0005-0000-0000-00003D450000}"/>
    <cellStyle name="Note 6 10 2 2 2" xfId="30851" xr:uid="{00000000-0005-0000-0000-00003E450000}"/>
    <cellStyle name="Note 6 10 2 3" xfId="12354" xr:uid="{00000000-0005-0000-0000-00003F450000}"/>
    <cellStyle name="Note 6 10 2 4" xfId="25950" xr:uid="{00000000-0005-0000-0000-000040450000}"/>
    <cellStyle name="Note 6 10 3" xfId="7942" xr:uid="{00000000-0005-0000-0000-000041450000}"/>
    <cellStyle name="Note 6 10 3 2" xfId="18051" xr:uid="{00000000-0005-0000-0000-000042450000}"/>
    <cellStyle name="Note 6 10 3 3" xfId="30850" xr:uid="{00000000-0005-0000-0000-000043450000}"/>
    <cellStyle name="Note 6 10 4" xfId="12353" xr:uid="{00000000-0005-0000-0000-000044450000}"/>
    <cellStyle name="Note 6 10 5" xfId="22770" xr:uid="{00000000-0005-0000-0000-000045450000}"/>
    <cellStyle name="Note 6 11" xfId="2973" xr:uid="{00000000-0005-0000-0000-000046450000}"/>
    <cellStyle name="Note 6 11 2" xfId="5870" xr:uid="{00000000-0005-0000-0000-000047450000}"/>
    <cellStyle name="Note 6 11 2 2" xfId="18054" xr:uid="{00000000-0005-0000-0000-000048450000}"/>
    <cellStyle name="Note 6 11 2 2 2" xfId="30853" xr:uid="{00000000-0005-0000-0000-000049450000}"/>
    <cellStyle name="Note 6 11 2 3" xfId="12356" xr:uid="{00000000-0005-0000-0000-00004A450000}"/>
    <cellStyle name="Note 6 11 2 4" xfId="25951" xr:uid="{00000000-0005-0000-0000-00004B450000}"/>
    <cellStyle name="Note 6 11 3" xfId="8209" xr:uid="{00000000-0005-0000-0000-00004C450000}"/>
    <cellStyle name="Note 6 11 3 2" xfId="18053" xr:uid="{00000000-0005-0000-0000-00004D450000}"/>
    <cellStyle name="Note 6 11 3 3" xfId="30852" xr:uid="{00000000-0005-0000-0000-00004E450000}"/>
    <cellStyle name="Note 6 11 4" xfId="12355" xr:uid="{00000000-0005-0000-0000-00004F450000}"/>
    <cellStyle name="Note 6 11 5" xfId="23161" xr:uid="{00000000-0005-0000-0000-000050450000}"/>
    <cellStyle name="Note 6 12" xfId="1789" xr:uid="{00000000-0005-0000-0000-000051450000}"/>
    <cellStyle name="Note 6 12 2" xfId="4688" xr:uid="{00000000-0005-0000-0000-000052450000}"/>
    <cellStyle name="Note 6 12 2 2" xfId="18056" xr:uid="{00000000-0005-0000-0000-000053450000}"/>
    <cellStyle name="Note 6 12 2 2 2" xfId="30855" xr:uid="{00000000-0005-0000-0000-000054450000}"/>
    <cellStyle name="Note 6 12 2 3" xfId="12358" xr:uid="{00000000-0005-0000-0000-000055450000}"/>
    <cellStyle name="Note 6 12 2 4" xfId="25952" xr:uid="{00000000-0005-0000-0000-000056450000}"/>
    <cellStyle name="Note 6 12 3" xfId="7408" xr:uid="{00000000-0005-0000-0000-000057450000}"/>
    <cellStyle name="Note 6 12 3 2" xfId="18055" xr:uid="{00000000-0005-0000-0000-000058450000}"/>
    <cellStyle name="Note 6 12 3 3" xfId="30854" xr:uid="{00000000-0005-0000-0000-000059450000}"/>
    <cellStyle name="Note 6 12 4" xfId="12357" xr:uid="{00000000-0005-0000-0000-00005A450000}"/>
    <cellStyle name="Note 6 12 5" xfId="21978" xr:uid="{00000000-0005-0000-0000-00005B450000}"/>
    <cellStyle name="Note 6 13" xfId="3036" xr:uid="{00000000-0005-0000-0000-00005C450000}"/>
    <cellStyle name="Note 6 13 2" xfId="5933" xr:uid="{00000000-0005-0000-0000-00005D450000}"/>
    <cellStyle name="Note 6 13 2 2" xfId="18058" xr:uid="{00000000-0005-0000-0000-00005E450000}"/>
    <cellStyle name="Note 6 13 2 2 2" xfId="30857" xr:uid="{00000000-0005-0000-0000-00005F450000}"/>
    <cellStyle name="Note 6 13 2 3" xfId="12360" xr:uid="{00000000-0005-0000-0000-000060450000}"/>
    <cellStyle name="Note 6 13 2 4" xfId="25953" xr:uid="{00000000-0005-0000-0000-000061450000}"/>
    <cellStyle name="Note 6 13 3" xfId="8246" xr:uid="{00000000-0005-0000-0000-000062450000}"/>
    <cellStyle name="Note 6 13 3 2" xfId="18057" xr:uid="{00000000-0005-0000-0000-000063450000}"/>
    <cellStyle name="Note 6 13 3 3" xfId="30856" xr:uid="{00000000-0005-0000-0000-000064450000}"/>
    <cellStyle name="Note 6 13 4" xfId="12359" xr:uid="{00000000-0005-0000-0000-000065450000}"/>
    <cellStyle name="Note 6 13 5" xfId="23224" xr:uid="{00000000-0005-0000-0000-000066450000}"/>
    <cellStyle name="Note 6 14" xfId="2157" xr:uid="{00000000-0005-0000-0000-000067450000}"/>
    <cellStyle name="Note 6 14 2" xfId="5055" xr:uid="{00000000-0005-0000-0000-000068450000}"/>
    <cellStyle name="Note 6 14 2 2" xfId="18060" xr:uid="{00000000-0005-0000-0000-000069450000}"/>
    <cellStyle name="Note 6 14 2 2 2" xfId="30859" xr:uid="{00000000-0005-0000-0000-00006A450000}"/>
    <cellStyle name="Note 6 14 2 3" xfId="12362" xr:uid="{00000000-0005-0000-0000-00006B450000}"/>
    <cellStyle name="Note 6 14 2 4" xfId="25954" xr:uid="{00000000-0005-0000-0000-00006C450000}"/>
    <cellStyle name="Note 6 14 3" xfId="7668" xr:uid="{00000000-0005-0000-0000-00006D450000}"/>
    <cellStyle name="Note 6 14 3 2" xfId="18059" xr:uid="{00000000-0005-0000-0000-00006E450000}"/>
    <cellStyle name="Note 6 14 3 3" xfId="30858" xr:uid="{00000000-0005-0000-0000-00006F450000}"/>
    <cellStyle name="Note 6 14 4" xfId="12361" xr:uid="{00000000-0005-0000-0000-000070450000}"/>
    <cellStyle name="Note 6 14 5" xfId="22346" xr:uid="{00000000-0005-0000-0000-000071450000}"/>
    <cellStyle name="Note 6 15" xfId="2989" xr:uid="{00000000-0005-0000-0000-000072450000}"/>
    <cellStyle name="Note 6 15 2" xfId="5886" xr:uid="{00000000-0005-0000-0000-000073450000}"/>
    <cellStyle name="Note 6 15 2 2" xfId="18062" xr:uid="{00000000-0005-0000-0000-000074450000}"/>
    <cellStyle name="Note 6 15 2 2 2" xfId="30861" xr:uid="{00000000-0005-0000-0000-000075450000}"/>
    <cellStyle name="Note 6 15 2 3" xfId="12364" xr:uid="{00000000-0005-0000-0000-000076450000}"/>
    <cellStyle name="Note 6 15 2 4" xfId="25955" xr:uid="{00000000-0005-0000-0000-000077450000}"/>
    <cellStyle name="Note 6 15 3" xfId="8225" xr:uid="{00000000-0005-0000-0000-000078450000}"/>
    <cellStyle name="Note 6 15 3 2" xfId="18061" xr:uid="{00000000-0005-0000-0000-000079450000}"/>
    <cellStyle name="Note 6 15 3 3" xfId="30860" xr:uid="{00000000-0005-0000-0000-00007A450000}"/>
    <cellStyle name="Note 6 15 4" xfId="12363" xr:uid="{00000000-0005-0000-0000-00007B450000}"/>
    <cellStyle name="Note 6 15 5" xfId="23177" xr:uid="{00000000-0005-0000-0000-00007C450000}"/>
    <cellStyle name="Note 6 16" xfId="2529" xr:uid="{00000000-0005-0000-0000-00007D450000}"/>
    <cellStyle name="Note 6 16 2" xfId="5426" xr:uid="{00000000-0005-0000-0000-00007E450000}"/>
    <cellStyle name="Note 6 16 2 2" xfId="18064" xr:uid="{00000000-0005-0000-0000-00007F450000}"/>
    <cellStyle name="Note 6 16 2 2 2" xfId="30863" xr:uid="{00000000-0005-0000-0000-000080450000}"/>
    <cellStyle name="Note 6 16 2 3" xfId="12366" xr:uid="{00000000-0005-0000-0000-000081450000}"/>
    <cellStyle name="Note 6 16 2 4" xfId="25956" xr:uid="{00000000-0005-0000-0000-000082450000}"/>
    <cellStyle name="Note 6 16 3" xfId="7905" xr:uid="{00000000-0005-0000-0000-000083450000}"/>
    <cellStyle name="Note 6 16 3 2" xfId="18063" xr:uid="{00000000-0005-0000-0000-000084450000}"/>
    <cellStyle name="Note 6 16 3 3" xfId="30862" xr:uid="{00000000-0005-0000-0000-000085450000}"/>
    <cellStyle name="Note 6 16 4" xfId="12365" xr:uid="{00000000-0005-0000-0000-000086450000}"/>
    <cellStyle name="Note 6 16 5" xfId="22717" xr:uid="{00000000-0005-0000-0000-000087450000}"/>
    <cellStyle name="Note 6 17" xfId="3513" xr:uid="{00000000-0005-0000-0000-000088450000}"/>
    <cellStyle name="Note 6 17 2" xfId="6410" xr:uid="{00000000-0005-0000-0000-000089450000}"/>
    <cellStyle name="Note 6 17 2 2" xfId="18066" xr:uid="{00000000-0005-0000-0000-00008A450000}"/>
    <cellStyle name="Note 6 17 2 2 2" xfId="30865" xr:uid="{00000000-0005-0000-0000-00008B450000}"/>
    <cellStyle name="Note 6 17 2 3" xfId="12368" xr:uid="{00000000-0005-0000-0000-00008C450000}"/>
    <cellStyle name="Note 6 17 2 4" xfId="25957" xr:uid="{00000000-0005-0000-0000-00008D450000}"/>
    <cellStyle name="Note 6 17 3" xfId="8533" xr:uid="{00000000-0005-0000-0000-00008E450000}"/>
    <cellStyle name="Note 6 17 3 2" xfId="18065" xr:uid="{00000000-0005-0000-0000-00008F450000}"/>
    <cellStyle name="Note 6 17 3 3" xfId="30864" xr:uid="{00000000-0005-0000-0000-000090450000}"/>
    <cellStyle name="Note 6 17 4" xfId="12367" xr:uid="{00000000-0005-0000-0000-000091450000}"/>
    <cellStyle name="Note 6 17 5" xfId="23701" xr:uid="{00000000-0005-0000-0000-000092450000}"/>
    <cellStyle name="Note 6 18" xfId="3284" xr:uid="{00000000-0005-0000-0000-000093450000}"/>
    <cellStyle name="Note 6 18 2" xfId="6181" xr:uid="{00000000-0005-0000-0000-000094450000}"/>
    <cellStyle name="Note 6 18 2 2" xfId="18068" xr:uid="{00000000-0005-0000-0000-000095450000}"/>
    <cellStyle name="Note 6 18 2 2 2" xfId="30867" xr:uid="{00000000-0005-0000-0000-000096450000}"/>
    <cellStyle name="Note 6 18 2 3" xfId="12370" xr:uid="{00000000-0005-0000-0000-000097450000}"/>
    <cellStyle name="Note 6 18 2 4" xfId="25958" xr:uid="{00000000-0005-0000-0000-000098450000}"/>
    <cellStyle name="Note 6 18 3" xfId="8402" xr:uid="{00000000-0005-0000-0000-000099450000}"/>
    <cellStyle name="Note 6 18 3 2" xfId="18067" xr:uid="{00000000-0005-0000-0000-00009A450000}"/>
    <cellStyle name="Note 6 18 3 3" xfId="30866" xr:uid="{00000000-0005-0000-0000-00009B450000}"/>
    <cellStyle name="Note 6 18 4" xfId="12369" xr:uid="{00000000-0005-0000-0000-00009C450000}"/>
    <cellStyle name="Note 6 18 5" xfId="23472" xr:uid="{00000000-0005-0000-0000-00009D450000}"/>
    <cellStyle name="Note 6 19" xfId="3681" xr:uid="{00000000-0005-0000-0000-00009E450000}"/>
    <cellStyle name="Note 6 19 2" xfId="6578" xr:uid="{00000000-0005-0000-0000-00009F450000}"/>
    <cellStyle name="Note 6 19 2 2" xfId="18070" xr:uid="{00000000-0005-0000-0000-0000A0450000}"/>
    <cellStyle name="Note 6 19 2 2 2" xfId="30869" xr:uid="{00000000-0005-0000-0000-0000A1450000}"/>
    <cellStyle name="Note 6 19 2 3" xfId="12372" xr:uid="{00000000-0005-0000-0000-0000A2450000}"/>
    <cellStyle name="Note 6 19 2 4" xfId="25959" xr:uid="{00000000-0005-0000-0000-0000A3450000}"/>
    <cellStyle name="Note 6 19 3" xfId="8633" xr:uid="{00000000-0005-0000-0000-0000A4450000}"/>
    <cellStyle name="Note 6 19 3 2" xfId="18069" xr:uid="{00000000-0005-0000-0000-0000A5450000}"/>
    <cellStyle name="Note 6 19 3 3" xfId="30868" xr:uid="{00000000-0005-0000-0000-0000A6450000}"/>
    <cellStyle name="Note 6 19 4" xfId="12371" xr:uid="{00000000-0005-0000-0000-0000A7450000}"/>
    <cellStyle name="Note 6 19 5" xfId="23869" xr:uid="{00000000-0005-0000-0000-0000A8450000}"/>
    <cellStyle name="Note 6 2" xfId="457" xr:uid="{00000000-0005-0000-0000-0000A9450000}"/>
    <cellStyle name="Note 6 2 10" xfId="2929" xr:uid="{00000000-0005-0000-0000-0000AA450000}"/>
    <cellStyle name="Note 6 2 10 2" xfId="5826" xr:uid="{00000000-0005-0000-0000-0000AB450000}"/>
    <cellStyle name="Note 6 2 10 2 2" xfId="18073" xr:uid="{00000000-0005-0000-0000-0000AC450000}"/>
    <cellStyle name="Note 6 2 10 2 2 2" xfId="30872" xr:uid="{00000000-0005-0000-0000-0000AD450000}"/>
    <cellStyle name="Note 6 2 10 2 3" xfId="12375" xr:uid="{00000000-0005-0000-0000-0000AE450000}"/>
    <cellStyle name="Note 6 2 10 2 4" xfId="25960" xr:uid="{00000000-0005-0000-0000-0000AF450000}"/>
    <cellStyle name="Note 6 2 10 3" xfId="8177" xr:uid="{00000000-0005-0000-0000-0000B0450000}"/>
    <cellStyle name="Note 6 2 10 3 2" xfId="18072" xr:uid="{00000000-0005-0000-0000-0000B1450000}"/>
    <cellStyle name="Note 6 2 10 3 3" xfId="30871" xr:uid="{00000000-0005-0000-0000-0000B2450000}"/>
    <cellStyle name="Note 6 2 10 4" xfId="12374" xr:uid="{00000000-0005-0000-0000-0000B3450000}"/>
    <cellStyle name="Note 6 2 10 5" xfId="23117" xr:uid="{00000000-0005-0000-0000-0000B4450000}"/>
    <cellStyle name="Note 6 2 11" xfId="2577" xr:uid="{00000000-0005-0000-0000-0000B5450000}"/>
    <cellStyle name="Note 6 2 11 2" xfId="5474" xr:uid="{00000000-0005-0000-0000-0000B6450000}"/>
    <cellStyle name="Note 6 2 11 2 2" xfId="18075" xr:uid="{00000000-0005-0000-0000-0000B7450000}"/>
    <cellStyle name="Note 6 2 11 2 2 2" xfId="30874" xr:uid="{00000000-0005-0000-0000-0000B8450000}"/>
    <cellStyle name="Note 6 2 11 2 3" xfId="12377" xr:uid="{00000000-0005-0000-0000-0000B9450000}"/>
    <cellStyle name="Note 6 2 11 2 4" xfId="25961" xr:uid="{00000000-0005-0000-0000-0000BA450000}"/>
    <cellStyle name="Note 6 2 11 3" xfId="7937" xr:uid="{00000000-0005-0000-0000-0000BB450000}"/>
    <cellStyle name="Note 6 2 11 3 2" xfId="18074" xr:uid="{00000000-0005-0000-0000-0000BC450000}"/>
    <cellStyle name="Note 6 2 11 3 3" xfId="30873" xr:uid="{00000000-0005-0000-0000-0000BD450000}"/>
    <cellStyle name="Note 6 2 11 4" xfId="12376" xr:uid="{00000000-0005-0000-0000-0000BE450000}"/>
    <cellStyle name="Note 6 2 11 5" xfId="22765" xr:uid="{00000000-0005-0000-0000-0000BF450000}"/>
    <cellStyle name="Note 6 2 12" xfId="2907" xr:uid="{00000000-0005-0000-0000-0000C0450000}"/>
    <cellStyle name="Note 6 2 12 2" xfId="5804" xr:uid="{00000000-0005-0000-0000-0000C1450000}"/>
    <cellStyle name="Note 6 2 12 2 2" xfId="18077" xr:uid="{00000000-0005-0000-0000-0000C2450000}"/>
    <cellStyle name="Note 6 2 12 2 2 2" xfId="30876" xr:uid="{00000000-0005-0000-0000-0000C3450000}"/>
    <cellStyle name="Note 6 2 12 2 3" xfId="12379" xr:uid="{00000000-0005-0000-0000-0000C4450000}"/>
    <cellStyle name="Note 6 2 12 2 4" xfId="25962" xr:uid="{00000000-0005-0000-0000-0000C5450000}"/>
    <cellStyle name="Note 6 2 12 3" xfId="8161" xr:uid="{00000000-0005-0000-0000-0000C6450000}"/>
    <cellStyle name="Note 6 2 12 3 2" xfId="18076" xr:uid="{00000000-0005-0000-0000-0000C7450000}"/>
    <cellStyle name="Note 6 2 12 3 3" xfId="30875" xr:uid="{00000000-0005-0000-0000-0000C8450000}"/>
    <cellStyle name="Note 6 2 12 4" xfId="12378" xr:uid="{00000000-0005-0000-0000-0000C9450000}"/>
    <cellStyle name="Note 6 2 12 5" xfId="23095" xr:uid="{00000000-0005-0000-0000-0000CA450000}"/>
    <cellStyle name="Note 6 2 13" xfId="3192" xr:uid="{00000000-0005-0000-0000-0000CB450000}"/>
    <cellStyle name="Note 6 2 13 2" xfId="6089" xr:uid="{00000000-0005-0000-0000-0000CC450000}"/>
    <cellStyle name="Note 6 2 13 2 2" xfId="18079" xr:uid="{00000000-0005-0000-0000-0000CD450000}"/>
    <cellStyle name="Note 6 2 13 2 2 2" xfId="30878" xr:uid="{00000000-0005-0000-0000-0000CE450000}"/>
    <cellStyle name="Note 6 2 13 2 3" xfId="12381" xr:uid="{00000000-0005-0000-0000-0000CF450000}"/>
    <cellStyle name="Note 6 2 13 2 4" xfId="25963" xr:uid="{00000000-0005-0000-0000-0000D0450000}"/>
    <cellStyle name="Note 6 2 13 3" xfId="8338" xr:uid="{00000000-0005-0000-0000-0000D1450000}"/>
    <cellStyle name="Note 6 2 13 3 2" xfId="18078" xr:uid="{00000000-0005-0000-0000-0000D2450000}"/>
    <cellStyle name="Note 6 2 13 3 3" xfId="30877" xr:uid="{00000000-0005-0000-0000-0000D3450000}"/>
    <cellStyle name="Note 6 2 13 4" xfId="12380" xr:uid="{00000000-0005-0000-0000-0000D4450000}"/>
    <cellStyle name="Note 6 2 13 5" xfId="23380" xr:uid="{00000000-0005-0000-0000-0000D5450000}"/>
    <cellStyle name="Note 6 2 14" xfId="3291" xr:uid="{00000000-0005-0000-0000-0000D6450000}"/>
    <cellStyle name="Note 6 2 14 2" xfId="6188" xr:uid="{00000000-0005-0000-0000-0000D7450000}"/>
    <cellStyle name="Note 6 2 14 2 2" xfId="18081" xr:uid="{00000000-0005-0000-0000-0000D8450000}"/>
    <cellStyle name="Note 6 2 14 2 2 2" xfId="30880" xr:uid="{00000000-0005-0000-0000-0000D9450000}"/>
    <cellStyle name="Note 6 2 14 2 3" xfId="12383" xr:uid="{00000000-0005-0000-0000-0000DA450000}"/>
    <cellStyle name="Note 6 2 14 2 4" xfId="25964" xr:uid="{00000000-0005-0000-0000-0000DB450000}"/>
    <cellStyle name="Note 6 2 14 3" xfId="8407" xr:uid="{00000000-0005-0000-0000-0000DC450000}"/>
    <cellStyle name="Note 6 2 14 3 2" xfId="18080" xr:uid="{00000000-0005-0000-0000-0000DD450000}"/>
    <cellStyle name="Note 6 2 14 3 3" xfId="30879" xr:uid="{00000000-0005-0000-0000-0000DE450000}"/>
    <cellStyle name="Note 6 2 14 4" xfId="12382" xr:uid="{00000000-0005-0000-0000-0000DF450000}"/>
    <cellStyle name="Note 6 2 14 5" xfId="23479" xr:uid="{00000000-0005-0000-0000-0000E0450000}"/>
    <cellStyle name="Note 6 2 15" xfId="1833" xr:uid="{00000000-0005-0000-0000-0000E1450000}"/>
    <cellStyle name="Note 6 2 15 2" xfId="4732" xr:uid="{00000000-0005-0000-0000-0000E2450000}"/>
    <cellStyle name="Note 6 2 15 2 2" xfId="18083" xr:uid="{00000000-0005-0000-0000-0000E3450000}"/>
    <cellStyle name="Note 6 2 15 2 2 2" xfId="30882" xr:uid="{00000000-0005-0000-0000-0000E4450000}"/>
    <cellStyle name="Note 6 2 15 2 3" xfId="12385" xr:uid="{00000000-0005-0000-0000-0000E5450000}"/>
    <cellStyle name="Note 6 2 15 2 4" xfId="25965" xr:uid="{00000000-0005-0000-0000-0000E6450000}"/>
    <cellStyle name="Note 6 2 15 3" xfId="7440" xr:uid="{00000000-0005-0000-0000-0000E7450000}"/>
    <cellStyle name="Note 6 2 15 3 2" xfId="18082" xr:uid="{00000000-0005-0000-0000-0000E8450000}"/>
    <cellStyle name="Note 6 2 15 3 3" xfId="30881" xr:uid="{00000000-0005-0000-0000-0000E9450000}"/>
    <cellStyle name="Note 6 2 15 4" xfId="12384" xr:uid="{00000000-0005-0000-0000-0000EA450000}"/>
    <cellStyle name="Note 6 2 15 5" xfId="22022" xr:uid="{00000000-0005-0000-0000-0000EB450000}"/>
    <cellStyle name="Note 6 2 16" xfId="3381" xr:uid="{00000000-0005-0000-0000-0000EC450000}"/>
    <cellStyle name="Note 6 2 16 2" xfId="6278" xr:uid="{00000000-0005-0000-0000-0000ED450000}"/>
    <cellStyle name="Note 6 2 16 2 2" xfId="18085" xr:uid="{00000000-0005-0000-0000-0000EE450000}"/>
    <cellStyle name="Note 6 2 16 2 2 2" xfId="30884" xr:uid="{00000000-0005-0000-0000-0000EF450000}"/>
    <cellStyle name="Note 6 2 16 2 3" xfId="12387" xr:uid="{00000000-0005-0000-0000-0000F0450000}"/>
    <cellStyle name="Note 6 2 16 2 4" xfId="25966" xr:uid="{00000000-0005-0000-0000-0000F1450000}"/>
    <cellStyle name="Note 6 2 16 3" xfId="8456" xr:uid="{00000000-0005-0000-0000-0000F2450000}"/>
    <cellStyle name="Note 6 2 16 3 2" xfId="18084" xr:uid="{00000000-0005-0000-0000-0000F3450000}"/>
    <cellStyle name="Note 6 2 16 3 3" xfId="30883" xr:uid="{00000000-0005-0000-0000-0000F4450000}"/>
    <cellStyle name="Note 6 2 16 4" xfId="12386" xr:uid="{00000000-0005-0000-0000-0000F5450000}"/>
    <cellStyle name="Note 6 2 16 5" xfId="23569" xr:uid="{00000000-0005-0000-0000-0000F6450000}"/>
    <cellStyle name="Note 6 2 17" xfId="2891" xr:uid="{00000000-0005-0000-0000-0000F7450000}"/>
    <cellStyle name="Note 6 2 17 2" xfId="5788" xr:uid="{00000000-0005-0000-0000-0000F8450000}"/>
    <cellStyle name="Note 6 2 17 2 2" xfId="18087" xr:uid="{00000000-0005-0000-0000-0000F9450000}"/>
    <cellStyle name="Note 6 2 17 2 2 2" xfId="30886" xr:uid="{00000000-0005-0000-0000-0000FA450000}"/>
    <cellStyle name="Note 6 2 17 2 3" xfId="12389" xr:uid="{00000000-0005-0000-0000-0000FB450000}"/>
    <cellStyle name="Note 6 2 17 2 4" xfId="25967" xr:uid="{00000000-0005-0000-0000-0000FC450000}"/>
    <cellStyle name="Note 6 2 17 3" xfId="8145" xr:uid="{00000000-0005-0000-0000-0000FD450000}"/>
    <cellStyle name="Note 6 2 17 3 2" xfId="18086" xr:uid="{00000000-0005-0000-0000-0000FE450000}"/>
    <cellStyle name="Note 6 2 17 3 3" xfId="30885" xr:uid="{00000000-0005-0000-0000-0000FF450000}"/>
    <cellStyle name="Note 6 2 17 4" xfId="12388" xr:uid="{00000000-0005-0000-0000-000000460000}"/>
    <cellStyle name="Note 6 2 17 5" xfId="23079" xr:uid="{00000000-0005-0000-0000-000001460000}"/>
    <cellStyle name="Note 6 2 18" xfId="3237" xr:uid="{00000000-0005-0000-0000-000002460000}"/>
    <cellStyle name="Note 6 2 18 2" xfId="6134" xr:uid="{00000000-0005-0000-0000-000003460000}"/>
    <cellStyle name="Note 6 2 18 2 2" xfId="18089" xr:uid="{00000000-0005-0000-0000-000004460000}"/>
    <cellStyle name="Note 6 2 18 2 2 2" xfId="30888" xr:uid="{00000000-0005-0000-0000-000005460000}"/>
    <cellStyle name="Note 6 2 18 2 3" xfId="12391" xr:uid="{00000000-0005-0000-0000-000006460000}"/>
    <cellStyle name="Note 6 2 18 2 4" xfId="25968" xr:uid="{00000000-0005-0000-0000-000007460000}"/>
    <cellStyle name="Note 6 2 18 3" xfId="8360" xr:uid="{00000000-0005-0000-0000-000008460000}"/>
    <cellStyle name="Note 6 2 18 3 2" xfId="18088" xr:uid="{00000000-0005-0000-0000-000009460000}"/>
    <cellStyle name="Note 6 2 18 3 3" xfId="30887" xr:uid="{00000000-0005-0000-0000-00000A460000}"/>
    <cellStyle name="Note 6 2 18 4" xfId="12390" xr:uid="{00000000-0005-0000-0000-00000B460000}"/>
    <cellStyle name="Note 6 2 18 5" xfId="23425" xr:uid="{00000000-0005-0000-0000-00000C460000}"/>
    <cellStyle name="Note 6 2 19" xfId="2780" xr:uid="{00000000-0005-0000-0000-00000D460000}"/>
    <cellStyle name="Note 6 2 19 2" xfId="5677" xr:uid="{00000000-0005-0000-0000-00000E460000}"/>
    <cellStyle name="Note 6 2 19 2 2" xfId="18091" xr:uid="{00000000-0005-0000-0000-00000F460000}"/>
    <cellStyle name="Note 6 2 19 2 2 2" xfId="30890" xr:uid="{00000000-0005-0000-0000-000010460000}"/>
    <cellStyle name="Note 6 2 19 2 3" xfId="12393" xr:uid="{00000000-0005-0000-0000-000011460000}"/>
    <cellStyle name="Note 6 2 19 2 4" xfId="25969" xr:uid="{00000000-0005-0000-0000-000012460000}"/>
    <cellStyle name="Note 6 2 19 3" xfId="8109" xr:uid="{00000000-0005-0000-0000-000013460000}"/>
    <cellStyle name="Note 6 2 19 3 2" xfId="18090" xr:uid="{00000000-0005-0000-0000-000014460000}"/>
    <cellStyle name="Note 6 2 19 3 3" xfId="30889" xr:uid="{00000000-0005-0000-0000-000015460000}"/>
    <cellStyle name="Note 6 2 19 4" xfId="12392" xr:uid="{00000000-0005-0000-0000-000016460000}"/>
    <cellStyle name="Note 6 2 19 5" xfId="22968" xr:uid="{00000000-0005-0000-0000-000017460000}"/>
    <cellStyle name="Note 6 2 2" xfId="1699" xr:uid="{00000000-0005-0000-0000-000018460000}"/>
    <cellStyle name="Note 6 2 2 2" xfId="4598" xr:uid="{00000000-0005-0000-0000-000019460000}"/>
    <cellStyle name="Note 6 2 2 2 2" xfId="18093" xr:uid="{00000000-0005-0000-0000-00001A460000}"/>
    <cellStyle name="Note 6 2 2 2 2 2" xfId="30892" xr:uid="{00000000-0005-0000-0000-00001B460000}"/>
    <cellStyle name="Note 6 2 2 2 3" xfId="12395" xr:uid="{00000000-0005-0000-0000-00001C460000}"/>
    <cellStyle name="Note 6 2 2 2 4" xfId="25970" xr:uid="{00000000-0005-0000-0000-00001D460000}"/>
    <cellStyle name="Note 6 2 2 3" xfId="7331" xr:uid="{00000000-0005-0000-0000-00001E460000}"/>
    <cellStyle name="Note 6 2 2 3 2" xfId="18092" xr:uid="{00000000-0005-0000-0000-00001F460000}"/>
    <cellStyle name="Note 6 2 2 3 3" xfId="30891" xr:uid="{00000000-0005-0000-0000-000020460000}"/>
    <cellStyle name="Note 6 2 2 4" xfId="12394" xr:uid="{00000000-0005-0000-0000-000021460000}"/>
    <cellStyle name="Note 6 2 2 5" xfId="21888" xr:uid="{00000000-0005-0000-0000-000022460000}"/>
    <cellStyle name="Note 6 2 20" xfId="3153" xr:uid="{00000000-0005-0000-0000-000023460000}"/>
    <cellStyle name="Note 6 2 20 2" xfId="6050" xr:uid="{00000000-0005-0000-0000-000024460000}"/>
    <cellStyle name="Note 6 2 20 2 2" xfId="18095" xr:uid="{00000000-0005-0000-0000-000025460000}"/>
    <cellStyle name="Note 6 2 20 2 2 2" xfId="30894" xr:uid="{00000000-0005-0000-0000-000026460000}"/>
    <cellStyle name="Note 6 2 20 2 3" xfId="12397" xr:uid="{00000000-0005-0000-0000-000027460000}"/>
    <cellStyle name="Note 6 2 20 2 4" xfId="25971" xr:uid="{00000000-0005-0000-0000-000028460000}"/>
    <cellStyle name="Note 6 2 20 3" xfId="8313" xr:uid="{00000000-0005-0000-0000-000029460000}"/>
    <cellStyle name="Note 6 2 20 3 2" xfId="18094" xr:uid="{00000000-0005-0000-0000-00002A460000}"/>
    <cellStyle name="Note 6 2 20 3 3" xfId="30893" xr:uid="{00000000-0005-0000-0000-00002B460000}"/>
    <cellStyle name="Note 6 2 20 4" xfId="12396" xr:uid="{00000000-0005-0000-0000-00002C460000}"/>
    <cellStyle name="Note 6 2 20 5" xfId="23341" xr:uid="{00000000-0005-0000-0000-00002D460000}"/>
    <cellStyle name="Note 6 2 21" xfId="3341" xr:uid="{00000000-0005-0000-0000-00002E460000}"/>
    <cellStyle name="Note 6 2 21 2" xfId="6238" xr:uid="{00000000-0005-0000-0000-00002F460000}"/>
    <cellStyle name="Note 6 2 21 2 2" xfId="18097" xr:uid="{00000000-0005-0000-0000-000030460000}"/>
    <cellStyle name="Note 6 2 21 2 2 2" xfId="30896" xr:uid="{00000000-0005-0000-0000-000031460000}"/>
    <cellStyle name="Note 6 2 21 2 3" xfId="12399" xr:uid="{00000000-0005-0000-0000-000032460000}"/>
    <cellStyle name="Note 6 2 21 2 4" xfId="25972" xr:uid="{00000000-0005-0000-0000-000033460000}"/>
    <cellStyle name="Note 6 2 21 3" xfId="8437" xr:uid="{00000000-0005-0000-0000-000034460000}"/>
    <cellStyle name="Note 6 2 21 3 2" xfId="18096" xr:uid="{00000000-0005-0000-0000-000035460000}"/>
    <cellStyle name="Note 6 2 21 3 3" xfId="30895" xr:uid="{00000000-0005-0000-0000-000036460000}"/>
    <cellStyle name="Note 6 2 21 4" xfId="12398" xr:uid="{00000000-0005-0000-0000-000037460000}"/>
    <cellStyle name="Note 6 2 21 5" xfId="23529" xr:uid="{00000000-0005-0000-0000-000038460000}"/>
    <cellStyle name="Note 6 2 22" xfId="3675" xr:uid="{00000000-0005-0000-0000-000039460000}"/>
    <cellStyle name="Note 6 2 22 2" xfId="6572" xr:uid="{00000000-0005-0000-0000-00003A460000}"/>
    <cellStyle name="Note 6 2 22 2 2" xfId="18099" xr:uid="{00000000-0005-0000-0000-00003B460000}"/>
    <cellStyle name="Note 6 2 22 2 2 2" xfId="30898" xr:uid="{00000000-0005-0000-0000-00003C460000}"/>
    <cellStyle name="Note 6 2 22 2 3" xfId="12401" xr:uid="{00000000-0005-0000-0000-00003D460000}"/>
    <cellStyle name="Note 6 2 22 2 4" xfId="25973" xr:uid="{00000000-0005-0000-0000-00003E460000}"/>
    <cellStyle name="Note 6 2 22 3" xfId="8628" xr:uid="{00000000-0005-0000-0000-00003F460000}"/>
    <cellStyle name="Note 6 2 22 3 2" xfId="18098" xr:uid="{00000000-0005-0000-0000-000040460000}"/>
    <cellStyle name="Note 6 2 22 3 3" xfId="30897" xr:uid="{00000000-0005-0000-0000-000041460000}"/>
    <cellStyle name="Note 6 2 22 4" xfId="12400" xr:uid="{00000000-0005-0000-0000-000042460000}"/>
    <cellStyle name="Note 6 2 22 5" xfId="23863" xr:uid="{00000000-0005-0000-0000-000043460000}"/>
    <cellStyle name="Note 6 2 23" xfId="2952" xr:uid="{00000000-0005-0000-0000-000044460000}"/>
    <cellStyle name="Note 6 2 23 2" xfId="5849" xr:uid="{00000000-0005-0000-0000-000045460000}"/>
    <cellStyle name="Note 6 2 23 2 2" xfId="18101" xr:uid="{00000000-0005-0000-0000-000046460000}"/>
    <cellStyle name="Note 6 2 23 2 2 2" xfId="30900" xr:uid="{00000000-0005-0000-0000-000047460000}"/>
    <cellStyle name="Note 6 2 23 2 3" xfId="12403" xr:uid="{00000000-0005-0000-0000-000048460000}"/>
    <cellStyle name="Note 6 2 23 2 4" xfId="25974" xr:uid="{00000000-0005-0000-0000-000049460000}"/>
    <cellStyle name="Note 6 2 23 3" xfId="8193" xr:uid="{00000000-0005-0000-0000-00004A460000}"/>
    <cellStyle name="Note 6 2 23 3 2" xfId="18100" xr:uid="{00000000-0005-0000-0000-00004B460000}"/>
    <cellStyle name="Note 6 2 23 3 3" xfId="30899" xr:uid="{00000000-0005-0000-0000-00004C460000}"/>
    <cellStyle name="Note 6 2 23 4" xfId="12402" xr:uid="{00000000-0005-0000-0000-00004D460000}"/>
    <cellStyle name="Note 6 2 23 5" xfId="23140" xr:uid="{00000000-0005-0000-0000-00004E460000}"/>
    <cellStyle name="Note 6 2 24" xfId="3477" xr:uid="{00000000-0005-0000-0000-00004F460000}"/>
    <cellStyle name="Note 6 2 24 2" xfId="6374" xr:uid="{00000000-0005-0000-0000-000050460000}"/>
    <cellStyle name="Note 6 2 24 2 2" xfId="18103" xr:uid="{00000000-0005-0000-0000-000051460000}"/>
    <cellStyle name="Note 6 2 24 2 2 2" xfId="30902" xr:uid="{00000000-0005-0000-0000-000052460000}"/>
    <cellStyle name="Note 6 2 24 2 3" xfId="12405" xr:uid="{00000000-0005-0000-0000-000053460000}"/>
    <cellStyle name="Note 6 2 24 2 4" xfId="25975" xr:uid="{00000000-0005-0000-0000-000054460000}"/>
    <cellStyle name="Note 6 2 24 3" xfId="8511" xr:uid="{00000000-0005-0000-0000-000055460000}"/>
    <cellStyle name="Note 6 2 24 3 2" xfId="18102" xr:uid="{00000000-0005-0000-0000-000056460000}"/>
    <cellStyle name="Note 6 2 24 3 3" xfId="30901" xr:uid="{00000000-0005-0000-0000-000057460000}"/>
    <cellStyle name="Note 6 2 24 4" xfId="12404" xr:uid="{00000000-0005-0000-0000-000058460000}"/>
    <cellStyle name="Note 6 2 24 5" xfId="23665" xr:uid="{00000000-0005-0000-0000-000059460000}"/>
    <cellStyle name="Note 6 2 25" xfId="1911" xr:uid="{00000000-0005-0000-0000-00005A460000}"/>
    <cellStyle name="Note 6 2 25 2" xfId="4809" xr:uid="{00000000-0005-0000-0000-00005B460000}"/>
    <cellStyle name="Note 6 2 25 2 2" xfId="18105" xr:uid="{00000000-0005-0000-0000-00005C460000}"/>
    <cellStyle name="Note 6 2 25 2 2 2" xfId="30904" xr:uid="{00000000-0005-0000-0000-00005D460000}"/>
    <cellStyle name="Note 6 2 25 2 3" xfId="12407" xr:uid="{00000000-0005-0000-0000-00005E460000}"/>
    <cellStyle name="Note 6 2 25 2 4" xfId="25976" xr:uid="{00000000-0005-0000-0000-00005F460000}"/>
    <cellStyle name="Note 6 2 25 3" xfId="7460" xr:uid="{00000000-0005-0000-0000-000060460000}"/>
    <cellStyle name="Note 6 2 25 3 2" xfId="18104" xr:uid="{00000000-0005-0000-0000-000061460000}"/>
    <cellStyle name="Note 6 2 25 3 3" xfId="30903" xr:uid="{00000000-0005-0000-0000-000062460000}"/>
    <cellStyle name="Note 6 2 25 4" xfId="12406" xr:uid="{00000000-0005-0000-0000-000063460000}"/>
    <cellStyle name="Note 6 2 25 5" xfId="22100" xr:uid="{00000000-0005-0000-0000-000064460000}"/>
    <cellStyle name="Note 6 2 26" xfId="3129" xr:uid="{00000000-0005-0000-0000-000065460000}"/>
    <cellStyle name="Note 6 2 26 2" xfId="6026" xr:uid="{00000000-0005-0000-0000-000066460000}"/>
    <cellStyle name="Note 6 2 26 2 2" xfId="18107" xr:uid="{00000000-0005-0000-0000-000067460000}"/>
    <cellStyle name="Note 6 2 26 2 2 2" xfId="30906" xr:uid="{00000000-0005-0000-0000-000068460000}"/>
    <cellStyle name="Note 6 2 26 2 3" xfId="12409" xr:uid="{00000000-0005-0000-0000-000069460000}"/>
    <cellStyle name="Note 6 2 26 2 4" xfId="25977" xr:uid="{00000000-0005-0000-0000-00006A460000}"/>
    <cellStyle name="Note 6 2 26 3" xfId="18106" xr:uid="{00000000-0005-0000-0000-00006B460000}"/>
    <cellStyle name="Note 6 2 26 3 2" xfId="30905" xr:uid="{00000000-0005-0000-0000-00006C460000}"/>
    <cellStyle name="Note 6 2 26 4" xfId="12408" xr:uid="{00000000-0005-0000-0000-00006D460000}"/>
    <cellStyle name="Note 6 2 26 5" xfId="23317" xr:uid="{00000000-0005-0000-0000-00006E460000}"/>
    <cellStyle name="Note 6 2 27" xfId="4272" xr:uid="{00000000-0005-0000-0000-00006F460000}"/>
    <cellStyle name="Note 6 2 27 2" xfId="18108" xr:uid="{00000000-0005-0000-0000-000070460000}"/>
    <cellStyle name="Note 6 2 27 2 2" xfId="30907" xr:uid="{00000000-0005-0000-0000-000071460000}"/>
    <cellStyle name="Note 6 2 27 3" xfId="12410" xr:uid="{00000000-0005-0000-0000-000072460000}"/>
    <cellStyle name="Note 6 2 27 4" xfId="25978" xr:uid="{00000000-0005-0000-0000-000073460000}"/>
    <cellStyle name="Note 6 2 28" xfId="7098" xr:uid="{00000000-0005-0000-0000-000074460000}"/>
    <cellStyle name="Note 6 2 28 2" xfId="18071" xr:uid="{00000000-0005-0000-0000-000075460000}"/>
    <cellStyle name="Note 6 2 28 3" xfId="30870" xr:uid="{00000000-0005-0000-0000-000076460000}"/>
    <cellStyle name="Note 6 2 29" xfId="12373" xr:uid="{00000000-0005-0000-0000-000077460000}"/>
    <cellStyle name="Note 6 2 3" xfId="2062" xr:uid="{00000000-0005-0000-0000-000078460000}"/>
    <cellStyle name="Note 6 2 3 2" xfId="4960" xr:uid="{00000000-0005-0000-0000-000079460000}"/>
    <cellStyle name="Note 6 2 3 2 2" xfId="18110" xr:uid="{00000000-0005-0000-0000-00007A460000}"/>
    <cellStyle name="Note 6 2 3 2 2 2" xfId="30909" xr:uid="{00000000-0005-0000-0000-00007B460000}"/>
    <cellStyle name="Note 6 2 3 2 3" xfId="12412" xr:uid="{00000000-0005-0000-0000-00007C460000}"/>
    <cellStyle name="Note 6 2 3 2 4" xfId="25979" xr:uid="{00000000-0005-0000-0000-00007D460000}"/>
    <cellStyle name="Note 6 2 3 3" xfId="7573" xr:uid="{00000000-0005-0000-0000-00007E460000}"/>
    <cellStyle name="Note 6 2 3 3 2" xfId="18109" xr:uid="{00000000-0005-0000-0000-00007F460000}"/>
    <cellStyle name="Note 6 2 3 3 3" xfId="30908" xr:uid="{00000000-0005-0000-0000-000080460000}"/>
    <cellStyle name="Note 6 2 3 4" xfId="12411" xr:uid="{00000000-0005-0000-0000-000081460000}"/>
    <cellStyle name="Note 6 2 3 5" xfId="22251" xr:uid="{00000000-0005-0000-0000-000082460000}"/>
    <cellStyle name="Note 6 2 4" xfId="1464" xr:uid="{00000000-0005-0000-0000-000083460000}"/>
    <cellStyle name="Note 6 2 4 2" xfId="4364" xr:uid="{00000000-0005-0000-0000-000084460000}"/>
    <cellStyle name="Note 6 2 4 2 2" xfId="18112" xr:uid="{00000000-0005-0000-0000-000085460000}"/>
    <cellStyle name="Note 6 2 4 2 2 2" xfId="30911" xr:uid="{00000000-0005-0000-0000-000086460000}"/>
    <cellStyle name="Note 6 2 4 2 3" xfId="12414" xr:uid="{00000000-0005-0000-0000-000087460000}"/>
    <cellStyle name="Note 6 2 4 2 4" xfId="25980" xr:uid="{00000000-0005-0000-0000-000088460000}"/>
    <cellStyle name="Note 6 2 4 3" xfId="7171" xr:uid="{00000000-0005-0000-0000-000089460000}"/>
    <cellStyle name="Note 6 2 4 3 2" xfId="18111" xr:uid="{00000000-0005-0000-0000-00008A460000}"/>
    <cellStyle name="Note 6 2 4 3 3" xfId="30910" xr:uid="{00000000-0005-0000-0000-00008B460000}"/>
    <cellStyle name="Note 6 2 4 4" xfId="12413" xr:uid="{00000000-0005-0000-0000-00008C460000}"/>
    <cellStyle name="Note 6 2 4 5" xfId="21654" xr:uid="{00000000-0005-0000-0000-00008D460000}"/>
    <cellStyle name="Note 6 2 5" xfId="2288" xr:uid="{00000000-0005-0000-0000-00008E460000}"/>
    <cellStyle name="Note 6 2 5 2" xfId="5186" xr:uid="{00000000-0005-0000-0000-00008F460000}"/>
    <cellStyle name="Note 6 2 5 2 2" xfId="18114" xr:uid="{00000000-0005-0000-0000-000090460000}"/>
    <cellStyle name="Note 6 2 5 2 2 2" xfId="30913" xr:uid="{00000000-0005-0000-0000-000091460000}"/>
    <cellStyle name="Note 6 2 5 2 3" xfId="12416" xr:uid="{00000000-0005-0000-0000-000092460000}"/>
    <cellStyle name="Note 6 2 5 2 4" xfId="25981" xr:uid="{00000000-0005-0000-0000-000093460000}"/>
    <cellStyle name="Note 6 2 5 3" xfId="7738" xr:uid="{00000000-0005-0000-0000-000094460000}"/>
    <cellStyle name="Note 6 2 5 3 2" xfId="18113" xr:uid="{00000000-0005-0000-0000-000095460000}"/>
    <cellStyle name="Note 6 2 5 3 3" xfId="30912" xr:uid="{00000000-0005-0000-0000-000096460000}"/>
    <cellStyle name="Note 6 2 5 4" xfId="12415" xr:uid="{00000000-0005-0000-0000-000097460000}"/>
    <cellStyle name="Note 6 2 5 5" xfId="22477" xr:uid="{00000000-0005-0000-0000-000098460000}"/>
    <cellStyle name="Note 6 2 6" xfId="2393" xr:uid="{00000000-0005-0000-0000-000099460000}"/>
    <cellStyle name="Note 6 2 6 2" xfId="5290" xr:uid="{00000000-0005-0000-0000-00009A460000}"/>
    <cellStyle name="Note 6 2 6 2 2" xfId="18116" xr:uid="{00000000-0005-0000-0000-00009B460000}"/>
    <cellStyle name="Note 6 2 6 2 2 2" xfId="30915" xr:uid="{00000000-0005-0000-0000-00009C460000}"/>
    <cellStyle name="Note 6 2 6 2 3" xfId="12418" xr:uid="{00000000-0005-0000-0000-00009D460000}"/>
    <cellStyle name="Note 6 2 6 2 4" xfId="25982" xr:uid="{00000000-0005-0000-0000-00009E460000}"/>
    <cellStyle name="Note 6 2 6 3" xfId="7817" xr:uid="{00000000-0005-0000-0000-00009F460000}"/>
    <cellStyle name="Note 6 2 6 3 2" xfId="18115" xr:uid="{00000000-0005-0000-0000-0000A0460000}"/>
    <cellStyle name="Note 6 2 6 3 3" xfId="30914" xr:uid="{00000000-0005-0000-0000-0000A1460000}"/>
    <cellStyle name="Note 6 2 6 4" xfId="12417" xr:uid="{00000000-0005-0000-0000-0000A2460000}"/>
    <cellStyle name="Note 6 2 6 5" xfId="22581" xr:uid="{00000000-0005-0000-0000-0000A3460000}"/>
    <cellStyle name="Note 6 2 7" xfId="2462" xr:uid="{00000000-0005-0000-0000-0000A4460000}"/>
    <cellStyle name="Note 6 2 7 2" xfId="5359" xr:uid="{00000000-0005-0000-0000-0000A5460000}"/>
    <cellStyle name="Note 6 2 7 2 2" xfId="18118" xr:uid="{00000000-0005-0000-0000-0000A6460000}"/>
    <cellStyle name="Note 6 2 7 2 2 2" xfId="30917" xr:uid="{00000000-0005-0000-0000-0000A7460000}"/>
    <cellStyle name="Note 6 2 7 2 3" xfId="12420" xr:uid="{00000000-0005-0000-0000-0000A8460000}"/>
    <cellStyle name="Note 6 2 7 2 4" xfId="25983" xr:uid="{00000000-0005-0000-0000-0000A9460000}"/>
    <cellStyle name="Note 6 2 7 3" xfId="7861" xr:uid="{00000000-0005-0000-0000-0000AA460000}"/>
    <cellStyle name="Note 6 2 7 3 2" xfId="18117" xr:uid="{00000000-0005-0000-0000-0000AB460000}"/>
    <cellStyle name="Note 6 2 7 3 3" xfId="30916" xr:uid="{00000000-0005-0000-0000-0000AC460000}"/>
    <cellStyle name="Note 6 2 7 4" xfId="12419" xr:uid="{00000000-0005-0000-0000-0000AD460000}"/>
    <cellStyle name="Note 6 2 7 5" xfId="22650" xr:uid="{00000000-0005-0000-0000-0000AE460000}"/>
    <cellStyle name="Note 6 2 8" xfId="2246" xr:uid="{00000000-0005-0000-0000-0000AF460000}"/>
    <cellStyle name="Note 6 2 8 2" xfId="5144" xr:uid="{00000000-0005-0000-0000-0000B0460000}"/>
    <cellStyle name="Note 6 2 8 2 2" xfId="18120" xr:uid="{00000000-0005-0000-0000-0000B1460000}"/>
    <cellStyle name="Note 6 2 8 2 2 2" xfId="30919" xr:uid="{00000000-0005-0000-0000-0000B2460000}"/>
    <cellStyle name="Note 6 2 8 2 3" xfId="12422" xr:uid="{00000000-0005-0000-0000-0000B3460000}"/>
    <cellStyle name="Note 6 2 8 2 4" xfId="25984" xr:uid="{00000000-0005-0000-0000-0000B4460000}"/>
    <cellStyle name="Note 6 2 8 3" xfId="7704" xr:uid="{00000000-0005-0000-0000-0000B5460000}"/>
    <cellStyle name="Note 6 2 8 3 2" xfId="18119" xr:uid="{00000000-0005-0000-0000-0000B6460000}"/>
    <cellStyle name="Note 6 2 8 3 3" xfId="30918" xr:uid="{00000000-0005-0000-0000-0000B7460000}"/>
    <cellStyle name="Note 6 2 8 4" xfId="12421" xr:uid="{00000000-0005-0000-0000-0000B8460000}"/>
    <cellStyle name="Note 6 2 8 5" xfId="22435" xr:uid="{00000000-0005-0000-0000-0000B9460000}"/>
    <cellStyle name="Note 6 2 9" xfId="2583" xr:uid="{00000000-0005-0000-0000-0000BA460000}"/>
    <cellStyle name="Note 6 2 9 2" xfId="5480" xr:uid="{00000000-0005-0000-0000-0000BB460000}"/>
    <cellStyle name="Note 6 2 9 2 2" xfId="18122" xr:uid="{00000000-0005-0000-0000-0000BC460000}"/>
    <cellStyle name="Note 6 2 9 2 2 2" xfId="30921" xr:uid="{00000000-0005-0000-0000-0000BD460000}"/>
    <cellStyle name="Note 6 2 9 2 3" xfId="12424" xr:uid="{00000000-0005-0000-0000-0000BE460000}"/>
    <cellStyle name="Note 6 2 9 2 4" xfId="25985" xr:uid="{00000000-0005-0000-0000-0000BF460000}"/>
    <cellStyle name="Note 6 2 9 3" xfId="7943" xr:uid="{00000000-0005-0000-0000-0000C0460000}"/>
    <cellStyle name="Note 6 2 9 3 2" xfId="18121" xr:uid="{00000000-0005-0000-0000-0000C1460000}"/>
    <cellStyle name="Note 6 2 9 3 3" xfId="30920" xr:uid="{00000000-0005-0000-0000-0000C2460000}"/>
    <cellStyle name="Note 6 2 9 4" xfId="12423" xr:uid="{00000000-0005-0000-0000-0000C3460000}"/>
    <cellStyle name="Note 6 2 9 5" xfId="22771" xr:uid="{00000000-0005-0000-0000-0000C4460000}"/>
    <cellStyle name="Note 6 20" xfId="2783" xr:uid="{00000000-0005-0000-0000-0000C5460000}"/>
    <cellStyle name="Note 6 20 2" xfId="5680" xr:uid="{00000000-0005-0000-0000-0000C6460000}"/>
    <cellStyle name="Note 6 20 2 2" xfId="18124" xr:uid="{00000000-0005-0000-0000-0000C7460000}"/>
    <cellStyle name="Note 6 20 2 2 2" xfId="30923" xr:uid="{00000000-0005-0000-0000-0000C8460000}"/>
    <cellStyle name="Note 6 20 2 3" xfId="12426" xr:uid="{00000000-0005-0000-0000-0000C9460000}"/>
    <cellStyle name="Note 6 20 2 4" xfId="25986" xr:uid="{00000000-0005-0000-0000-0000CA460000}"/>
    <cellStyle name="Note 6 20 3" xfId="8110" xr:uid="{00000000-0005-0000-0000-0000CB460000}"/>
    <cellStyle name="Note 6 20 3 2" xfId="18123" xr:uid="{00000000-0005-0000-0000-0000CC460000}"/>
    <cellStyle name="Note 6 20 3 3" xfId="30922" xr:uid="{00000000-0005-0000-0000-0000CD460000}"/>
    <cellStyle name="Note 6 20 4" xfId="12425" xr:uid="{00000000-0005-0000-0000-0000CE460000}"/>
    <cellStyle name="Note 6 20 5" xfId="22971" xr:uid="{00000000-0005-0000-0000-0000CF460000}"/>
    <cellStyle name="Note 6 21" xfId="2192" xr:uid="{00000000-0005-0000-0000-0000D0460000}"/>
    <cellStyle name="Note 6 21 2" xfId="5090" xr:uid="{00000000-0005-0000-0000-0000D1460000}"/>
    <cellStyle name="Note 6 21 2 2" xfId="18126" xr:uid="{00000000-0005-0000-0000-0000D2460000}"/>
    <cellStyle name="Note 6 21 2 2 2" xfId="30925" xr:uid="{00000000-0005-0000-0000-0000D3460000}"/>
    <cellStyle name="Note 6 21 2 3" xfId="12428" xr:uid="{00000000-0005-0000-0000-0000D4460000}"/>
    <cellStyle name="Note 6 21 2 4" xfId="25987" xr:uid="{00000000-0005-0000-0000-0000D5460000}"/>
    <cellStyle name="Note 6 21 3" xfId="7686" xr:uid="{00000000-0005-0000-0000-0000D6460000}"/>
    <cellStyle name="Note 6 21 3 2" xfId="18125" xr:uid="{00000000-0005-0000-0000-0000D7460000}"/>
    <cellStyle name="Note 6 21 3 3" xfId="30924" xr:uid="{00000000-0005-0000-0000-0000D8460000}"/>
    <cellStyle name="Note 6 21 4" xfId="12427" xr:uid="{00000000-0005-0000-0000-0000D9460000}"/>
    <cellStyle name="Note 6 21 5" xfId="22381" xr:uid="{00000000-0005-0000-0000-0000DA460000}"/>
    <cellStyle name="Note 6 22" xfId="2807" xr:uid="{00000000-0005-0000-0000-0000DB460000}"/>
    <cellStyle name="Note 6 22 2" xfId="5704" xr:uid="{00000000-0005-0000-0000-0000DC460000}"/>
    <cellStyle name="Note 6 22 2 2" xfId="18128" xr:uid="{00000000-0005-0000-0000-0000DD460000}"/>
    <cellStyle name="Note 6 22 2 2 2" xfId="30927" xr:uid="{00000000-0005-0000-0000-0000DE460000}"/>
    <cellStyle name="Note 6 22 2 3" xfId="12430" xr:uid="{00000000-0005-0000-0000-0000DF460000}"/>
    <cellStyle name="Note 6 22 2 4" xfId="25988" xr:uid="{00000000-0005-0000-0000-0000E0460000}"/>
    <cellStyle name="Note 6 22 3" xfId="8126" xr:uid="{00000000-0005-0000-0000-0000E1460000}"/>
    <cellStyle name="Note 6 22 3 2" xfId="18127" xr:uid="{00000000-0005-0000-0000-0000E2460000}"/>
    <cellStyle name="Note 6 22 3 3" xfId="30926" xr:uid="{00000000-0005-0000-0000-0000E3460000}"/>
    <cellStyle name="Note 6 22 4" xfId="12429" xr:uid="{00000000-0005-0000-0000-0000E4460000}"/>
    <cellStyle name="Note 6 22 5" xfId="22995" xr:uid="{00000000-0005-0000-0000-0000E5460000}"/>
    <cellStyle name="Note 6 23" xfId="3262" xr:uid="{00000000-0005-0000-0000-0000E6460000}"/>
    <cellStyle name="Note 6 23 2" xfId="6159" xr:uid="{00000000-0005-0000-0000-0000E7460000}"/>
    <cellStyle name="Note 6 23 2 2" xfId="18130" xr:uid="{00000000-0005-0000-0000-0000E8460000}"/>
    <cellStyle name="Note 6 23 2 2 2" xfId="30929" xr:uid="{00000000-0005-0000-0000-0000E9460000}"/>
    <cellStyle name="Note 6 23 2 3" xfId="12432" xr:uid="{00000000-0005-0000-0000-0000EA460000}"/>
    <cellStyle name="Note 6 23 2 4" xfId="25989" xr:uid="{00000000-0005-0000-0000-0000EB460000}"/>
    <cellStyle name="Note 6 23 3" xfId="8381" xr:uid="{00000000-0005-0000-0000-0000EC460000}"/>
    <cellStyle name="Note 6 23 3 2" xfId="18129" xr:uid="{00000000-0005-0000-0000-0000ED460000}"/>
    <cellStyle name="Note 6 23 3 3" xfId="30928" xr:uid="{00000000-0005-0000-0000-0000EE460000}"/>
    <cellStyle name="Note 6 23 4" xfId="12431" xr:uid="{00000000-0005-0000-0000-0000EF460000}"/>
    <cellStyle name="Note 6 23 5" xfId="23450" xr:uid="{00000000-0005-0000-0000-0000F0460000}"/>
    <cellStyle name="Note 6 24" xfId="3993" xr:uid="{00000000-0005-0000-0000-0000F1460000}"/>
    <cellStyle name="Note 6 24 2" xfId="6890" xr:uid="{00000000-0005-0000-0000-0000F2460000}"/>
    <cellStyle name="Note 6 24 2 2" xfId="18132" xr:uid="{00000000-0005-0000-0000-0000F3460000}"/>
    <cellStyle name="Note 6 24 2 2 2" xfId="30931" xr:uid="{00000000-0005-0000-0000-0000F4460000}"/>
    <cellStyle name="Note 6 24 2 3" xfId="12434" xr:uid="{00000000-0005-0000-0000-0000F5460000}"/>
    <cellStyle name="Note 6 24 2 4" xfId="25990" xr:uid="{00000000-0005-0000-0000-0000F6460000}"/>
    <cellStyle name="Note 6 24 3" xfId="8774" xr:uid="{00000000-0005-0000-0000-0000F7460000}"/>
    <cellStyle name="Note 6 24 3 2" xfId="18131" xr:uid="{00000000-0005-0000-0000-0000F8460000}"/>
    <cellStyle name="Note 6 24 3 3" xfId="30930" xr:uid="{00000000-0005-0000-0000-0000F9460000}"/>
    <cellStyle name="Note 6 24 4" xfId="12433" xr:uid="{00000000-0005-0000-0000-0000FA460000}"/>
    <cellStyle name="Note 6 24 5" xfId="24181" xr:uid="{00000000-0005-0000-0000-0000FB460000}"/>
    <cellStyle name="Note 6 25" xfId="3835" xr:uid="{00000000-0005-0000-0000-0000FC460000}"/>
    <cellStyle name="Note 6 25 2" xfId="6732" xr:uid="{00000000-0005-0000-0000-0000FD460000}"/>
    <cellStyle name="Note 6 25 2 2" xfId="18134" xr:uid="{00000000-0005-0000-0000-0000FE460000}"/>
    <cellStyle name="Note 6 25 2 2 2" xfId="30933" xr:uid="{00000000-0005-0000-0000-0000FF460000}"/>
    <cellStyle name="Note 6 25 2 3" xfId="12436" xr:uid="{00000000-0005-0000-0000-000000470000}"/>
    <cellStyle name="Note 6 25 2 4" xfId="25991" xr:uid="{00000000-0005-0000-0000-000001470000}"/>
    <cellStyle name="Note 6 25 3" xfId="8717" xr:uid="{00000000-0005-0000-0000-000002470000}"/>
    <cellStyle name="Note 6 25 3 2" xfId="18133" xr:uid="{00000000-0005-0000-0000-000003470000}"/>
    <cellStyle name="Note 6 25 3 3" xfId="30932" xr:uid="{00000000-0005-0000-0000-000004470000}"/>
    <cellStyle name="Note 6 25 4" xfId="12435" xr:uid="{00000000-0005-0000-0000-000005470000}"/>
    <cellStyle name="Note 6 25 5" xfId="24023" xr:uid="{00000000-0005-0000-0000-000006470000}"/>
    <cellStyle name="Note 6 26" xfId="3535" xr:uid="{00000000-0005-0000-0000-000007470000}"/>
    <cellStyle name="Note 6 26 2" xfId="6432" xr:uid="{00000000-0005-0000-0000-000008470000}"/>
    <cellStyle name="Note 6 26 2 2" xfId="18136" xr:uid="{00000000-0005-0000-0000-000009470000}"/>
    <cellStyle name="Note 6 26 2 2 2" xfId="30935" xr:uid="{00000000-0005-0000-0000-00000A470000}"/>
    <cellStyle name="Note 6 26 2 3" xfId="12438" xr:uid="{00000000-0005-0000-0000-00000B470000}"/>
    <cellStyle name="Note 6 26 2 4" xfId="25992" xr:uid="{00000000-0005-0000-0000-00000C470000}"/>
    <cellStyle name="Note 6 26 3" xfId="8550" xr:uid="{00000000-0005-0000-0000-00000D470000}"/>
    <cellStyle name="Note 6 26 3 2" xfId="18135" xr:uid="{00000000-0005-0000-0000-00000E470000}"/>
    <cellStyle name="Note 6 26 3 3" xfId="30934" xr:uid="{00000000-0005-0000-0000-00000F470000}"/>
    <cellStyle name="Note 6 26 4" xfId="12437" xr:uid="{00000000-0005-0000-0000-000010470000}"/>
    <cellStyle name="Note 6 26 5" xfId="23723" xr:uid="{00000000-0005-0000-0000-000011470000}"/>
    <cellStyle name="Note 6 27" xfId="3755" xr:uid="{00000000-0005-0000-0000-000012470000}"/>
    <cellStyle name="Note 6 27 2" xfId="6652" xr:uid="{00000000-0005-0000-0000-000013470000}"/>
    <cellStyle name="Note 6 27 2 2" xfId="18138" xr:uid="{00000000-0005-0000-0000-000014470000}"/>
    <cellStyle name="Note 6 27 2 2 2" xfId="30937" xr:uid="{00000000-0005-0000-0000-000015470000}"/>
    <cellStyle name="Note 6 27 2 3" xfId="12440" xr:uid="{00000000-0005-0000-0000-000016470000}"/>
    <cellStyle name="Note 6 27 2 4" xfId="25993" xr:uid="{00000000-0005-0000-0000-000017470000}"/>
    <cellStyle name="Note 6 27 3" xfId="18137" xr:uid="{00000000-0005-0000-0000-000018470000}"/>
    <cellStyle name="Note 6 27 3 2" xfId="30936" xr:uid="{00000000-0005-0000-0000-000019470000}"/>
    <cellStyle name="Note 6 27 4" xfId="12439" xr:uid="{00000000-0005-0000-0000-00001A470000}"/>
    <cellStyle name="Note 6 27 5" xfId="23943" xr:uid="{00000000-0005-0000-0000-00001B470000}"/>
    <cellStyle name="Note 6 28" xfId="4271" xr:uid="{00000000-0005-0000-0000-00001C470000}"/>
    <cellStyle name="Note 6 28 2" xfId="18139" xr:uid="{00000000-0005-0000-0000-00001D470000}"/>
    <cellStyle name="Note 6 28 2 2" xfId="30938" xr:uid="{00000000-0005-0000-0000-00001E470000}"/>
    <cellStyle name="Note 6 28 3" xfId="12441" xr:uid="{00000000-0005-0000-0000-00001F470000}"/>
    <cellStyle name="Note 6 28 4" xfId="25994" xr:uid="{00000000-0005-0000-0000-000020470000}"/>
    <cellStyle name="Note 6 29" xfId="7097" xr:uid="{00000000-0005-0000-0000-000021470000}"/>
    <cellStyle name="Note 6 29 2" xfId="18050" xr:uid="{00000000-0005-0000-0000-000022470000}"/>
    <cellStyle name="Note 6 29 3" xfId="30849" xr:uid="{00000000-0005-0000-0000-000023470000}"/>
    <cellStyle name="Note 6 3" xfId="1698" xr:uid="{00000000-0005-0000-0000-000024470000}"/>
    <cellStyle name="Note 6 3 2" xfId="4597" xr:uid="{00000000-0005-0000-0000-000025470000}"/>
    <cellStyle name="Note 6 3 2 2" xfId="18141" xr:uid="{00000000-0005-0000-0000-000026470000}"/>
    <cellStyle name="Note 6 3 2 2 2" xfId="30940" xr:uid="{00000000-0005-0000-0000-000027470000}"/>
    <cellStyle name="Note 6 3 2 3" xfId="12443" xr:uid="{00000000-0005-0000-0000-000028470000}"/>
    <cellStyle name="Note 6 3 2 4" xfId="25995" xr:uid="{00000000-0005-0000-0000-000029470000}"/>
    <cellStyle name="Note 6 3 3" xfId="7330" xr:uid="{00000000-0005-0000-0000-00002A470000}"/>
    <cellStyle name="Note 6 3 3 2" xfId="18140" xr:uid="{00000000-0005-0000-0000-00002B470000}"/>
    <cellStyle name="Note 6 3 3 3" xfId="30939" xr:uid="{00000000-0005-0000-0000-00002C470000}"/>
    <cellStyle name="Note 6 3 4" xfId="12442" xr:uid="{00000000-0005-0000-0000-00002D470000}"/>
    <cellStyle name="Note 6 3 5" xfId="21887" xr:uid="{00000000-0005-0000-0000-00002E470000}"/>
    <cellStyle name="Note 6 30" xfId="12352" xr:uid="{00000000-0005-0000-0000-00002F470000}"/>
    <cellStyle name="Note 6 4" xfId="2063" xr:uid="{00000000-0005-0000-0000-000030470000}"/>
    <cellStyle name="Note 6 4 2" xfId="4961" xr:uid="{00000000-0005-0000-0000-000031470000}"/>
    <cellStyle name="Note 6 4 2 2" xfId="18143" xr:uid="{00000000-0005-0000-0000-000032470000}"/>
    <cellStyle name="Note 6 4 2 2 2" xfId="30942" xr:uid="{00000000-0005-0000-0000-000033470000}"/>
    <cellStyle name="Note 6 4 2 3" xfId="12445" xr:uid="{00000000-0005-0000-0000-000034470000}"/>
    <cellStyle name="Note 6 4 2 4" xfId="25996" xr:uid="{00000000-0005-0000-0000-000035470000}"/>
    <cellStyle name="Note 6 4 3" xfId="7574" xr:uid="{00000000-0005-0000-0000-000036470000}"/>
    <cellStyle name="Note 6 4 3 2" xfId="18142" xr:uid="{00000000-0005-0000-0000-000037470000}"/>
    <cellStyle name="Note 6 4 3 3" xfId="30941" xr:uid="{00000000-0005-0000-0000-000038470000}"/>
    <cellStyle name="Note 6 4 4" xfId="12444" xr:uid="{00000000-0005-0000-0000-000039470000}"/>
    <cellStyle name="Note 6 4 5" xfId="22252" xr:uid="{00000000-0005-0000-0000-00003A470000}"/>
    <cellStyle name="Note 6 5" xfId="1506" xr:uid="{00000000-0005-0000-0000-00003B470000}"/>
    <cellStyle name="Note 6 5 2" xfId="4405" xr:uid="{00000000-0005-0000-0000-00003C470000}"/>
    <cellStyle name="Note 6 5 2 2" xfId="18145" xr:uid="{00000000-0005-0000-0000-00003D470000}"/>
    <cellStyle name="Note 6 5 2 2 2" xfId="30944" xr:uid="{00000000-0005-0000-0000-00003E470000}"/>
    <cellStyle name="Note 6 5 2 3" xfId="12447" xr:uid="{00000000-0005-0000-0000-00003F470000}"/>
    <cellStyle name="Note 6 5 2 4" xfId="25997" xr:uid="{00000000-0005-0000-0000-000040470000}"/>
    <cellStyle name="Note 6 5 3" xfId="7205" xr:uid="{00000000-0005-0000-0000-000041470000}"/>
    <cellStyle name="Note 6 5 3 2" xfId="18144" xr:uid="{00000000-0005-0000-0000-000042470000}"/>
    <cellStyle name="Note 6 5 3 3" xfId="30943" xr:uid="{00000000-0005-0000-0000-000043470000}"/>
    <cellStyle name="Note 6 5 4" xfId="12446" xr:uid="{00000000-0005-0000-0000-000044470000}"/>
    <cellStyle name="Note 6 5 5" xfId="21695" xr:uid="{00000000-0005-0000-0000-000045470000}"/>
    <cellStyle name="Note 6 6" xfId="2284" xr:uid="{00000000-0005-0000-0000-000046470000}"/>
    <cellStyle name="Note 6 6 2" xfId="5182" xr:uid="{00000000-0005-0000-0000-000047470000}"/>
    <cellStyle name="Note 6 6 2 2" xfId="18147" xr:uid="{00000000-0005-0000-0000-000048470000}"/>
    <cellStyle name="Note 6 6 2 2 2" xfId="30946" xr:uid="{00000000-0005-0000-0000-000049470000}"/>
    <cellStyle name="Note 6 6 2 3" xfId="12449" xr:uid="{00000000-0005-0000-0000-00004A470000}"/>
    <cellStyle name="Note 6 6 2 4" xfId="25998" xr:uid="{00000000-0005-0000-0000-00004B470000}"/>
    <cellStyle name="Note 6 6 3" xfId="7734" xr:uid="{00000000-0005-0000-0000-00004C470000}"/>
    <cellStyle name="Note 6 6 3 2" xfId="18146" xr:uid="{00000000-0005-0000-0000-00004D470000}"/>
    <cellStyle name="Note 6 6 3 3" xfId="30945" xr:uid="{00000000-0005-0000-0000-00004E470000}"/>
    <cellStyle name="Note 6 6 4" xfId="12448" xr:uid="{00000000-0005-0000-0000-00004F470000}"/>
    <cellStyle name="Note 6 6 5" xfId="22473" xr:uid="{00000000-0005-0000-0000-000050470000}"/>
    <cellStyle name="Note 6 7" xfId="1535" xr:uid="{00000000-0005-0000-0000-000051470000}"/>
    <cellStyle name="Note 6 7 2" xfId="4434" xr:uid="{00000000-0005-0000-0000-000052470000}"/>
    <cellStyle name="Note 6 7 2 2" xfId="18149" xr:uid="{00000000-0005-0000-0000-000053470000}"/>
    <cellStyle name="Note 6 7 2 2 2" xfId="30948" xr:uid="{00000000-0005-0000-0000-000054470000}"/>
    <cellStyle name="Note 6 7 2 3" xfId="12451" xr:uid="{00000000-0005-0000-0000-000055470000}"/>
    <cellStyle name="Note 6 7 2 4" xfId="25999" xr:uid="{00000000-0005-0000-0000-000056470000}"/>
    <cellStyle name="Note 6 7 3" xfId="7228" xr:uid="{00000000-0005-0000-0000-000057470000}"/>
    <cellStyle name="Note 6 7 3 2" xfId="18148" xr:uid="{00000000-0005-0000-0000-000058470000}"/>
    <cellStyle name="Note 6 7 3 3" xfId="30947" xr:uid="{00000000-0005-0000-0000-000059470000}"/>
    <cellStyle name="Note 6 7 4" xfId="12450" xr:uid="{00000000-0005-0000-0000-00005A470000}"/>
    <cellStyle name="Note 6 7 5" xfId="21724" xr:uid="{00000000-0005-0000-0000-00005B470000}"/>
    <cellStyle name="Note 6 8" xfId="2463" xr:uid="{00000000-0005-0000-0000-00005C470000}"/>
    <cellStyle name="Note 6 8 2" xfId="5360" xr:uid="{00000000-0005-0000-0000-00005D470000}"/>
    <cellStyle name="Note 6 8 2 2" xfId="18151" xr:uid="{00000000-0005-0000-0000-00005E470000}"/>
    <cellStyle name="Note 6 8 2 2 2" xfId="30950" xr:uid="{00000000-0005-0000-0000-00005F470000}"/>
    <cellStyle name="Note 6 8 2 3" xfId="12453" xr:uid="{00000000-0005-0000-0000-000060470000}"/>
    <cellStyle name="Note 6 8 2 4" xfId="26000" xr:uid="{00000000-0005-0000-0000-000061470000}"/>
    <cellStyle name="Note 6 8 3" xfId="7862" xr:uid="{00000000-0005-0000-0000-000062470000}"/>
    <cellStyle name="Note 6 8 3 2" xfId="18150" xr:uid="{00000000-0005-0000-0000-000063470000}"/>
    <cellStyle name="Note 6 8 3 3" xfId="30949" xr:uid="{00000000-0005-0000-0000-000064470000}"/>
    <cellStyle name="Note 6 8 4" xfId="12452" xr:uid="{00000000-0005-0000-0000-000065470000}"/>
    <cellStyle name="Note 6 8 5" xfId="22651" xr:uid="{00000000-0005-0000-0000-000066470000}"/>
    <cellStyle name="Note 6 9" xfId="2247" xr:uid="{00000000-0005-0000-0000-000067470000}"/>
    <cellStyle name="Note 6 9 2" xfId="5145" xr:uid="{00000000-0005-0000-0000-000068470000}"/>
    <cellStyle name="Note 6 9 2 2" xfId="18153" xr:uid="{00000000-0005-0000-0000-000069470000}"/>
    <cellStyle name="Note 6 9 2 2 2" xfId="30952" xr:uid="{00000000-0005-0000-0000-00006A470000}"/>
    <cellStyle name="Note 6 9 2 3" xfId="12455" xr:uid="{00000000-0005-0000-0000-00006B470000}"/>
    <cellStyle name="Note 6 9 2 4" xfId="26001" xr:uid="{00000000-0005-0000-0000-00006C470000}"/>
    <cellStyle name="Note 6 9 3" xfId="7705" xr:uid="{00000000-0005-0000-0000-00006D470000}"/>
    <cellStyle name="Note 6 9 3 2" xfId="18152" xr:uid="{00000000-0005-0000-0000-00006E470000}"/>
    <cellStyle name="Note 6 9 3 3" xfId="30951" xr:uid="{00000000-0005-0000-0000-00006F470000}"/>
    <cellStyle name="Note 6 9 4" xfId="12454" xr:uid="{00000000-0005-0000-0000-000070470000}"/>
    <cellStyle name="Note 6 9 5" xfId="22436" xr:uid="{00000000-0005-0000-0000-000071470000}"/>
    <cellStyle name="Note 7" xfId="458" xr:uid="{00000000-0005-0000-0000-000072470000}"/>
    <cellStyle name="Note 7 10" xfId="2972" xr:uid="{00000000-0005-0000-0000-000073470000}"/>
    <cellStyle name="Note 7 10 2" xfId="5869" xr:uid="{00000000-0005-0000-0000-000074470000}"/>
    <cellStyle name="Note 7 10 2 2" xfId="18156" xr:uid="{00000000-0005-0000-0000-000075470000}"/>
    <cellStyle name="Note 7 10 2 2 2" xfId="30955" xr:uid="{00000000-0005-0000-0000-000076470000}"/>
    <cellStyle name="Note 7 10 2 3" xfId="12458" xr:uid="{00000000-0005-0000-0000-000077470000}"/>
    <cellStyle name="Note 7 10 2 4" xfId="26002" xr:uid="{00000000-0005-0000-0000-000078470000}"/>
    <cellStyle name="Note 7 10 3" xfId="8208" xr:uid="{00000000-0005-0000-0000-000079470000}"/>
    <cellStyle name="Note 7 10 3 2" xfId="18155" xr:uid="{00000000-0005-0000-0000-00007A470000}"/>
    <cellStyle name="Note 7 10 3 3" xfId="30954" xr:uid="{00000000-0005-0000-0000-00007B470000}"/>
    <cellStyle name="Note 7 10 4" xfId="12457" xr:uid="{00000000-0005-0000-0000-00007C470000}"/>
    <cellStyle name="Note 7 10 5" xfId="23160" xr:uid="{00000000-0005-0000-0000-00007D470000}"/>
    <cellStyle name="Note 7 11" xfId="2270" xr:uid="{00000000-0005-0000-0000-00007E470000}"/>
    <cellStyle name="Note 7 11 2" xfId="5168" xr:uid="{00000000-0005-0000-0000-00007F470000}"/>
    <cellStyle name="Note 7 11 2 2" xfId="18158" xr:uid="{00000000-0005-0000-0000-000080470000}"/>
    <cellStyle name="Note 7 11 2 2 2" xfId="30957" xr:uid="{00000000-0005-0000-0000-000081470000}"/>
    <cellStyle name="Note 7 11 2 3" xfId="12460" xr:uid="{00000000-0005-0000-0000-000082470000}"/>
    <cellStyle name="Note 7 11 2 4" xfId="26003" xr:uid="{00000000-0005-0000-0000-000083470000}"/>
    <cellStyle name="Note 7 11 3" xfId="7720" xr:uid="{00000000-0005-0000-0000-000084470000}"/>
    <cellStyle name="Note 7 11 3 2" xfId="18157" xr:uid="{00000000-0005-0000-0000-000085470000}"/>
    <cellStyle name="Note 7 11 3 3" xfId="30956" xr:uid="{00000000-0005-0000-0000-000086470000}"/>
    <cellStyle name="Note 7 11 4" xfId="12459" xr:uid="{00000000-0005-0000-0000-000087470000}"/>
    <cellStyle name="Note 7 11 5" xfId="22459" xr:uid="{00000000-0005-0000-0000-000088470000}"/>
    <cellStyle name="Note 7 12" xfId="3081" xr:uid="{00000000-0005-0000-0000-000089470000}"/>
    <cellStyle name="Note 7 12 2" xfId="5978" xr:uid="{00000000-0005-0000-0000-00008A470000}"/>
    <cellStyle name="Note 7 12 2 2" xfId="18160" xr:uid="{00000000-0005-0000-0000-00008B470000}"/>
    <cellStyle name="Note 7 12 2 2 2" xfId="30959" xr:uid="{00000000-0005-0000-0000-00008C470000}"/>
    <cellStyle name="Note 7 12 2 3" xfId="12462" xr:uid="{00000000-0005-0000-0000-00008D470000}"/>
    <cellStyle name="Note 7 12 2 4" xfId="26004" xr:uid="{00000000-0005-0000-0000-00008E470000}"/>
    <cellStyle name="Note 7 12 3" xfId="8274" xr:uid="{00000000-0005-0000-0000-00008F470000}"/>
    <cellStyle name="Note 7 12 3 2" xfId="18159" xr:uid="{00000000-0005-0000-0000-000090470000}"/>
    <cellStyle name="Note 7 12 3 3" xfId="30958" xr:uid="{00000000-0005-0000-0000-000091470000}"/>
    <cellStyle name="Note 7 12 4" xfId="12461" xr:uid="{00000000-0005-0000-0000-000092470000}"/>
    <cellStyle name="Note 7 12 5" xfId="23269" xr:uid="{00000000-0005-0000-0000-000093470000}"/>
    <cellStyle name="Note 7 13" xfId="3191" xr:uid="{00000000-0005-0000-0000-000094470000}"/>
    <cellStyle name="Note 7 13 2" xfId="6088" xr:uid="{00000000-0005-0000-0000-000095470000}"/>
    <cellStyle name="Note 7 13 2 2" xfId="18162" xr:uid="{00000000-0005-0000-0000-000096470000}"/>
    <cellStyle name="Note 7 13 2 2 2" xfId="30961" xr:uid="{00000000-0005-0000-0000-000097470000}"/>
    <cellStyle name="Note 7 13 2 3" xfId="12464" xr:uid="{00000000-0005-0000-0000-000098470000}"/>
    <cellStyle name="Note 7 13 2 4" xfId="26005" xr:uid="{00000000-0005-0000-0000-000099470000}"/>
    <cellStyle name="Note 7 13 3" xfId="8337" xr:uid="{00000000-0005-0000-0000-00009A470000}"/>
    <cellStyle name="Note 7 13 3 2" xfId="18161" xr:uid="{00000000-0005-0000-0000-00009B470000}"/>
    <cellStyle name="Note 7 13 3 3" xfId="30960" xr:uid="{00000000-0005-0000-0000-00009C470000}"/>
    <cellStyle name="Note 7 13 4" xfId="12463" xr:uid="{00000000-0005-0000-0000-00009D470000}"/>
    <cellStyle name="Note 7 13 5" xfId="23379" xr:uid="{00000000-0005-0000-0000-00009E470000}"/>
    <cellStyle name="Note 7 14" xfId="3290" xr:uid="{00000000-0005-0000-0000-00009F470000}"/>
    <cellStyle name="Note 7 14 2" xfId="6187" xr:uid="{00000000-0005-0000-0000-0000A0470000}"/>
    <cellStyle name="Note 7 14 2 2" xfId="18164" xr:uid="{00000000-0005-0000-0000-0000A1470000}"/>
    <cellStyle name="Note 7 14 2 2 2" xfId="30963" xr:uid="{00000000-0005-0000-0000-0000A2470000}"/>
    <cellStyle name="Note 7 14 2 3" xfId="12466" xr:uid="{00000000-0005-0000-0000-0000A3470000}"/>
    <cellStyle name="Note 7 14 2 4" xfId="26006" xr:uid="{00000000-0005-0000-0000-0000A4470000}"/>
    <cellStyle name="Note 7 14 3" xfId="8406" xr:uid="{00000000-0005-0000-0000-0000A5470000}"/>
    <cellStyle name="Note 7 14 3 2" xfId="18163" xr:uid="{00000000-0005-0000-0000-0000A6470000}"/>
    <cellStyle name="Note 7 14 3 3" xfId="30962" xr:uid="{00000000-0005-0000-0000-0000A7470000}"/>
    <cellStyle name="Note 7 14 4" xfId="12465" xr:uid="{00000000-0005-0000-0000-0000A8470000}"/>
    <cellStyle name="Note 7 14 5" xfId="23478" xr:uid="{00000000-0005-0000-0000-0000A9470000}"/>
    <cellStyle name="Note 7 15" xfId="2371" xr:uid="{00000000-0005-0000-0000-0000AA470000}"/>
    <cellStyle name="Note 7 15 2" xfId="5269" xr:uid="{00000000-0005-0000-0000-0000AB470000}"/>
    <cellStyle name="Note 7 15 2 2" xfId="18166" xr:uid="{00000000-0005-0000-0000-0000AC470000}"/>
    <cellStyle name="Note 7 15 2 2 2" xfId="30965" xr:uid="{00000000-0005-0000-0000-0000AD470000}"/>
    <cellStyle name="Note 7 15 2 3" xfId="12468" xr:uid="{00000000-0005-0000-0000-0000AE470000}"/>
    <cellStyle name="Note 7 15 2 4" xfId="26007" xr:uid="{00000000-0005-0000-0000-0000AF470000}"/>
    <cellStyle name="Note 7 15 3" xfId="7804" xr:uid="{00000000-0005-0000-0000-0000B0470000}"/>
    <cellStyle name="Note 7 15 3 2" xfId="18165" xr:uid="{00000000-0005-0000-0000-0000B1470000}"/>
    <cellStyle name="Note 7 15 3 3" xfId="30964" xr:uid="{00000000-0005-0000-0000-0000B2470000}"/>
    <cellStyle name="Note 7 15 4" xfId="12467" xr:uid="{00000000-0005-0000-0000-0000B3470000}"/>
    <cellStyle name="Note 7 15 5" xfId="22560" xr:uid="{00000000-0005-0000-0000-0000B4470000}"/>
    <cellStyle name="Note 7 16" xfId="3512" xr:uid="{00000000-0005-0000-0000-0000B5470000}"/>
    <cellStyle name="Note 7 16 2" xfId="6409" xr:uid="{00000000-0005-0000-0000-0000B6470000}"/>
    <cellStyle name="Note 7 16 2 2" xfId="18168" xr:uid="{00000000-0005-0000-0000-0000B7470000}"/>
    <cellStyle name="Note 7 16 2 2 2" xfId="30967" xr:uid="{00000000-0005-0000-0000-0000B8470000}"/>
    <cellStyle name="Note 7 16 2 3" xfId="12470" xr:uid="{00000000-0005-0000-0000-0000B9470000}"/>
    <cellStyle name="Note 7 16 2 4" xfId="26008" xr:uid="{00000000-0005-0000-0000-0000BA470000}"/>
    <cellStyle name="Note 7 16 3" xfId="8532" xr:uid="{00000000-0005-0000-0000-0000BB470000}"/>
    <cellStyle name="Note 7 16 3 2" xfId="18167" xr:uid="{00000000-0005-0000-0000-0000BC470000}"/>
    <cellStyle name="Note 7 16 3 3" xfId="30966" xr:uid="{00000000-0005-0000-0000-0000BD470000}"/>
    <cellStyle name="Note 7 16 4" xfId="12469" xr:uid="{00000000-0005-0000-0000-0000BE470000}"/>
    <cellStyle name="Note 7 16 5" xfId="23700" xr:uid="{00000000-0005-0000-0000-0000BF470000}"/>
    <cellStyle name="Note 7 17" xfId="2895" xr:uid="{00000000-0005-0000-0000-0000C0470000}"/>
    <cellStyle name="Note 7 17 2" xfId="5792" xr:uid="{00000000-0005-0000-0000-0000C1470000}"/>
    <cellStyle name="Note 7 17 2 2" xfId="18170" xr:uid="{00000000-0005-0000-0000-0000C2470000}"/>
    <cellStyle name="Note 7 17 2 2 2" xfId="30969" xr:uid="{00000000-0005-0000-0000-0000C3470000}"/>
    <cellStyle name="Note 7 17 2 3" xfId="12472" xr:uid="{00000000-0005-0000-0000-0000C4470000}"/>
    <cellStyle name="Note 7 17 2 4" xfId="26009" xr:uid="{00000000-0005-0000-0000-0000C5470000}"/>
    <cellStyle name="Note 7 17 3" xfId="8149" xr:uid="{00000000-0005-0000-0000-0000C6470000}"/>
    <cellStyle name="Note 7 17 3 2" xfId="18169" xr:uid="{00000000-0005-0000-0000-0000C7470000}"/>
    <cellStyle name="Note 7 17 3 3" xfId="30968" xr:uid="{00000000-0005-0000-0000-0000C8470000}"/>
    <cellStyle name="Note 7 17 4" xfId="12471" xr:uid="{00000000-0005-0000-0000-0000C9470000}"/>
    <cellStyle name="Note 7 17 5" xfId="23083" xr:uid="{00000000-0005-0000-0000-0000CA470000}"/>
    <cellStyle name="Note 7 18" xfId="3572" xr:uid="{00000000-0005-0000-0000-0000CB470000}"/>
    <cellStyle name="Note 7 18 2" xfId="6469" xr:uid="{00000000-0005-0000-0000-0000CC470000}"/>
    <cellStyle name="Note 7 18 2 2" xfId="18172" xr:uid="{00000000-0005-0000-0000-0000CD470000}"/>
    <cellStyle name="Note 7 18 2 2 2" xfId="30971" xr:uid="{00000000-0005-0000-0000-0000CE470000}"/>
    <cellStyle name="Note 7 18 2 3" xfId="12474" xr:uid="{00000000-0005-0000-0000-0000CF470000}"/>
    <cellStyle name="Note 7 18 2 4" xfId="26010" xr:uid="{00000000-0005-0000-0000-0000D0470000}"/>
    <cellStyle name="Note 7 18 3" xfId="8566" xr:uid="{00000000-0005-0000-0000-0000D1470000}"/>
    <cellStyle name="Note 7 18 3 2" xfId="18171" xr:uid="{00000000-0005-0000-0000-0000D2470000}"/>
    <cellStyle name="Note 7 18 3 3" xfId="30970" xr:uid="{00000000-0005-0000-0000-0000D3470000}"/>
    <cellStyle name="Note 7 18 4" xfId="12473" xr:uid="{00000000-0005-0000-0000-0000D4470000}"/>
    <cellStyle name="Note 7 18 5" xfId="23760" xr:uid="{00000000-0005-0000-0000-0000D5470000}"/>
    <cellStyle name="Note 7 19" xfId="3592" xr:uid="{00000000-0005-0000-0000-0000D6470000}"/>
    <cellStyle name="Note 7 19 2" xfId="6489" xr:uid="{00000000-0005-0000-0000-0000D7470000}"/>
    <cellStyle name="Note 7 19 2 2" xfId="18174" xr:uid="{00000000-0005-0000-0000-0000D8470000}"/>
    <cellStyle name="Note 7 19 2 2 2" xfId="30973" xr:uid="{00000000-0005-0000-0000-0000D9470000}"/>
    <cellStyle name="Note 7 19 2 3" xfId="12476" xr:uid="{00000000-0005-0000-0000-0000DA470000}"/>
    <cellStyle name="Note 7 19 2 4" xfId="26011" xr:uid="{00000000-0005-0000-0000-0000DB470000}"/>
    <cellStyle name="Note 7 19 3" xfId="8581" xr:uid="{00000000-0005-0000-0000-0000DC470000}"/>
    <cellStyle name="Note 7 19 3 2" xfId="18173" xr:uid="{00000000-0005-0000-0000-0000DD470000}"/>
    <cellStyle name="Note 7 19 3 3" xfId="30972" xr:uid="{00000000-0005-0000-0000-0000DE470000}"/>
    <cellStyle name="Note 7 19 4" xfId="12475" xr:uid="{00000000-0005-0000-0000-0000DF470000}"/>
    <cellStyle name="Note 7 19 5" xfId="23780" xr:uid="{00000000-0005-0000-0000-0000E0470000}"/>
    <cellStyle name="Note 7 2" xfId="1700" xr:uid="{00000000-0005-0000-0000-0000E1470000}"/>
    <cellStyle name="Note 7 2 2" xfId="4599" xr:uid="{00000000-0005-0000-0000-0000E2470000}"/>
    <cellStyle name="Note 7 2 2 2" xfId="18176" xr:uid="{00000000-0005-0000-0000-0000E3470000}"/>
    <cellStyle name="Note 7 2 2 2 2" xfId="30975" xr:uid="{00000000-0005-0000-0000-0000E4470000}"/>
    <cellStyle name="Note 7 2 2 3" xfId="12478" xr:uid="{00000000-0005-0000-0000-0000E5470000}"/>
    <cellStyle name="Note 7 2 2 4" xfId="26012" xr:uid="{00000000-0005-0000-0000-0000E6470000}"/>
    <cellStyle name="Note 7 2 3" xfId="7332" xr:uid="{00000000-0005-0000-0000-0000E7470000}"/>
    <cellStyle name="Note 7 2 3 2" xfId="18175" xr:uid="{00000000-0005-0000-0000-0000E8470000}"/>
    <cellStyle name="Note 7 2 3 3" xfId="30974" xr:uid="{00000000-0005-0000-0000-0000E9470000}"/>
    <cellStyle name="Note 7 2 4" xfId="12477" xr:uid="{00000000-0005-0000-0000-0000EA470000}"/>
    <cellStyle name="Note 7 2 5" xfId="21889" xr:uid="{00000000-0005-0000-0000-0000EB470000}"/>
    <cellStyle name="Note 7 20" xfId="3667" xr:uid="{00000000-0005-0000-0000-0000EC470000}"/>
    <cellStyle name="Note 7 20 2" xfId="6564" xr:uid="{00000000-0005-0000-0000-0000ED470000}"/>
    <cellStyle name="Note 7 20 2 2" xfId="18178" xr:uid="{00000000-0005-0000-0000-0000EE470000}"/>
    <cellStyle name="Note 7 20 2 2 2" xfId="30977" xr:uid="{00000000-0005-0000-0000-0000EF470000}"/>
    <cellStyle name="Note 7 20 2 3" xfId="12480" xr:uid="{00000000-0005-0000-0000-0000F0470000}"/>
    <cellStyle name="Note 7 20 2 4" xfId="26013" xr:uid="{00000000-0005-0000-0000-0000F1470000}"/>
    <cellStyle name="Note 7 20 3" xfId="8620" xr:uid="{00000000-0005-0000-0000-0000F2470000}"/>
    <cellStyle name="Note 7 20 3 2" xfId="18177" xr:uid="{00000000-0005-0000-0000-0000F3470000}"/>
    <cellStyle name="Note 7 20 3 3" xfId="30976" xr:uid="{00000000-0005-0000-0000-0000F4470000}"/>
    <cellStyle name="Note 7 20 4" xfId="12479" xr:uid="{00000000-0005-0000-0000-0000F5470000}"/>
    <cellStyle name="Note 7 20 5" xfId="23855" xr:uid="{00000000-0005-0000-0000-0000F6470000}"/>
    <cellStyle name="Note 7 21" xfId="3340" xr:uid="{00000000-0005-0000-0000-0000F7470000}"/>
    <cellStyle name="Note 7 21 2" xfId="6237" xr:uid="{00000000-0005-0000-0000-0000F8470000}"/>
    <cellStyle name="Note 7 21 2 2" xfId="18180" xr:uid="{00000000-0005-0000-0000-0000F9470000}"/>
    <cellStyle name="Note 7 21 2 2 2" xfId="30979" xr:uid="{00000000-0005-0000-0000-0000FA470000}"/>
    <cellStyle name="Note 7 21 2 3" xfId="12482" xr:uid="{00000000-0005-0000-0000-0000FB470000}"/>
    <cellStyle name="Note 7 21 2 4" xfId="26014" xr:uid="{00000000-0005-0000-0000-0000FC470000}"/>
    <cellStyle name="Note 7 21 3" xfId="8436" xr:uid="{00000000-0005-0000-0000-0000FD470000}"/>
    <cellStyle name="Note 7 21 3 2" xfId="18179" xr:uid="{00000000-0005-0000-0000-0000FE470000}"/>
    <cellStyle name="Note 7 21 3 3" xfId="30978" xr:uid="{00000000-0005-0000-0000-0000FF470000}"/>
    <cellStyle name="Note 7 21 4" xfId="12481" xr:uid="{00000000-0005-0000-0000-000000480000}"/>
    <cellStyle name="Note 7 21 5" xfId="23528" xr:uid="{00000000-0005-0000-0000-000001480000}"/>
    <cellStyle name="Note 7 22" xfId="3674" xr:uid="{00000000-0005-0000-0000-000002480000}"/>
    <cellStyle name="Note 7 22 2" xfId="6571" xr:uid="{00000000-0005-0000-0000-000003480000}"/>
    <cellStyle name="Note 7 22 2 2" xfId="18182" xr:uid="{00000000-0005-0000-0000-000004480000}"/>
    <cellStyle name="Note 7 22 2 2 2" xfId="30981" xr:uid="{00000000-0005-0000-0000-000005480000}"/>
    <cellStyle name="Note 7 22 2 3" xfId="12484" xr:uid="{00000000-0005-0000-0000-000006480000}"/>
    <cellStyle name="Note 7 22 2 4" xfId="26015" xr:uid="{00000000-0005-0000-0000-000007480000}"/>
    <cellStyle name="Note 7 22 3" xfId="8627" xr:uid="{00000000-0005-0000-0000-000008480000}"/>
    <cellStyle name="Note 7 22 3 2" xfId="18181" xr:uid="{00000000-0005-0000-0000-000009480000}"/>
    <cellStyle name="Note 7 22 3 3" xfId="30980" xr:uid="{00000000-0005-0000-0000-00000A480000}"/>
    <cellStyle name="Note 7 22 4" xfId="12483" xr:uid="{00000000-0005-0000-0000-00000B480000}"/>
    <cellStyle name="Note 7 22 5" xfId="23862" xr:uid="{00000000-0005-0000-0000-00000C480000}"/>
    <cellStyle name="Note 7 23" xfId="3559" xr:uid="{00000000-0005-0000-0000-00000D480000}"/>
    <cellStyle name="Note 7 23 2" xfId="6456" xr:uid="{00000000-0005-0000-0000-00000E480000}"/>
    <cellStyle name="Note 7 23 2 2" xfId="18184" xr:uid="{00000000-0005-0000-0000-00000F480000}"/>
    <cellStyle name="Note 7 23 2 2 2" xfId="30983" xr:uid="{00000000-0005-0000-0000-000010480000}"/>
    <cellStyle name="Note 7 23 2 3" xfId="12486" xr:uid="{00000000-0005-0000-0000-000011480000}"/>
    <cellStyle name="Note 7 23 2 4" xfId="26016" xr:uid="{00000000-0005-0000-0000-000012480000}"/>
    <cellStyle name="Note 7 23 3" xfId="8555" xr:uid="{00000000-0005-0000-0000-000013480000}"/>
    <cellStyle name="Note 7 23 3 2" xfId="18183" xr:uid="{00000000-0005-0000-0000-000014480000}"/>
    <cellStyle name="Note 7 23 3 3" xfId="30982" xr:uid="{00000000-0005-0000-0000-000015480000}"/>
    <cellStyle name="Note 7 23 4" xfId="12485" xr:uid="{00000000-0005-0000-0000-000016480000}"/>
    <cellStyle name="Note 7 23 5" xfId="23747" xr:uid="{00000000-0005-0000-0000-000017480000}"/>
    <cellStyle name="Note 7 24" xfId="3905" xr:uid="{00000000-0005-0000-0000-000018480000}"/>
    <cellStyle name="Note 7 24 2" xfId="6802" xr:uid="{00000000-0005-0000-0000-000019480000}"/>
    <cellStyle name="Note 7 24 2 2" xfId="18186" xr:uid="{00000000-0005-0000-0000-00001A480000}"/>
    <cellStyle name="Note 7 24 2 2 2" xfId="30985" xr:uid="{00000000-0005-0000-0000-00001B480000}"/>
    <cellStyle name="Note 7 24 2 3" xfId="12488" xr:uid="{00000000-0005-0000-0000-00001C480000}"/>
    <cellStyle name="Note 7 24 2 4" xfId="26017" xr:uid="{00000000-0005-0000-0000-00001D480000}"/>
    <cellStyle name="Note 7 24 3" xfId="8741" xr:uid="{00000000-0005-0000-0000-00001E480000}"/>
    <cellStyle name="Note 7 24 3 2" xfId="18185" xr:uid="{00000000-0005-0000-0000-00001F480000}"/>
    <cellStyle name="Note 7 24 3 3" xfId="30984" xr:uid="{00000000-0005-0000-0000-000020480000}"/>
    <cellStyle name="Note 7 24 4" xfId="12487" xr:uid="{00000000-0005-0000-0000-000021480000}"/>
    <cellStyle name="Note 7 24 5" xfId="24093" xr:uid="{00000000-0005-0000-0000-000022480000}"/>
    <cellStyle name="Note 7 25" xfId="3534" xr:uid="{00000000-0005-0000-0000-000023480000}"/>
    <cellStyle name="Note 7 25 2" xfId="6431" xr:uid="{00000000-0005-0000-0000-000024480000}"/>
    <cellStyle name="Note 7 25 2 2" xfId="18188" xr:uid="{00000000-0005-0000-0000-000025480000}"/>
    <cellStyle name="Note 7 25 2 2 2" xfId="30987" xr:uid="{00000000-0005-0000-0000-000026480000}"/>
    <cellStyle name="Note 7 25 2 3" xfId="12490" xr:uid="{00000000-0005-0000-0000-000027480000}"/>
    <cellStyle name="Note 7 25 2 4" xfId="26018" xr:uid="{00000000-0005-0000-0000-000028480000}"/>
    <cellStyle name="Note 7 25 3" xfId="8549" xr:uid="{00000000-0005-0000-0000-000029480000}"/>
    <cellStyle name="Note 7 25 3 2" xfId="18187" xr:uid="{00000000-0005-0000-0000-00002A480000}"/>
    <cellStyle name="Note 7 25 3 3" xfId="30986" xr:uid="{00000000-0005-0000-0000-00002B480000}"/>
    <cellStyle name="Note 7 25 4" xfId="12489" xr:uid="{00000000-0005-0000-0000-00002C480000}"/>
    <cellStyle name="Note 7 25 5" xfId="23722" xr:uid="{00000000-0005-0000-0000-00002D480000}"/>
    <cellStyle name="Note 7 26" xfId="1530" xr:uid="{00000000-0005-0000-0000-00002E480000}"/>
    <cellStyle name="Note 7 26 2" xfId="4429" xr:uid="{00000000-0005-0000-0000-00002F480000}"/>
    <cellStyle name="Note 7 26 2 2" xfId="18190" xr:uid="{00000000-0005-0000-0000-000030480000}"/>
    <cellStyle name="Note 7 26 2 2 2" xfId="30989" xr:uid="{00000000-0005-0000-0000-000031480000}"/>
    <cellStyle name="Note 7 26 2 3" xfId="12492" xr:uid="{00000000-0005-0000-0000-000032480000}"/>
    <cellStyle name="Note 7 26 2 4" xfId="26019" xr:uid="{00000000-0005-0000-0000-000033480000}"/>
    <cellStyle name="Note 7 26 3" xfId="18189" xr:uid="{00000000-0005-0000-0000-000034480000}"/>
    <cellStyle name="Note 7 26 3 2" xfId="30988" xr:uid="{00000000-0005-0000-0000-000035480000}"/>
    <cellStyle name="Note 7 26 4" xfId="12491" xr:uid="{00000000-0005-0000-0000-000036480000}"/>
    <cellStyle name="Note 7 26 5" xfId="21719" xr:uid="{00000000-0005-0000-0000-000037480000}"/>
    <cellStyle name="Note 7 27" xfId="4273" xr:uid="{00000000-0005-0000-0000-000038480000}"/>
    <cellStyle name="Note 7 27 2" xfId="18191" xr:uid="{00000000-0005-0000-0000-000039480000}"/>
    <cellStyle name="Note 7 27 2 2" xfId="30990" xr:uid="{00000000-0005-0000-0000-00003A480000}"/>
    <cellStyle name="Note 7 27 3" xfId="12493" xr:uid="{00000000-0005-0000-0000-00003B480000}"/>
    <cellStyle name="Note 7 27 4" xfId="26020" xr:uid="{00000000-0005-0000-0000-00003C480000}"/>
    <cellStyle name="Note 7 28" xfId="7099" xr:uid="{00000000-0005-0000-0000-00003D480000}"/>
    <cellStyle name="Note 7 28 2" xfId="18154" xr:uid="{00000000-0005-0000-0000-00003E480000}"/>
    <cellStyle name="Note 7 28 3" xfId="30953" xr:uid="{00000000-0005-0000-0000-00003F480000}"/>
    <cellStyle name="Note 7 29" xfId="12456" xr:uid="{00000000-0005-0000-0000-000040480000}"/>
    <cellStyle name="Note 7 3" xfId="2061" xr:uid="{00000000-0005-0000-0000-000041480000}"/>
    <cellStyle name="Note 7 3 2" xfId="4959" xr:uid="{00000000-0005-0000-0000-000042480000}"/>
    <cellStyle name="Note 7 3 2 2" xfId="18193" xr:uid="{00000000-0005-0000-0000-000043480000}"/>
    <cellStyle name="Note 7 3 2 2 2" xfId="30992" xr:uid="{00000000-0005-0000-0000-000044480000}"/>
    <cellStyle name="Note 7 3 2 3" xfId="12495" xr:uid="{00000000-0005-0000-0000-000045480000}"/>
    <cellStyle name="Note 7 3 2 4" xfId="26021" xr:uid="{00000000-0005-0000-0000-000046480000}"/>
    <cellStyle name="Note 7 3 3" xfId="7572" xr:uid="{00000000-0005-0000-0000-000047480000}"/>
    <cellStyle name="Note 7 3 3 2" xfId="18192" xr:uid="{00000000-0005-0000-0000-000048480000}"/>
    <cellStyle name="Note 7 3 3 3" xfId="30991" xr:uid="{00000000-0005-0000-0000-000049480000}"/>
    <cellStyle name="Note 7 3 4" xfId="12494" xr:uid="{00000000-0005-0000-0000-00004A480000}"/>
    <cellStyle name="Note 7 3 5" xfId="22250" xr:uid="{00000000-0005-0000-0000-00004B480000}"/>
    <cellStyle name="Note 7 4" xfId="1503" xr:uid="{00000000-0005-0000-0000-00004C480000}"/>
    <cellStyle name="Note 7 4 2" xfId="4402" xr:uid="{00000000-0005-0000-0000-00004D480000}"/>
    <cellStyle name="Note 7 4 2 2" xfId="18195" xr:uid="{00000000-0005-0000-0000-00004E480000}"/>
    <cellStyle name="Note 7 4 2 2 2" xfId="30994" xr:uid="{00000000-0005-0000-0000-00004F480000}"/>
    <cellStyle name="Note 7 4 2 3" xfId="12497" xr:uid="{00000000-0005-0000-0000-000050480000}"/>
    <cellStyle name="Note 7 4 2 4" xfId="26022" xr:uid="{00000000-0005-0000-0000-000051480000}"/>
    <cellStyle name="Note 7 4 3" xfId="7202" xr:uid="{00000000-0005-0000-0000-000052480000}"/>
    <cellStyle name="Note 7 4 3 2" xfId="18194" xr:uid="{00000000-0005-0000-0000-000053480000}"/>
    <cellStyle name="Note 7 4 3 3" xfId="30993" xr:uid="{00000000-0005-0000-0000-000054480000}"/>
    <cellStyle name="Note 7 4 4" xfId="12496" xr:uid="{00000000-0005-0000-0000-000055480000}"/>
    <cellStyle name="Note 7 4 5" xfId="21692" xr:uid="{00000000-0005-0000-0000-000056480000}"/>
    <cellStyle name="Note 7 5" xfId="2321" xr:uid="{00000000-0005-0000-0000-000057480000}"/>
    <cellStyle name="Note 7 5 2" xfId="5219" xr:uid="{00000000-0005-0000-0000-000058480000}"/>
    <cellStyle name="Note 7 5 2 2" xfId="18197" xr:uid="{00000000-0005-0000-0000-000059480000}"/>
    <cellStyle name="Note 7 5 2 2 2" xfId="30996" xr:uid="{00000000-0005-0000-0000-00005A480000}"/>
    <cellStyle name="Note 7 5 2 3" xfId="12499" xr:uid="{00000000-0005-0000-0000-00005B480000}"/>
    <cellStyle name="Note 7 5 2 4" xfId="26023" xr:uid="{00000000-0005-0000-0000-00005C480000}"/>
    <cellStyle name="Note 7 5 3" xfId="7769" xr:uid="{00000000-0005-0000-0000-00005D480000}"/>
    <cellStyle name="Note 7 5 3 2" xfId="18196" xr:uid="{00000000-0005-0000-0000-00005E480000}"/>
    <cellStyle name="Note 7 5 3 3" xfId="30995" xr:uid="{00000000-0005-0000-0000-00005F480000}"/>
    <cellStyle name="Note 7 5 4" xfId="12498" xr:uid="{00000000-0005-0000-0000-000060480000}"/>
    <cellStyle name="Note 7 5 5" xfId="22510" xr:uid="{00000000-0005-0000-0000-000061480000}"/>
    <cellStyle name="Note 7 6" xfId="1532" xr:uid="{00000000-0005-0000-0000-000062480000}"/>
    <cellStyle name="Note 7 6 2" xfId="4431" xr:uid="{00000000-0005-0000-0000-000063480000}"/>
    <cellStyle name="Note 7 6 2 2" xfId="18199" xr:uid="{00000000-0005-0000-0000-000064480000}"/>
    <cellStyle name="Note 7 6 2 2 2" xfId="30998" xr:uid="{00000000-0005-0000-0000-000065480000}"/>
    <cellStyle name="Note 7 6 2 3" xfId="12501" xr:uid="{00000000-0005-0000-0000-000066480000}"/>
    <cellStyle name="Note 7 6 2 4" xfId="26024" xr:uid="{00000000-0005-0000-0000-000067480000}"/>
    <cellStyle name="Note 7 6 3" xfId="7225" xr:uid="{00000000-0005-0000-0000-000068480000}"/>
    <cellStyle name="Note 7 6 3 2" xfId="18198" xr:uid="{00000000-0005-0000-0000-000069480000}"/>
    <cellStyle name="Note 7 6 3 3" xfId="30997" xr:uid="{00000000-0005-0000-0000-00006A480000}"/>
    <cellStyle name="Note 7 6 4" xfId="12500" xr:uid="{00000000-0005-0000-0000-00006B480000}"/>
    <cellStyle name="Note 7 6 5" xfId="21721" xr:uid="{00000000-0005-0000-0000-00006C480000}"/>
    <cellStyle name="Note 7 7" xfId="2373" xr:uid="{00000000-0005-0000-0000-00006D480000}"/>
    <cellStyle name="Note 7 7 2" xfId="5271" xr:uid="{00000000-0005-0000-0000-00006E480000}"/>
    <cellStyle name="Note 7 7 2 2" xfId="18201" xr:uid="{00000000-0005-0000-0000-00006F480000}"/>
    <cellStyle name="Note 7 7 2 2 2" xfId="31000" xr:uid="{00000000-0005-0000-0000-000070480000}"/>
    <cellStyle name="Note 7 7 2 3" xfId="12503" xr:uid="{00000000-0005-0000-0000-000071480000}"/>
    <cellStyle name="Note 7 7 2 4" xfId="26025" xr:uid="{00000000-0005-0000-0000-000072480000}"/>
    <cellStyle name="Note 7 7 3" xfId="7806" xr:uid="{00000000-0005-0000-0000-000073480000}"/>
    <cellStyle name="Note 7 7 3 2" xfId="18200" xr:uid="{00000000-0005-0000-0000-000074480000}"/>
    <cellStyle name="Note 7 7 3 3" xfId="30999" xr:uid="{00000000-0005-0000-0000-000075480000}"/>
    <cellStyle name="Note 7 7 4" xfId="12502" xr:uid="{00000000-0005-0000-0000-000076480000}"/>
    <cellStyle name="Note 7 7 5" xfId="22562" xr:uid="{00000000-0005-0000-0000-000077480000}"/>
    <cellStyle name="Note 7 8" xfId="2245" xr:uid="{00000000-0005-0000-0000-000078480000}"/>
    <cellStyle name="Note 7 8 2" xfId="5143" xr:uid="{00000000-0005-0000-0000-000079480000}"/>
    <cellStyle name="Note 7 8 2 2" xfId="18203" xr:uid="{00000000-0005-0000-0000-00007A480000}"/>
    <cellStyle name="Note 7 8 2 2 2" xfId="31002" xr:uid="{00000000-0005-0000-0000-00007B480000}"/>
    <cellStyle name="Note 7 8 2 3" xfId="12505" xr:uid="{00000000-0005-0000-0000-00007C480000}"/>
    <cellStyle name="Note 7 8 2 4" xfId="26026" xr:uid="{00000000-0005-0000-0000-00007D480000}"/>
    <cellStyle name="Note 7 8 3" xfId="7703" xr:uid="{00000000-0005-0000-0000-00007E480000}"/>
    <cellStyle name="Note 7 8 3 2" xfId="18202" xr:uid="{00000000-0005-0000-0000-00007F480000}"/>
    <cellStyle name="Note 7 8 3 3" xfId="31001" xr:uid="{00000000-0005-0000-0000-000080480000}"/>
    <cellStyle name="Note 7 8 4" xfId="12504" xr:uid="{00000000-0005-0000-0000-000081480000}"/>
    <cellStyle name="Note 7 8 5" xfId="22434" xr:uid="{00000000-0005-0000-0000-000082480000}"/>
    <cellStyle name="Note 7 9" xfId="1963" xr:uid="{00000000-0005-0000-0000-000083480000}"/>
    <cellStyle name="Note 7 9 2" xfId="4861" xr:uid="{00000000-0005-0000-0000-000084480000}"/>
    <cellStyle name="Note 7 9 2 2" xfId="18205" xr:uid="{00000000-0005-0000-0000-000085480000}"/>
    <cellStyle name="Note 7 9 2 2 2" xfId="31004" xr:uid="{00000000-0005-0000-0000-000086480000}"/>
    <cellStyle name="Note 7 9 2 3" xfId="12507" xr:uid="{00000000-0005-0000-0000-000087480000}"/>
    <cellStyle name="Note 7 9 2 4" xfId="26027" xr:uid="{00000000-0005-0000-0000-000088480000}"/>
    <cellStyle name="Note 7 9 3" xfId="7492" xr:uid="{00000000-0005-0000-0000-000089480000}"/>
    <cellStyle name="Note 7 9 3 2" xfId="18204" xr:uid="{00000000-0005-0000-0000-00008A480000}"/>
    <cellStyle name="Note 7 9 3 3" xfId="31003" xr:uid="{00000000-0005-0000-0000-00008B480000}"/>
    <cellStyle name="Note 7 9 4" xfId="12506" xr:uid="{00000000-0005-0000-0000-00008C480000}"/>
    <cellStyle name="Note 7 9 5" xfId="22152" xr:uid="{00000000-0005-0000-0000-00008D480000}"/>
    <cellStyle name="Note 8" xfId="2549" xr:uid="{00000000-0005-0000-0000-00008E480000}"/>
    <cellStyle name="Note 8 2" xfId="5446" xr:uid="{00000000-0005-0000-0000-00008F480000}"/>
    <cellStyle name="Note 8 2 2" xfId="18207" xr:uid="{00000000-0005-0000-0000-000090480000}"/>
    <cellStyle name="Note 8 2 2 2" xfId="31006" xr:uid="{00000000-0005-0000-0000-000091480000}"/>
    <cellStyle name="Note 8 2 3" xfId="12509" xr:uid="{00000000-0005-0000-0000-000092480000}"/>
    <cellStyle name="Note 8 2 4" xfId="26028" xr:uid="{00000000-0005-0000-0000-000093480000}"/>
    <cellStyle name="Note 8 3" xfId="7920" xr:uid="{00000000-0005-0000-0000-000094480000}"/>
    <cellStyle name="Note 8 3 2" xfId="18206" xr:uid="{00000000-0005-0000-0000-000095480000}"/>
    <cellStyle name="Note 8 3 3" xfId="31005" xr:uid="{00000000-0005-0000-0000-000096480000}"/>
    <cellStyle name="Note 8 4" xfId="12508" xr:uid="{00000000-0005-0000-0000-000097480000}"/>
    <cellStyle name="Note 8 5" xfId="22737" xr:uid="{00000000-0005-0000-0000-000098480000}"/>
    <cellStyle name="Note 9" xfId="3337" xr:uid="{00000000-0005-0000-0000-000099480000}"/>
    <cellStyle name="Note 9 2" xfId="6234" xr:uid="{00000000-0005-0000-0000-00009A480000}"/>
    <cellStyle name="Note 9 2 2" xfId="18209" xr:uid="{00000000-0005-0000-0000-00009B480000}"/>
    <cellStyle name="Note 9 2 2 2" xfId="31008" xr:uid="{00000000-0005-0000-0000-00009C480000}"/>
    <cellStyle name="Note 9 2 3" xfId="12511" xr:uid="{00000000-0005-0000-0000-00009D480000}"/>
    <cellStyle name="Note 9 2 4" xfId="26029" xr:uid="{00000000-0005-0000-0000-00009E480000}"/>
    <cellStyle name="Note 9 3" xfId="8433" xr:uid="{00000000-0005-0000-0000-00009F480000}"/>
    <cellStyle name="Note 9 3 2" xfId="18208" xr:uid="{00000000-0005-0000-0000-0000A0480000}"/>
    <cellStyle name="Note 9 3 3" xfId="31007" xr:uid="{00000000-0005-0000-0000-0000A1480000}"/>
    <cellStyle name="Note 9 4" xfId="12510" xr:uid="{00000000-0005-0000-0000-0000A2480000}"/>
    <cellStyle name="Note 9 5" xfId="23525" xr:uid="{00000000-0005-0000-0000-0000A3480000}"/>
    <cellStyle name="Note_MBA and other" xfId="33471" xr:uid="{00000000-0005-0000-0000-0000A4480000}"/>
    <cellStyle name="Notiz 2" xfId="459" xr:uid="{00000000-0005-0000-0000-0000A5480000}"/>
    <cellStyle name="Notiz 2 10" xfId="2320" xr:uid="{00000000-0005-0000-0000-0000A6480000}"/>
    <cellStyle name="Notiz 2 10 2" xfId="5218" xr:uid="{00000000-0005-0000-0000-0000A7480000}"/>
    <cellStyle name="Notiz 2 10 2 2" xfId="18212" xr:uid="{00000000-0005-0000-0000-0000A8480000}"/>
    <cellStyle name="Notiz 2 10 2 2 2" xfId="31011" xr:uid="{00000000-0005-0000-0000-0000A9480000}"/>
    <cellStyle name="Notiz 2 10 2 3" xfId="12514" xr:uid="{00000000-0005-0000-0000-0000AA480000}"/>
    <cellStyle name="Notiz 2 10 2 4" xfId="26030" xr:uid="{00000000-0005-0000-0000-0000AB480000}"/>
    <cellStyle name="Notiz 2 10 3" xfId="7768" xr:uid="{00000000-0005-0000-0000-0000AC480000}"/>
    <cellStyle name="Notiz 2 10 3 2" xfId="18211" xr:uid="{00000000-0005-0000-0000-0000AD480000}"/>
    <cellStyle name="Notiz 2 10 3 3" xfId="31010" xr:uid="{00000000-0005-0000-0000-0000AE480000}"/>
    <cellStyle name="Notiz 2 10 4" xfId="12513" xr:uid="{00000000-0005-0000-0000-0000AF480000}"/>
    <cellStyle name="Notiz 2 10 5" xfId="22509" xr:uid="{00000000-0005-0000-0000-0000B0480000}"/>
    <cellStyle name="Notiz 2 11" xfId="1526" xr:uid="{00000000-0005-0000-0000-0000B1480000}"/>
    <cellStyle name="Notiz 2 11 2" xfId="4425" xr:uid="{00000000-0005-0000-0000-0000B2480000}"/>
    <cellStyle name="Notiz 2 11 2 2" xfId="18214" xr:uid="{00000000-0005-0000-0000-0000B3480000}"/>
    <cellStyle name="Notiz 2 11 2 2 2" xfId="31013" xr:uid="{00000000-0005-0000-0000-0000B4480000}"/>
    <cellStyle name="Notiz 2 11 2 3" xfId="12516" xr:uid="{00000000-0005-0000-0000-0000B5480000}"/>
    <cellStyle name="Notiz 2 11 2 4" xfId="26031" xr:uid="{00000000-0005-0000-0000-0000B6480000}"/>
    <cellStyle name="Notiz 2 11 3" xfId="7221" xr:uid="{00000000-0005-0000-0000-0000B7480000}"/>
    <cellStyle name="Notiz 2 11 3 2" xfId="18213" xr:uid="{00000000-0005-0000-0000-0000B8480000}"/>
    <cellStyle name="Notiz 2 11 3 3" xfId="31012" xr:uid="{00000000-0005-0000-0000-0000B9480000}"/>
    <cellStyle name="Notiz 2 11 4" xfId="12515" xr:uid="{00000000-0005-0000-0000-0000BA480000}"/>
    <cellStyle name="Notiz 2 11 5" xfId="21715" xr:uid="{00000000-0005-0000-0000-0000BB480000}"/>
    <cellStyle name="Notiz 2 12" xfId="2461" xr:uid="{00000000-0005-0000-0000-0000BC480000}"/>
    <cellStyle name="Notiz 2 12 2" xfId="5358" xr:uid="{00000000-0005-0000-0000-0000BD480000}"/>
    <cellStyle name="Notiz 2 12 2 2" xfId="18216" xr:uid="{00000000-0005-0000-0000-0000BE480000}"/>
    <cellStyle name="Notiz 2 12 2 2 2" xfId="31015" xr:uid="{00000000-0005-0000-0000-0000BF480000}"/>
    <cellStyle name="Notiz 2 12 2 3" xfId="12518" xr:uid="{00000000-0005-0000-0000-0000C0480000}"/>
    <cellStyle name="Notiz 2 12 2 4" xfId="26032" xr:uid="{00000000-0005-0000-0000-0000C1480000}"/>
    <cellStyle name="Notiz 2 12 3" xfId="7860" xr:uid="{00000000-0005-0000-0000-0000C2480000}"/>
    <cellStyle name="Notiz 2 12 3 2" xfId="18215" xr:uid="{00000000-0005-0000-0000-0000C3480000}"/>
    <cellStyle name="Notiz 2 12 3 3" xfId="31014" xr:uid="{00000000-0005-0000-0000-0000C4480000}"/>
    <cellStyle name="Notiz 2 12 4" xfId="12517" xr:uid="{00000000-0005-0000-0000-0000C5480000}"/>
    <cellStyle name="Notiz 2 12 5" xfId="22649" xr:uid="{00000000-0005-0000-0000-0000C6480000}"/>
    <cellStyle name="Notiz 2 13" xfId="2244" xr:uid="{00000000-0005-0000-0000-0000C7480000}"/>
    <cellStyle name="Notiz 2 13 2" xfId="5142" xr:uid="{00000000-0005-0000-0000-0000C8480000}"/>
    <cellStyle name="Notiz 2 13 2 2" xfId="18218" xr:uid="{00000000-0005-0000-0000-0000C9480000}"/>
    <cellStyle name="Notiz 2 13 2 2 2" xfId="31017" xr:uid="{00000000-0005-0000-0000-0000CA480000}"/>
    <cellStyle name="Notiz 2 13 2 3" xfId="12520" xr:uid="{00000000-0005-0000-0000-0000CB480000}"/>
    <cellStyle name="Notiz 2 13 2 4" xfId="26033" xr:uid="{00000000-0005-0000-0000-0000CC480000}"/>
    <cellStyle name="Notiz 2 13 3" xfId="7702" xr:uid="{00000000-0005-0000-0000-0000CD480000}"/>
    <cellStyle name="Notiz 2 13 3 2" xfId="18217" xr:uid="{00000000-0005-0000-0000-0000CE480000}"/>
    <cellStyle name="Notiz 2 13 3 3" xfId="31016" xr:uid="{00000000-0005-0000-0000-0000CF480000}"/>
    <cellStyle name="Notiz 2 13 4" xfId="12519" xr:uid="{00000000-0005-0000-0000-0000D0480000}"/>
    <cellStyle name="Notiz 2 13 5" xfId="22433" xr:uid="{00000000-0005-0000-0000-0000D1480000}"/>
    <cellStyle name="Notiz 2 14" xfId="2278" xr:uid="{00000000-0005-0000-0000-0000D2480000}"/>
    <cellStyle name="Notiz 2 14 2" xfId="5176" xr:uid="{00000000-0005-0000-0000-0000D3480000}"/>
    <cellStyle name="Notiz 2 14 2 2" xfId="18220" xr:uid="{00000000-0005-0000-0000-0000D4480000}"/>
    <cellStyle name="Notiz 2 14 2 2 2" xfId="31019" xr:uid="{00000000-0005-0000-0000-0000D5480000}"/>
    <cellStyle name="Notiz 2 14 2 3" xfId="12522" xr:uid="{00000000-0005-0000-0000-0000D6480000}"/>
    <cellStyle name="Notiz 2 14 2 4" xfId="26034" xr:uid="{00000000-0005-0000-0000-0000D7480000}"/>
    <cellStyle name="Notiz 2 14 3" xfId="7728" xr:uid="{00000000-0005-0000-0000-0000D8480000}"/>
    <cellStyle name="Notiz 2 14 3 2" xfId="18219" xr:uid="{00000000-0005-0000-0000-0000D9480000}"/>
    <cellStyle name="Notiz 2 14 3 3" xfId="31018" xr:uid="{00000000-0005-0000-0000-0000DA480000}"/>
    <cellStyle name="Notiz 2 14 4" xfId="12521" xr:uid="{00000000-0005-0000-0000-0000DB480000}"/>
    <cellStyle name="Notiz 2 14 5" xfId="22467" xr:uid="{00000000-0005-0000-0000-0000DC480000}"/>
    <cellStyle name="Notiz 2 15" xfId="2932" xr:uid="{00000000-0005-0000-0000-0000DD480000}"/>
    <cellStyle name="Notiz 2 15 2" xfId="5829" xr:uid="{00000000-0005-0000-0000-0000DE480000}"/>
    <cellStyle name="Notiz 2 15 2 2" xfId="18222" xr:uid="{00000000-0005-0000-0000-0000DF480000}"/>
    <cellStyle name="Notiz 2 15 2 2 2" xfId="31021" xr:uid="{00000000-0005-0000-0000-0000E0480000}"/>
    <cellStyle name="Notiz 2 15 2 3" xfId="12524" xr:uid="{00000000-0005-0000-0000-0000E1480000}"/>
    <cellStyle name="Notiz 2 15 2 4" xfId="26035" xr:uid="{00000000-0005-0000-0000-0000E2480000}"/>
    <cellStyle name="Notiz 2 15 3" xfId="8180" xr:uid="{00000000-0005-0000-0000-0000E3480000}"/>
    <cellStyle name="Notiz 2 15 3 2" xfId="18221" xr:uid="{00000000-0005-0000-0000-0000E4480000}"/>
    <cellStyle name="Notiz 2 15 3 3" xfId="31020" xr:uid="{00000000-0005-0000-0000-0000E5480000}"/>
    <cellStyle name="Notiz 2 15 4" xfId="12523" xr:uid="{00000000-0005-0000-0000-0000E6480000}"/>
    <cellStyle name="Notiz 2 15 5" xfId="23120" xr:uid="{00000000-0005-0000-0000-0000E7480000}"/>
    <cellStyle name="Notiz 2 16" xfId="2578" xr:uid="{00000000-0005-0000-0000-0000E8480000}"/>
    <cellStyle name="Notiz 2 16 2" xfId="5475" xr:uid="{00000000-0005-0000-0000-0000E9480000}"/>
    <cellStyle name="Notiz 2 16 2 2" xfId="18224" xr:uid="{00000000-0005-0000-0000-0000EA480000}"/>
    <cellStyle name="Notiz 2 16 2 2 2" xfId="31023" xr:uid="{00000000-0005-0000-0000-0000EB480000}"/>
    <cellStyle name="Notiz 2 16 2 3" xfId="12526" xr:uid="{00000000-0005-0000-0000-0000EC480000}"/>
    <cellStyle name="Notiz 2 16 2 4" xfId="26036" xr:uid="{00000000-0005-0000-0000-0000ED480000}"/>
    <cellStyle name="Notiz 2 16 3" xfId="7938" xr:uid="{00000000-0005-0000-0000-0000EE480000}"/>
    <cellStyle name="Notiz 2 16 3 2" xfId="18223" xr:uid="{00000000-0005-0000-0000-0000EF480000}"/>
    <cellStyle name="Notiz 2 16 3 3" xfId="31022" xr:uid="{00000000-0005-0000-0000-0000F0480000}"/>
    <cellStyle name="Notiz 2 16 4" xfId="12525" xr:uid="{00000000-0005-0000-0000-0000F1480000}"/>
    <cellStyle name="Notiz 2 16 5" xfId="22766" xr:uid="{00000000-0005-0000-0000-0000F2480000}"/>
    <cellStyle name="Notiz 2 17" xfId="3080" xr:uid="{00000000-0005-0000-0000-0000F3480000}"/>
    <cellStyle name="Notiz 2 17 2" xfId="5977" xr:uid="{00000000-0005-0000-0000-0000F4480000}"/>
    <cellStyle name="Notiz 2 17 2 2" xfId="18226" xr:uid="{00000000-0005-0000-0000-0000F5480000}"/>
    <cellStyle name="Notiz 2 17 2 2 2" xfId="31025" xr:uid="{00000000-0005-0000-0000-0000F6480000}"/>
    <cellStyle name="Notiz 2 17 2 3" xfId="12528" xr:uid="{00000000-0005-0000-0000-0000F7480000}"/>
    <cellStyle name="Notiz 2 17 2 4" xfId="26037" xr:uid="{00000000-0005-0000-0000-0000F8480000}"/>
    <cellStyle name="Notiz 2 17 3" xfId="8273" xr:uid="{00000000-0005-0000-0000-0000F9480000}"/>
    <cellStyle name="Notiz 2 17 3 2" xfId="18225" xr:uid="{00000000-0005-0000-0000-0000FA480000}"/>
    <cellStyle name="Notiz 2 17 3 3" xfId="31024" xr:uid="{00000000-0005-0000-0000-0000FB480000}"/>
    <cellStyle name="Notiz 2 17 4" xfId="12527" xr:uid="{00000000-0005-0000-0000-0000FC480000}"/>
    <cellStyle name="Notiz 2 17 5" xfId="23268" xr:uid="{00000000-0005-0000-0000-0000FD480000}"/>
    <cellStyle name="Notiz 2 18" xfId="3190" xr:uid="{00000000-0005-0000-0000-0000FE480000}"/>
    <cellStyle name="Notiz 2 18 2" xfId="6087" xr:uid="{00000000-0005-0000-0000-0000FF480000}"/>
    <cellStyle name="Notiz 2 18 2 2" xfId="18228" xr:uid="{00000000-0005-0000-0000-000000490000}"/>
    <cellStyle name="Notiz 2 18 2 2 2" xfId="31027" xr:uid="{00000000-0005-0000-0000-000001490000}"/>
    <cellStyle name="Notiz 2 18 2 3" xfId="12530" xr:uid="{00000000-0005-0000-0000-000002490000}"/>
    <cellStyle name="Notiz 2 18 2 4" xfId="26038" xr:uid="{00000000-0005-0000-0000-000003490000}"/>
    <cellStyle name="Notiz 2 18 3" xfId="8336" xr:uid="{00000000-0005-0000-0000-000004490000}"/>
    <cellStyle name="Notiz 2 18 3 2" xfId="18227" xr:uid="{00000000-0005-0000-0000-000005490000}"/>
    <cellStyle name="Notiz 2 18 3 3" xfId="31026" xr:uid="{00000000-0005-0000-0000-000006490000}"/>
    <cellStyle name="Notiz 2 18 4" xfId="12529" xr:uid="{00000000-0005-0000-0000-000007490000}"/>
    <cellStyle name="Notiz 2 18 5" xfId="23378" xr:uid="{00000000-0005-0000-0000-000008490000}"/>
    <cellStyle name="Notiz 2 19" xfId="2762" xr:uid="{00000000-0005-0000-0000-000009490000}"/>
    <cellStyle name="Notiz 2 19 2" xfId="5659" xr:uid="{00000000-0005-0000-0000-00000A490000}"/>
    <cellStyle name="Notiz 2 19 2 2" xfId="18230" xr:uid="{00000000-0005-0000-0000-00000B490000}"/>
    <cellStyle name="Notiz 2 19 2 2 2" xfId="31029" xr:uid="{00000000-0005-0000-0000-00000C490000}"/>
    <cellStyle name="Notiz 2 19 2 3" xfId="12532" xr:uid="{00000000-0005-0000-0000-00000D490000}"/>
    <cellStyle name="Notiz 2 19 2 4" xfId="26039" xr:uid="{00000000-0005-0000-0000-00000E490000}"/>
    <cellStyle name="Notiz 2 19 3" xfId="8103" xr:uid="{00000000-0005-0000-0000-00000F490000}"/>
    <cellStyle name="Notiz 2 19 3 2" xfId="18229" xr:uid="{00000000-0005-0000-0000-000010490000}"/>
    <cellStyle name="Notiz 2 19 3 3" xfId="31028" xr:uid="{00000000-0005-0000-0000-000011490000}"/>
    <cellStyle name="Notiz 2 19 4" xfId="12531" xr:uid="{00000000-0005-0000-0000-000012490000}"/>
    <cellStyle name="Notiz 2 19 5" xfId="22950" xr:uid="{00000000-0005-0000-0000-000013490000}"/>
    <cellStyle name="Notiz 2 2" xfId="460" xr:uid="{00000000-0005-0000-0000-000014490000}"/>
    <cellStyle name="Notiz 2 2 10" xfId="2243" xr:uid="{00000000-0005-0000-0000-000015490000}"/>
    <cellStyle name="Notiz 2 2 10 2" xfId="5141" xr:uid="{00000000-0005-0000-0000-000016490000}"/>
    <cellStyle name="Notiz 2 2 10 2 2" xfId="18233" xr:uid="{00000000-0005-0000-0000-000017490000}"/>
    <cellStyle name="Notiz 2 2 10 2 2 2" xfId="31032" xr:uid="{00000000-0005-0000-0000-000018490000}"/>
    <cellStyle name="Notiz 2 2 10 2 3" xfId="12535" xr:uid="{00000000-0005-0000-0000-000019490000}"/>
    <cellStyle name="Notiz 2 2 10 2 4" xfId="26040" xr:uid="{00000000-0005-0000-0000-00001A490000}"/>
    <cellStyle name="Notiz 2 2 10 3" xfId="7701" xr:uid="{00000000-0005-0000-0000-00001B490000}"/>
    <cellStyle name="Notiz 2 2 10 3 2" xfId="18232" xr:uid="{00000000-0005-0000-0000-00001C490000}"/>
    <cellStyle name="Notiz 2 2 10 3 3" xfId="31031" xr:uid="{00000000-0005-0000-0000-00001D490000}"/>
    <cellStyle name="Notiz 2 2 10 4" xfId="12534" xr:uid="{00000000-0005-0000-0000-00001E490000}"/>
    <cellStyle name="Notiz 2 2 10 5" xfId="22432" xr:uid="{00000000-0005-0000-0000-00001F490000}"/>
    <cellStyle name="Notiz 2 2 11" xfId="1964" xr:uid="{00000000-0005-0000-0000-000020490000}"/>
    <cellStyle name="Notiz 2 2 11 2" xfId="4862" xr:uid="{00000000-0005-0000-0000-000021490000}"/>
    <cellStyle name="Notiz 2 2 11 2 2" xfId="18235" xr:uid="{00000000-0005-0000-0000-000022490000}"/>
    <cellStyle name="Notiz 2 2 11 2 2 2" xfId="31034" xr:uid="{00000000-0005-0000-0000-000023490000}"/>
    <cellStyle name="Notiz 2 2 11 2 3" xfId="12537" xr:uid="{00000000-0005-0000-0000-000024490000}"/>
    <cellStyle name="Notiz 2 2 11 2 4" xfId="26041" xr:uid="{00000000-0005-0000-0000-000025490000}"/>
    <cellStyle name="Notiz 2 2 11 3" xfId="7493" xr:uid="{00000000-0005-0000-0000-000026490000}"/>
    <cellStyle name="Notiz 2 2 11 3 2" xfId="18234" xr:uid="{00000000-0005-0000-0000-000027490000}"/>
    <cellStyle name="Notiz 2 2 11 3 3" xfId="31033" xr:uid="{00000000-0005-0000-0000-000028490000}"/>
    <cellStyle name="Notiz 2 2 11 4" xfId="12536" xr:uid="{00000000-0005-0000-0000-000029490000}"/>
    <cellStyle name="Notiz 2 2 11 5" xfId="22153" xr:uid="{00000000-0005-0000-0000-00002A490000}"/>
    <cellStyle name="Notiz 2 2 12" xfId="2938" xr:uid="{00000000-0005-0000-0000-00002B490000}"/>
    <cellStyle name="Notiz 2 2 12 2" xfId="5835" xr:uid="{00000000-0005-0000-0000-00002C490000}"/>
    <cellStyle name="Notiz 2 2 12 2 2" xfId="18237" xr:uid="{00000000-0005-0000-0000-00002D490000}"/>
    <cellStyle name="Notiz 2 2 12 2 2 2" xfId="31036" xr:uid="{00000000-0005-0000-0000-00002E490000}"/>
    <cellStyle name="Notiz 2 2 12 2 3" xfId="12539" xr:uid="{00000000-0005-0000-0000-00002F490000}"/>
    <cellStyle name="Notiz 2 2 12 2 4" xfId="26042" xr:uid="{00000000-0005-0000-0000-000030490000}"/>
    <cellStyle name="Notiz 2 2 12 3" xfId="8185" xr:uid="{00000000-0005-0000-0000-000031490000}"/>
    <cellStyle name="Notiz 2 2 12 3 2" xfId="18236" xr:uid="{00000000-0005-0000-0000-000032490000}"/>
    <cellStyle name="Notiz 2 2 12 3 3" xfId="31035" xr:uid="{00000000-0005-0000-0000-000033490000}"/>
    <cellStyle name="Notiz 2 2 12 4" xfId="12538" xr:uid="{00000000-0005-0000-0000-000034490000}"/>
    <cellStyle name="Notiz 2 2 12 5" xfId="23126" xr:uid="{00000000-0005-0000-0000-000035490000}"/>
    <cellStyle name="Notiz 2 2 13" xfId="2437" xr:uid="{00000000-0005-0000-0000-000036490000}"/>
    <cellStyle name="Notiz 2 2 13 2" xfId="5334" xr:uid="{00000000-0005-0000-0000-000037490000}"/>
    <cellStyle name="Notiz 2 2 13 2 2" xfId="18239" xr:uid="{00000000-0005-0000-0000-000038490000}"/>
    <cellStyle name="Notiz 2 2 13 2 2 2" xfId="31038" xr:uid="{00000000-0005-0000-0000-000039490000}"/>
    <cellStyle name="Notiz 2 2 13 2 3" xfId="12541" xr:uid="{00000000-0005-0000-0000-00003A490000}"/>
    <cellStyle name="Notiz 2 2 13 2 4" xfId="26043" xr:uid="{00000000-0005-0000-0000-00003B490000}"/>
    <cellStyle name="Notiz 2 2 13 3" xfId="7836" xr:uid="{00000000-0005-0000-0000-00003C490000}"/>
    <cellStyle name="Notiz 2 2 13 3 2" xfId="18238" xr:uid="{00000000-0005-0000-0000-00003D490000}"/>
    <cellStyle name="Notiz 2 2 13 3 3" xfId="31037" xr:uid="{00000000-0005-0000-0000-00003E490000}"/>
    <cellStyle name="Notiz 2 2 13 4" xfId="12540" xr:uid="{00000000-0005-0000-0000-00003F490000}"/>
    <cellStyle name="Notiz 2 2 13 5" xfId="22625" xr:uid="{00000000-0005-0000-0000-000040490000}"/>
    <cellStyle name="Notiz 2 2 14" xfId="3033" xr:uid="{00000000-0005-0000-0000-000041490000}"/>
    <cellStyle name="Notiz 2 2 14 2" xfId="5930" xr:uid="{00000000-0005-0000-0000-000042490000}"/>
    <cellStyle name="Notiz 2 2 14 2 2" xfId="18241" xr:uid="{00000000-0005-0000-0000-000043490000}"/>
    <cellStyle name="Notiz 2 2 14 2 2 2" xfId="31040" xr:uid="{00000000-0005-0000-0000-000044490000}"/>
    <cellStyle name="Notiz 2 2 14 2 3" xfId="12543" xr:uid="{00000000-0005-0000-0000-000045490000}"/>
    <cellStyle name="Notiz 2 2 14 2 4" xfId="26044" xr:uid="{00000000-0005-0000-0000-000046490000}"/>
    <cellStyle name="Notiz 2 2 14 3" xfId="8243" xr:uid="{00000000-0005-0000-0000-000047490000}"/>
    <cellStyle name="Notiz 2 2 14 3 2" xfId="18240" xr:uid="{00000000-0005-0000-0000-000048490000}"/>
    <cellStyle name="Notiz 2 2 14 3 3" xfId="31039" xr:uid="{00000000-0005-0000-0000-000049490000}"/>
    <cellStyle name="Notiz 2 2 14 4" xfId="12542" xr:uid="{00000000-0005-0000-0000-00004A490000}"/>
    <cellStyle name="Notiz 2 2 14 5" xfId="23221" xr:uid="{00000000-0005-0000-0000-00004B490000}"/>
    <cellStyle name="Notiz 2 2 15" xfId="2158" xr:uid="{00000000-0005-0000-0000-00004C490000}"/>
    <cellStyle name="Notiz 2 2 15 2" xfId="5056" xr:uid="{00000000-0005-0000-0000-00004D490000}"/>
    <cellStyle name="Notiz 2 2 15 2 2" xfId="18243" xr:uid="{00000000-0005-0000-0000-00004E490000}"/>
    <cellStyle name="Notiz 2 2 15 2 2 2" xfId="31042" xr:uid="{00000000-0005-0000-0000-00004F490000}"/>
    <cellStyle name="Notiz 2 2 15 2 3" xfId="12545" xr:uid="{00000000-0005-0000-0000-000050490000}"/>
    <cellStyle name="Notiz 2 2 15 2 4" xfId="26045" xr:uid="{00000000-0005-0000-0000-000051490000}"/>
    <cellStyle name="Notiz 2 2 15 3" xfId="7669" xr:uid="{00000000-0005-0000-0000-000052490000}"/>
    <cellStyle name="Notiz 2 2 15 3 2" xfId="18242" xr:uid="{00000000-0005-0000-0000-000053490000}"/>
    <cellStyle name="Notiz 2 2 15 3 3" xfId="31041" xr:uid="{00000000-0005-0000-0000-000054490000}"/>
    <cellStyle name="Notiz 2 2 15 4" xfId="12544" xr:uid="{00000000-0005-0000-0000-000055490000}"/>
    <cellStyle name="Notiz 2 2 15 5" xfId="22347" xr:uid="{00000000-0005-0000-0000-000056490000}"/>
    <cellStyle name="Notiz 2 2 16" xfId="2988" xr:uid="{00000000-0005-0000-0000-000057490000}"/>
    <cellStyle name="Notiz 2 2 16 2" xfId="5885" xr:uid="{00000000-0005-0000-0000-000058490000}"/>
    <cellStyle name="Notiz 2 2 16 2 2" xfId="18245" xr:uid="{00000000-0005-0000-0000-000059490000}"/>
    <cellStyle name="Notiz 2 2 16 2 2 2" xfId="31044" xr:uid="{00000000-0005-0000-0000-00005A490000}"/>
    <cellStyle name="Notiz 2 2 16 2 3" xfId="12547" xr:uid="{00000000-0005-0000-0000-00005B490000}"/>
    <cellStyle name="Notiz 2 2 16 2 4" xfId="26046" xr:uid="{00000000-0005-0000-0000-00005C490000}"/>
    <cellStyle name="Notiz 2 2 16 3" xfId="8224" xr:uid="{00000000-0005-0000-0000-00005D490000}"/>
    <cellStyle name="Notiz 2 2 16 3 2" xfId="18244" xr:uid="{00000000-0005-0000-0000-00005E490000}"/>
    <cellStyle name="Notiz 2 2 16 3 3" xfId="31043" xr:uid="{00000000-0005-0000-0000-00005F490000}"/>
    <cellStyle name="Notiz 2 2 16 4" xfId="12546" xr:uid="{00000000-0005-0000-0000-000060490000}"/>
    <cellStyle name="Notiz 2 2 16 5" xfId="23176" xr:uid="{00000000-0005-0000-0000-000061490000}"/>
    <cellStyle name="Notiz 2 2 17" xfId="1830" xr:uid="{00000000-0005-0000-0000-000062490000}"/>
    <cellStyle name="Notiz 2 2 17 2" xfId="4729" xr:uid="{00000000-0005-0000-0000-000063490000}"/>
    <cellStyle name="Notiz 2 2 17 2 2" xfId="18247" xr:uid="{00000000-0005-0000-0000-000064490000}"/>
    <cellStyle name="Notiz 2 2 17 2 2 2" xfId="31046" xr:uid="{00000000-0005-0000-0000-000065490000}"/>
    <cellStyle name="Notiz 2 2 17 2 3" xfId="12549" xr:uid="{00000000-0005-0000-0000-000066490000}"/>
    <cellStyle name="Notiz 2 2 17 2 4" xfId="26047" xr:uid="{00000000-0005-0000-0000-000067490000}"/>
    <cellStyle name="Notiz 2 2 17 3" xfId="7438" xr:uid="{00000000-0005-0000-0000-000068490000}"/>
    <cellStyle name="Notiz 2 2 17 3 2" xfId="18246" xr:uid="{00000000-0005-0000-0000-000069490000}"/>
    <cellStyle name="Notiz 2 2 17 3 3" xfId="31045" xr:uid="{00000000-0005-0000-0000-00006A490000}"/>
    <cellStyle name="Notiz 2 2 17 4" xfId="12548" xr:uid="{00000000-0005-0000-0000-00006B490000}"/>
    <cellStyle name="Notiz 2 2 17 5" xfId="22019" xr:uid="{00000000-0005-0000-0000-00006C490000}"/>
    <cellStyle name="Notiz 2 2 18" xfId="3043" xr:uid="{00000000-0005-0000-0000-00006D490000}"/>
    <cellStyle name="Notiz 2 2 18 2" xfId="5940" xr:uid="{00000000-0005-0000-0000-00006E490000}"/>
    <cellStyle name="Notiz 2 2 18 2 2" xfId="18249" xr:uid="{00000000-0005-0000-0000-00006F490000}"/>
    <cellStyle name="Notiz 2 2 18 2 2 2" xfId="31048" xr:uid="{00000000-0005-0000-0000-000070490000}"/>
    <cellStyle name="Notiz 2 2 18 2 3" xfId="12551" xr:uid="{00000000-0005-0000-0000-000071490000}"/>
    <cellStyle name="Notiz 2 2 18 2 4" xfId="26048" xr:uid="{00000000-0005-0000-0000-000072490000}"/>
    <cellStyle name="Notiz 2 2 18 3" xfId="8250" xr:uid="{00000000-0005-0000-0000-000073490000}"/>
    <cellStyle name="Notiz 2 2 18 3 2" xfId="18248" xr:uid="{00000000-0005-0000-0000-000074490000}"/>
    <cellStyle name="Notiz 2 2 18 3 3" xfId="31047" xr:uid="{00000000-0005-0000-0000-000075490000}"/>
    <cellStyle name="Notiz 2 2 18 4" xfId="12550" xr:uid="{00000000-0005-0000-0000-000076490000}"/>
    <cellStyle name="Notiz 2 2 18 5" xfId="23231" xr:uid="{00000000-0005-0000-0000-000077490000}"/>
    <cellStyle name="Notiz 2 2 19" xfId="3282" xr:uid="{00000000-0005-0000-0000-000078490000}"/>
    <cellStyle name="Notiz 2 2 19 2" xfId="6179" xr:uid="{00000000-0005-0000-0000-000079490000}"/>
    <cellStyle name="Notiz 2 2 19 2 2" xfId="18251" xr:uid="{00000000-0005-0000-0000-00007A490000}"/>
    <cellStyle name="Notiz 2 2 19 2 2 2" xfId="31050" xr:uid="{00000000-0005-0000-0000-00007B490000}"/>
    <cellStyle name="Notiz 2 2 19 2 3" xfId="12553" xr:uid="{00000000-0005-0000-0000-00007C490000}"/>
    <cellStyle name="Notiz 2 2 19 2 4" xfId="26049" xr:uid="{00000000-0005-0000-0000-00007D490000}"/>
    <cellStyle name="Notiz 2 2 19 3" xfId="8400" xr:uid="{00000000-0005-0000-0000-00007E490000}"/>
    <cellStyle name="Notiz 2 2 19 3 2" xfId="18250" xr:uid="{00000000-0005-0000-0000-00007F490000}"/>
    <cellStyle name="Notiz 2 2 19 3 3" xfId="31049" xr:uid="{00000000-0005-0000-0000-000080490000}"/>
    <cellStyle name="Notiz 2 2 19 4" xfId="12552" xr:uid="{00000000-0005-0000-0000-000081490000}"/>
    <cellStyle name="Notiz 2 2 19 5" xfId="23470" xr:uid="{00000000-0005-0000-0000-000082490000}"/>
    <cellStyle name="Notiz 2 2 2" xfId="461" xr:uid="{00000000-0005-0000-0000-000083490000}"/>
    <cellStyle name="Notiz 2 2 2 10" xfId="1965" xr:uid="{00000000-0005-0000-0000-000084490000}"/>
    <cellStyle name="Notiz 2 2 2 10 2" xfId="4863" xr:uid="{00000000-0005-0000-0000-000085490000}"/>
    <cellStyle name="Notiz 2 2 2 10 2 2" xfId="18254" xr:uid="{00000000-0005-0000-0000-000086490000}"/>
    <cellStyle name="Notiz 2 2 2 10 2 2 2" xfId="31053" xr:uid="{00000000-0005-0000-0000-000087490000}"/>
    <cellStyle name="Notiz 2 2 2 10 2 3" xfId="12556" xr:uid="{00000000-0005-0000-0000-000088490000}"/>
    <cellStyle name="Notiz 2 2 2 10 2 4" xfId="26050" xr:uid="{00000000-0005-0000-0000-000089490000}"/>
    <cellStyle name="Notiz 2 2 2 10 3" xfId="7494" xr:uid="{00000000-0005-0000-0000-00008A490000}"/>
    <cellStyle name="Notiz 2 2 2 10 3 2" xfId="18253" xr:uid="{00000000-0005-0000-0000-00008B490000}"/>
    <cellStyle name="Notiz 2 2 2 10 3 3" xfId="31052" xr:uid="{00000000-0005-0000-0000-00008C490000}"/>
    <cellStyle name="Notiz 2 2 2 10 4" xfId="12555" xr:uid="{00000000-0005-0000-0000-00008D490000}"/>
    <cellStyle name="Notiz 2 2 2 10 5" xfId="22154" xr:uid="{00000000-0005-0000-0000-00008E490000}"/>
    <cellStyle name="Notiz 2 2 2 11" xfId="2971" xr:uid="{00000000-0005-0000-0000-00008F490000}"/>
    <cellStyle name="Notiz 2 2 2 11 2" xfId="5868" xr:uid="{00000000-0005-0000-0000-000090490000}"/>
    <cellStyle name="Notiz 2 2 2 11 2 2" xfId="18256" xr:uid="{00000000-0005-0000-0000-000091490000}"/>
    <cellStyle name="Notiz 2 2 2 11 2 2 2" xfId="31055" xr:uid="{00000000-0005-0000-0000-000092490000}"/>
    <cellStyle name="Notiz 2 2 2 11 2 3" xfId="12558" xr:uid="{00000000-0005-0000-0000-000093490000}"/>
    <cellStyle name="Notiz 2 2 2 11 2 4" xfId="26051" xr:uid="{00000000-0005-0000-0000-000094490000}"/>
    <cellStyle name="Notiz 2 2 2 11 3" xfId="8207" xr:uid="{00000000-0005-0000-0000-000095490000}"/>
    <cellStyle name="Notiz 2 2 2 11 3 2" xfId="18255" xr:uid="{00000000-0005-0000-0000-000096490000}"/>
    <cellStyle name="Notiz 2 2 2 11 3 3" xfId="31054" xr:uid="{00000000-0005-0000-0000-000097490000}"/>
    <cellStyle name="Notiz 2 2 2 11 4" xfId="12557" xr:uid="{00000000-0005-0000-0000-000098490000}"/>
    <cellStyle name="Notiz 2 2 2 11 5" xfId="23159" xr:uid="{00000000-0005-0000-0000-000099490000}"/>
    <cellStyle name="Notiz 2 2 2 12" xfId="2579" xr:uid="{00000000-0005-0000-0000-00009A490000}"/>
    <cellStyle name="Notiz 2 2 2 12 2" xfId="5476" xr:uid="{00000000-0005-0000-0000-00009B490000}"/>
    <cellStyle name="Notiz 2 2 2 12 2 2" xfId="18258" xr:uid="{00000000-0005-0000-0000-00009C490000}"/>
    <cellStyle name="Notiz 2 2 2 12 2 2 2" xfId="31057" xr:uid="{00000000-0005-0000-0000-00009D490000}"/>
    <cellStyle name="Notiz 2 2 2 12 2 3" xfId="12560" xr:uid="{00000000-0005-0000-0000-00009E490000}"/>
    <cellStyle name="Notiz 2 2 2 12 2 4" xfId="26052" xr:uid="{00000000-0005-0000-0000-00009F490000}"/>
    <cellStyle name="Notiz 2 2 2 12 3" xfId="7939" xr:uid="{00000000-0005-0000-0000-0000A0490000}"/>
    <cellStyle name="Notiz 2 2 2 12 3 2" xfId="18257" xr:uid="{00000000-0005-0000-0000-0000A1490000}"/>
    <cellStyle name="Notiz 2 2 2 12 3 3" xfId="31056" xr:uid="{00000000-0005-0000-0000-0000A2490000}"/>
    <cellStyle name="Notiz 2 2 2 12 4" xfId="12559" xr:uid="{00000000-0005-0000-0000-0000A3490000}"/>
    <cellStyle name="Notiz 2 2 2 12 5" xfId="22767" xr:uid="{00000000-0005-0000-0000-0000A4490000}"/>
    <cellStyle name="Notiz 2 2 2 13" xfId="3079" xr:uid="{00000000-0005-0000-0000-0000A5490000}"/>
    <cellStyle name="Notiz 2 2 2 13 2" xfId="5976" xr:uid="{00000000-0005-0000-0000-0000A6490000}"/>
    <cellStyle name="Notiz 2 2 2 13 2 2" xfId="18260" xr:uid="{00000000-0005-0000-0000-0000A7490000}"/>
    <cellStyle name="Notiz 2 2 2 13 2 2 2" xfId="31059" xr:uid="{00000000-0005-0000-0000-0000A8490000}"/>
    <cellStyle name="Notiz 2 2 2 13 2 3" xfId="12562" xr:uid="{00000000-0005-0000-0000-0000A9490000}"/>
    <cellStyle name="Notiz 2 2 2 13 2 4" xfId="26053" xr:uid="{00000000-0005-0000-0000-0000AA490000}"/>
    <cellStyle name="Notiz 2 2 2 13 3" xfId="8272" xr:uid="{00000000-0005-0000-0000-0000AB490000}"/>
    <cellStyle name="Notiz 2 2 2 13 3 2" xfId="18259" xr:uid="{00000000-0005-0000-0000-0000AC490000}"/>
    <cellStyle name="Notiz 2 2 2 13 3 3" xfId="31058" xr:uid="{00000000-0005-0000-0000-0000AD490000}"/>
    <cellStyle name="Notiz 2 2 2 13 4" xfId="12561" xr:uid="{00000000-0005-0000-0000-0000AE490000}"/>
    <cellStyle name="Notiz 2 2 2 13 5" xfId="23267" xr:uid="{00000000-0005-0000-0000-0000AF490000}"/>
    <cellStyle name="Notiz 2 2 2 14" xfId="2159" xr:uid="{00000000-0005-0000-0000-0000B0490000}"/>
    <cellStyle name="Notiz 2 2 2 14 2" xfId="5057" xr:uid="{00000000-0005-0000-0000-0000B1490000}"/>
    <cellStyle name="Notiz 2 2 2 14 2 2" xfId="18262" xr:uid="{00000000-0005-0000-0000-0000B2490000}"/>
    <cellStyle name="Notiz 2 2 2 14 2 2 2" xfId="31061" xr:uid="{00000000-0005-0000-0000-0000B3490000}"/>
    <cellStyle name="Notiz 2 2 2 14 2 3" xfId="12564" xr:uid="{00000000-0005-0000-0000-0000B4490000}"/>
    <cellStyle name="Notiz 2 2 2 14 2 4" xfId="26054" xr:uid="{00000000-0005-0000-0000-0000B5490000}"/>
    <cellStyle name="Notiz 2 2 2 14 3" xfId="7670" xr:uid="{00000000-0005-0000-0000-0000B6490000}"/>
    <cellStyle name="Notiz 2 2 2 14 3 2" xfId="18261" xr:uid="{00000000-0005-0000-0000-0000B7490000}"/>
    <cellStyle name="Notiz 2 2 2 14 3 3" xfId="31060" xr:uid="{00000000-0005-0000-0000-0000B8490000}"/>
    <cellStyle name="Notiz 2 2 2 14 4" xfId="12563" xr:uid="{00000000-0005-0000-0000-0000B9490000}"/>
    <cellStyle name="Notiz 2 2 2 14 5" xfId="22348" xr:uid="{00000000-0005-0000-0000-0000BA490000}"/>
    <cellStyle name="Notiz 2 2 2 15" xfId="2761" xr:uid="{00000000-0005-0000-0000-0000BB490000}"/>
    <cellStyle name="Notiz 2 2 2 15 2" xfId="5658" xr:uid="{00000000-0005-0000-0000-0000BC490000}"/>
    <cellStyle name="Notiz 2 2 2 15 2 2" xfId="18264" xr:uid="{00000000-0005-0000-0000-0000BD490000}"/>
    <cellStyle name="Notiz 2 2 2 15 2 2 2" xfId="31063" xr:uid="{00000000-0005-0000-0000-0000BE490000}"/>
    <cellStyle name="Notiz 2 2 2 15 2 3" xfId="12566" xr:uid="{00000000-0005-0000-0000-0000BF490000}"/>
    <cellStyle name="Notiz 2 2 2 15 2 4" xfId="26055" xr:uid="{00000000-0005-0000-0000-0000C0490000}"/>
    <cellStyle name="Notiz 2 2 2 15 3" xfId="8102" xr:uid="{00000000-0005-0000-0000-0000C1490000}"/>
    <cellStyle name="Notiz 2 2 2 15 3 2" xfId="18263" xr:uid="{00000000-0005-0000-0000-0000C2490000}"/>
    <cellStyle name="Notiz 2 2 2 15 3 3" xfId="31062" xr:uid="{00000000-0005-0000-0000-0000C3490000}"/>
    <cellStyle name="Notiz 2 2 2 15 4" xfId="12565" xr:uid="{00000000-0005-0000-0000-0000C4490000}"/>
    <cellStyle name="Notiz 2 2 2 15 5" xfId="22949" xr:uid="{00000000-0005-0000-0000-0000C5490000}"/>
    <cellStyle name="Notiz 2 2 2 16" xfId="2655" xr:uid="{00000000-0005-0000-0000-0000C6490000}"/>
    <cellStyle name="Notiz 2 2 2 16 2" xfId="5552" xr:uid="{00000000-0005-0000-0000-0000C7490000}"/>
    <cellStyle name="Notiz 2 2 2 16 2 2" xfId="18266" xr:uid="{00000000-0005-0000-0000-0000C8490000}"/>
    <cellStyle name="Notiz 2 2 2 16 2 2 2" xfId="31065" xr:uid="{00000000-0005-0000-0000-0000C9490000}"/>
    <cellStyle name="Notiz 2 2 2 16 2 3" xfId="12568" xr:uid="{00000000-0005-0000-0000-0000CA490000}"/>
    <cellStyle name="Notiz 2 2 2 16 2 4" xfId="26056" xr:uid="{00000000-0005-0000-0000-0000CB490000}"/>
    <cellStyle name="Notiz 2 2 2 16 3" xfId="8002" xr:uid="{00000000-0005-0000-0000-0000CC490000}"/>
    <cellStyle name="Notiz 2 2 2 16 3 2" xfId="18265" xr:uid="{00000000-0005-0000-0000-0000CD490000}"/>
    <cellStyle name="Notiz 2 2 2 16 3 3" xfId="31064" xr:uid="{00000000-0005-0000-0000-0000CE490000}"/>
    <cellStyle name="Notiz 2 2 2 16 4" xfId="12567" xr:uid="{00000000-0005-0000-0000-0000CF490000}"/>
    <cellStyle name="Notiz 2 2 2 16 5" xfId="22843" xr:uid="{00000000-0005-0000-0000-0000D0490000}"/>
    <cellStyle name="Notiz 2 2 2 17" xfId="3511" xr:uid="{00000000-0005-0000-0000-0000D1490000}"/>
    <cellStyle name="Notiz 2 2 2 17 2" xfId="6408" xr:uid="{00000000-0005-0000-0000-0000D2490000}"/>
    <cellStyle name="Notiz 2 2 2 17 2 2" xfId="18268" xr:uid="{00000000-0005-0000-0000-0000D3490000}"/>
    <cellStyle name="Notiz 2 2 2 17 2 2 2" xfId="31067" xr:uid="{00000000-0005-0000-0000-0000D4490000}"/>
    <cellStyle name="Notiz 2 2 2 17 2 3" xfId="12570" xr:uid="{00000000-0005-0000-0000-0000D5490000}"/>
    <cellStyle name="Notiz 2 2 2 17 2 4" xfId="26057" xr:uid="{00000000-0005-0000-0000-0000D6490000}"/>
    <cellStyle name="Notiz 2 2 2 17 3" xfId="8531" xr:uid="{00000000-0005-0000-0000-0000D7490000}"/>
    <cellStyle name="Notiz 2 2 2 17 3 2" xfId="18267" xr:uid="{00000000-0005-0000-0000-0000D8490000}"/>
    <cellStyle name="Notiz 2 2 2 17 3 3" xfId="31066" xr:uid="{00000000-0005-0000-0000-0000D9490000}"/>
    <cellStyle name="Notiz 2 2 2 17 4" xfId="12569" xr:uid="{00000000-0005-0000-0000-0000DA490000}"/>
    <cellStyle name="Notiz 2 2 2 17 5" xfId="23699" xr:uid="{00000000-0005-0000-0000-0000DB490000}"/>
    <cellStyle name="Notiz 2 2 2 18" xfId="3147" xr:uid="{00000000-0005-0000-0000-0000DC490000}"/>
    <cellStyle name="Notiz 2 2 2 18 2" xfId="6044" xr:uid="{00000000-0005-0000-0000-0000DD490000}"/>
    <cellStyle name="Notiz 2 2 2 18 2 2" xfId="18270" xr:uid="{00000000-0005-0000-0000-0000DE490000}"/>
    <cellStyle name="Notiz 2 2 2 18 2 2 2" xfId="31069" xr:uid="{00000000-0005-0000-0000-0000DF490000}"/>
    <cellStyle name="Notiz 2 2 2 18 2 3" xfId="12572" xr:uid="{00000000-0005-0000-0000-0000E0490000}"/>
    <cellStyle name="Notiz 2 2 2 18 2 4" xfId="26058" xr:uid="{00000000-0005-0000-0000-0000E1490000}"/>
    <cellStyle name="Notiz 2 2 2 18 3" xfId="8310" xr:uid="{00000000-0005-0000-0000-0000E2490000}"/>
    <cellStyle name="Notiz 2 2 2 18 3 2" xfId="18269" xr:uid="{00000000-0005-0000-0000-0000E3490000}"/>
    <cellStyle name="Notiz 2 2 2 18 3 3" xfId="31068" xr:uid="{00000000-0005-0000-0000-0000E4490000}"/>
    <cellStyle name="Notiz 2 2 2 18 4" xfId="12571" xr:uid="{00000000-0005-0000-0000-0000E5490000}"/>
    <cellStyle name="Notiz 2 2 2 18 5" xfId="23335" xr:uid="{00000000-0005-0000-0000-0000E6490000}"/>
    <cellStyle name="Notiz 2 2 2 19" xfId="1492" xr:uid="{00000000-0005-0000-0000-0000E7490000}"/>
    <cellStyle name="Notiz 2 2 2 19 2" xfId="4392" xr:uid="{00000000-0005-0000-0000-0000E8490000}"/>
    <cellStyle name="Notiz 2 2 2 19 2 2" xfId="18272" xr:uid="{00000000-0005-0000-0000-0000E9490000}"/>
    <cellStyle name="Notiz 2 2 2 19 2 2 2" xfId="31071" xr:uid="{00000000-0005-0000-0000-0000EA490000}"/>
    <cellStyle name="Notiz 2 2 2 19 2 3" xfId="12574" xr:uid="{00000000-0005-0000-0000-0000EB490000}"/>
    <cellStyle name="Notiz 2 2 2 19 2 4" xfId="26059" xr:uid="{00000000-0005-0000-0000-0000EC490000}"/>
    <cellStyle name="Notiz 2 2 2 19 3" xfId="7195" xr:uid="{00000000-0005-0000-0000-0000ED490000}"/>
    <cellStyle name="Notiz 2 2 2 19 3 2" xfId="18271" xr:uid="{00000000-0005-0000-0000-0000EE490000}"/>
    <cellStyle name="Notiz 2 2 2 19 3 3" xfId="31070" xr:uid="{00000000-0005-0000-0000-0000EF490000}"/>
    <cellStyle name="Notiz 2 2 2 19 4" xfId="12573" xr:uid="{00000000-0005-0000-0000-0000F0490000}"/>
    <cellStyle name="Notiz 2 2 2 19 5" xfId="21682" xr:uid="{00000000-0005-0000-0000-0000F1490000}"/>
    <cellStyle name="Notiz 2 2 2 2" xfId="462" xr:uid="{00000000-0005-0000-0000-0000F2490000}"/>
    <cellStyle name="Notiz 2 2 2 2 10" xfId="2931" xr:uid="{00000000-0005-0000-0000-0000F3490000}"/>
    <cellStyle name="Notiz 2 2 2 2 10 2" xfId="5828" xr:uid="{00000000-0005-0000-0000-0000F4490000}"/>
    <cellStyle name="Notiz 2 2 2 2 10 2 2" xfId="18275" xr:uid="{00000000-0005-0000-0000-0000F5490000}"/>
    <cellStyle name="Notiz 2 2 2 2 10 2 2 2" xfId="31074" xr:uid="{00000000-0005-0000-0000-0000F6490000}"/>
    <cellStyle name="Notiz 2 2 2 2 10 2 3" xfId="12577" xr:uid="{00000000-0005-0000-0000-0000F7490000}"/>
    <cellStyle name="Notiz 2 2 2 2 10 2 4" xfId="26060" xr:uid="{00000000-0005-0000-0000-0000F8490000}"/>
    <cellStyle name="Notiz 2 2 2 2 10 3" xfId="8179" xr:uid="{00000000-0005-0000-0000-0000F9490000}"/>
    <cellStyle name="Notiz 2 2 2 2 10 3 2" xfId="18274" xr:uid="{00000000-0005-0000-0000-0000FA490000}"/>
    <cellStyle name="Notiz 2 2 2 2 10 3 3" xfId="31073" xr:uid="{00000000-0005-0000-0000-0000FB490000}"/>
    <cellStyle name="Notiz 2 2 2 2 10 4" xfId="12576" xr:uid="{00000000-0005-0000-0000-0000FC490000}"/>
    <cellStyle name="Notiz 2 2 2 2 10 5" xfId="23119" xr:uid="{00000000-0005-0000-0000-0000FD490000}"/>
    <cellStyle name="Notiz 2 2 2 2 11" xfId="2299" xr:uid="{00000000-0005-0000-0000-0000FE490000}"/>
    <cellStyle name="Notiz 2 2 2 2 11 2" xfId="5197" xr:uid="{00000000-0005-0000-0000-0000FF490000}"/>
    <cellStyle name="Notiz 2 2 2 2 11 2 2" xfId="18277" xr:uid="{00000000-0005-0000-0000-0000004A0000}"/>
    <cellStyle name="Notiz 2 2 2 2 11 2 2 2" xfId="31076" xr:uid="{00000000-0005-0000-0000-0000014A0000}"/>
    <cellStyle name="Notiz 2 2 2 2 11 2 3" xfId="12579" xr:uid="{00000000-0005-0000-0000-0000024A0000}"/>
    <cellStyle name="Notiz 2 2 2 2 11 2 4" xfId="26061" xr:uid="{00000000-0005-0000-0000-0000034A0000}"/>
    <cellStyle name="Notiz 2 2 2 2 11 3" xfId="7747" xr:uid="{00000000-0005-0000-0000-0000044A0000}"/>
    <cellStyle name="Notiz 2 2 2 2 11 3 2" xfId="18276" xr:uid="{00000000-0005-0000-0000-0000054A0000}"/>
    <cellStyle name="Notiz 2 2 2 2 11 3 3" xfId="31075" xr:uid="{00000000-0005-0000-0000-0000064A0000}"/>
    <cellStyle name="Notiz 2 2 2 2 11 4" xfId="12578" xr:uid="{00000000-0005-0000-0000-0000074A0000}"/>
    <cellStyle name="Notiz 2 2 2 2 11 5" xfId="22488" xr:uid="{00000000-0005-0000-0000-0000084A0000}"/>
    <cellStyle name="Notiz 2 2 2 2 12" xfId="3035" xr:uid="{00000000-0005-0000-0000-0000094A0000}"/>
    <cellStyle name="Notiz 2 2 2 2 12 2" xfId="5932" xr:uid="{00000000-0005-0000-0000-00000A4A0000}"/>
    <cellStyle name="Notiz 2 2 2 2 12 2 2" xfId="18279" xr:uid="{00000000-0005-0000-0000-00000B4A0000}"/>
    <cellStyle name="Notiz 2 2 2 2 12 2 2 2" xfId="31078" xr:uid="{00000000-0005-0000-0000-00000C4A0000}"/>
    <cellStyle name="Notiz 2 2 2 2 12 2 3" xfId="12581" xr:uid="{00000000-0005-0000-0000-00000D4A0000}"/>
    <cellStyle name="Notiz 2 2 2 2 12 2 4" xfId="26062" xr:uid="{00000000-0005-0000-0000-00000E4A0000}"/>
    <cellStyle name="Notiz 2 2 2 2 12 3" xfId="8245" xr:uid="{00000000-0005-0000-0000-00000F4A0000}"/>
    <cellStyle name="Notiz 2 2 2 2 12 3 2" xfId="18278" xr:uid="{00000000-0005-0000-0000-0000104A0000}"/>
    <cellStyle name="Notiz 2 2 2 2 12 3 3" xfId="31077" xr:uid="{00000000-0005-0000-0000-0000114A0000}"/>
    <cellStyle name="Notiz 2 2 2 2 12 4" xfId="12580" xr:uid="{00000000-0005-0000-0000-0000124A0000}"/>
    <cellStyle name="Notiz 2 2 2 2 12 5" xfId="23223" xr:uid="{00000000-0005-0000-0000-0000134A0000}"/>
    <cellStyle name="Notiz 2 2 2 2 13" xfId="2333" xr:uid="{00000000-0005-0000-0000-0000144A0000}"/>
    <cellStyle name="Notiz 2 2 2 2 13 2" xfId="5231" xr:uid="{00000000-0005-0000-0000-0000154A0000}"/>
    <cellStyle name="Notiz 2 2 2 2 13 2 2" xfId="18281" xr:uid="{00000000-0005-0000-0000-0000164A0000}"/>
    <cellStyle name="Notiz 2 2 2 2 13 2 2 2" xfId="31080" xr:uid="{00000000-0005-0000-0000-0000174A0000}"/>
    <cellStyle name="Notiz 2 2 2 2 13 2 3" xfId="12583" xr:uid="{00000000-0005-0000-0000-0000184A0000}"/>
    <cellStyle name="Notiz 2 2 2 2 13 2 4" xfId="26063" xr:uid="{00000000-0005-0000-0000-0000194A0000}"/>
    <cellStyle name="Notiz 2 2 2 2 13 3" xfId="7781" xr:uid="{00000000-0005-0000-0000-00001A4A0000}"/>
    <cellStyle name="Notiz 2 2 2 2 13 3 2" xfId="18280" xr:uid="{00000000-0005-0000-0000-00001B4A0000}"/>
    <cellStyle name="Notiz 2 2 2 2 13 3 3" xfId="31079" xr:uid="{00000000-0005-0000-0000-00001C4A0000}"/>
    <cellStyle name="Notiz 2 2 2 2 13 4" xfId="12582" xr:uid="{00000000-0005-0000-0000-00001D4A0000}"/>
    <cellStyle name="Notiz 2 2 2 2 13 5" xfId="22522" xr:uid="{00000000-0005-0000-0000-00001E4A0000}"/>
    <cellStyle name="Notiz 2 2 2 2 14" xfId="2760" xr:uid="{00000000-0005-0000-0000-00001F4A0000}"/>
    <cellStyle name="Notiz 2 2 2 2 14 2" xfId="5657" xr:uid="{00000000-0005-0000-0000-0000204A0000}"/>
    <cellStyle name="Notiz 2 2 2 2 14 2 2" xfId="18283" xr:uid="{00000000-0005-0000-0000-0000214A0000}"/>
    <cellStyle name="Notiz 2 2 2 2 14 2 2 2" xfId="31082" xr:uid="{00000000-0005-0000-0000-0000224A0000}"/>
    <cellStyle name="Notiz 2 2 2 2 14 2 3" xfId="12585" xr:uid="{00000000-0005-0000-0000-0000234A0000}"/>
    <cellStyle name="Notiz 2 2 2 2 14 2 4" xfId="26064" xr:uid="{00000000-0005-0000-0000-0000244A0000}"/>
    <cellStyle name="Notiz 2 2 2 2 14 3" xfId="8101" xr:uid="{00000000-0005-0000-0000-0000254A0000}"/>
    <cellStyle name="Notiz 2 2 2 2 14 3 2" xfId="18282" xr:uid="{00000000-0005-0000-0000-0000264A0000}"/>
    <cellStyle name="Notiz 2 2 2 2 14 3 3" xfId="31081" xr:uid="{00000000-0005-0000-0000-0000274A0000}"/>
    <cellStyle name="Notiz 2 2 2 2 14 4" xfId="12584" xr:uid="{00000000-0005-0000-0000-0000284A0000}"/>
    <cellStyle name="Notiz 2 2 2 2 14 5" xfId="22948" xr:uid="{00000000-0005-0000-0000-0000294A0000}"/>
    <cellStyle name="Notiz 2 2 2 2 15" xfId="3249" xr:uid="{00000000-0005-0000-0000-00002A4A0000}"/>
    <cellStyle name="Notiz 2 2 2 2 15 2" xfId="6146" xr:uid="{00000000-0005-0000-0000-00002B4A0000}"/>
    <cellStyle name="Notiz 2 2 2 2 15 2 2" xfId="18285" xr:uid="{00000000-0005-0000-0000-00002C4A0000}"/>
    <cellStyle name="Notiz 2 2 2 2 15 2 2 2" xfId="31084" xr:uid="{00000000-0005-0000-0000-00002D4A0000}"/>
    <cellStyle name="Notiz 2 2 2 2 15 2 3" xfId="12587" xr:uid="{00000000-0005-0000-0000-00002E4A0000}"/>
    <cellStyle name="Notiz 2 2 2 2 15 2 4" xfId="26065" xr:uid="{00000000-0005-0000-0000-00002F4A0000}"/>
    <cellStyle name="Notiz 2 2 2 2 15 3" xfId="8368" xr:uid="{00000000-0005-0000-0000-0000304A0000}"/>
    <cellStyle name="Notiz 2 2 2 2 15 3 2" xfId="18284" xr:uid="{00000000-0005-0000-0000-0000314A0000}"/>
    <cellStyle name="Notiz 2 2 2 2 15 3 3" xfId="31083" xr:uid="{00000000-0005-0000-0000-0000324A0000}"/>
    <cellStyle name="Notiz 2 2 2 2 15 4" xfId="12586" xr:uid="{00000000-0005-0000-0000-0000334A0000}"/>
    <cellStyle name="Notiz 2 2 2 2 15 5" xfId="23437" xr:uid="{00000000-0005-0000-0000-0000344A0000}"/>
    <cellStyle name="Notiz 2 2 2 2 16" xfId="3510" xr:uid="{00000000-0005-0000-0000-0000354A0000}"/>
    <cellStyle name="Notiz 2 2 2 2 16 2" xfId="6407" xr:uid="{00000000-0005-0000-0000-0000364A0000}"/>
    <cellStyle name="Notiz 2 2 2 2 16 2 2" xfId="18287" xr:uid="{00000000-0005-0000-0000-0000374A0000}"/>
    <cellStyle name="Notiz 2 2 2 2 16 2 2 2" xfId="31086" xr:uid="{00000000-0005-0000-0000-0000384A0000}"/>
    <cellStyle name="Notiz 2 2 2 2 16 2 3" xfId="12589" xr:uid="{00000000-0005-0000-0000-0000394A0000}"/>
    <cellStyle name="Notiz 2 2 2 2 16 2 4" xfId="26066" xr:uid="{00000000-0005-0000-0000-00003A4A0000}"/>
    <cellStyle name="Notiz 2 2 2 2 16 3" xfId="8530" xr:uid="{00000000-0005-0000-0000-00003B4A0000}"/>
    <cellStyle name="Notiz 2 2 2 2 16 3 2" xfId="18286" xr:uid="{00000000-0005-0000-0000-00003C4A0000}"/>
    <cellStyle name="Notiz 2 2 2 2 16 3 3" xfId="31085" xr:uid="{00000000-0005-0000-0000-00003D4A0000}"/>
    <cellStyle name="Notiz 2 2 2 2 16 4" xfId="12588" xr:uid="{00000000-0005-0000-0000-00003E4A0000}"/>
    <cellStyle name="Notiz 2 2 2 2 16 5" xfId="23698" xr:uid="{00000000-0005-0000-0000-00003F4A0000}"/>
    <cellStyle name="Notiz 2 2 2 2 17" xfId="3281" xr:uid="{00000000-0005-0000-0000-0000404A0000}"/>
    <cellStyle name="Notiz 2 2 2 2 17 2" xfId="6178" xr:uid="{00000000-0005-0000-0000-0000414A0000}"/>
    <cellStyle name="Notiz 2 2 2 2 17 2 2" xfId="18289" xr:uid="{00000000-0005-0000-0000-0000424A0000}"/>
    <cellStyle name="Notiz 2 2 2 2 17 2 2 2" xfId="31088" xr:uid="{00000000-0005-0000-0000-0000434A0000}"/>
    <cellStyle name="Notiz 2 2 2 2 17 2 3" xfId="12591" xr:uid="{00000000-0005-0000-0000-0000444A0000}"/>
    <cellStyle name="Notiz 2 2 2 2 17 2 4" xfId="26067" xr:uid="{00000000-0005-0000-0000-0000454A0000}"/>
    <cellStyle name="Notiz 2 2 2 2 17 3" xfId="8399" xr:uid="{00000000-0005-0000-0000-0000464A0000}"/>
    <cellStyle name="Notiz 2 2 2 2 17 3 2" xfId="18288" xr:uid="{00000000-0005-0000-0000-0000474A0000}"/>
    <cellStyle name="Notiz 2 2 2 2 17 3 3" xfId="31087" xr:uid="{00000000-0005-0000-0000-0000484A0000}"/>
    <cellStyle name="Notiz 2 2 2 2 17 4" xfId="12590" xr:uid="{00000000-0005-0000-0000-0000494A0000}"/>
    <cellStyle name="Notiz 2 2 2 2 17 5" xfId="23469" xr:uid="{00000000-0005-0000-0000-00004A4A0000}"/>
    <cellStyle name="Notiz 2 2 2 2 18" xfId="3679" xr:uid="{00000000-0005-0000-0000-00004B4A0000}"/>
    <cellStyle name="Notiz 2 2 2 2 18 2" xfId="6576" xr:uid="{00000000-0005-0000-0000-00004C4A0000}"/>
    <cellStyle name="Notiz 2 2 2 2 18 2 2" xfId="18291" xr:uid="{00000000-0005-0000-0000-00004D4A0000}"/>
    <cellStyle name="Notiz 2 2 2 2 18 2 2 2" xfId="31090" xr:uid="{00000000-0005-0000-0000-00004E4A0000}"/>
    <cellStyle name="Notiz 2 2 2 2 18 2 3" xfId="12593" xr:uid="{00000000-0005-0000-0000-00004F4A0000}"/>
    <cellStyle name="Notiz 2 2 2 2 18 2 4" xfId="26068" xr:uid="{00000000-0005-0000-0000-0000504A0000}"/>
    <cellStyle name="Notiz 2 2 2 2 18 3" xfId="8631" xr:uid="{00000000-0005-0000-0000-0000514A0000}"/>
    <cellStyle name="Notiz 2 2 2 2 18 3 2" xfId="18290" xr:uid="{00000000-0005-0000-0000-0000524A0000}"/>
    <cellStyle name="Notiz 2 2 2 2 18 3 3" xfId="31089" xr:uid="{00000000-0005-0000-0000-0000534A0000}"/>
    <cellStyle name="Notiz 2 2 2 2 18 4" xfId="12592" xr:uid="{00000000-0005-0000-0000-0000544A0000}"/>
    <cellStyle name="Notiz 2 2 2 2 18 5" xfId="23867" xr:uid="{00000000-0005-0000-0000-0000554A0000}"/>
    <cellStyle name="Notiz 2 2 2 2 19" xfId="3299" xr:uid="{00000000-0005-0000-0000-0000564A0000}"/>
    <cellStyle name="Notiz 2 2 2 2 19 2" xfId="6196" xr:uid="{00000000-0005-0000-0000-0000574A0000}"/>
    <cellStyle name="Notiz 2 2 2 2 19 2 2" xfId="18293" xr:uid="{00000000-0005-0000-0000-0000584A0000}"/>
    <cellStyle name="Notiz 2 2 2 2 19 2 2 2" xfId="31092" xr:uid="{00000000-0005-0000-0000-0000594A0000}"/>
    <cellStyle name="Notiz 2 2 2 2 19 2 3" xfId="12595" xr:uid="{00000000-0005-0000-0000-00005A4A0000}"/>
    <cellStyle name="Notiz 2 2 2 2 19 2 4" xfId="26069" xr:uid="{00000000-0005-0000-0000-00005B4A0000}"/>
    <cellStyle name="Notiz 2 2 2 2 19 3" xfId="8415" xr:uid="{00000000-0005-0000-0000-00005C4A0000}"/>
    <cellStyle name="Notiz 2 2 2 2 19 3 2" xfId="18292" xr:uid="{00000000-0005-0000-0000-00005D4A0000}"/>
    <cellStyle name="Notiz 2 2 2 2 19 3 3" xfId="31091" xr:uid="{00000000-0005-0000-0000-00005E4A0000}"/>
    <cellStyle name="Notiz 2 2 2 2 19 4" xfId="12594" xr:uid="{00000000-0005-0000-0000-00005F4A0000}"/>
    <cellStyle name="Notiz 2 2 2 2 19 5" xfId="23487" xr:uid="{00000000-0005-0000-0000-0000604A0000}"/>
    <cellStyle name="Notiz 2 2 2 2 2" xfId="1704" xr:uid="{00000000-0005-0000-0000-0000614A0000}"/>
    <cellStyle name="Notiz 2 2 2 2 2 2" xfId="4603" xr:uid="{00000000-0005-0000-0000-0000624A0000}"/>
    <cellStyle name="Notiz 2 2 2 2 2 2 2" xfId="18295" xr:uid="{00000000-0005-0000-0000-0000634A0000}"/>
    <cellStyle name="Notiz 2 2 2 2 2 2 2 2" xfId="31094" xr:uid="{00000000-0005-0000-0000-0000644A0000}"/>
    <cellStyle name="Notiz 2 2 2 2 2 2 3" xfId="12597" xr:uid="{00000000-0005-0000-0000-0000654A0000}"/>
    <cellStyle name="Notiz 2 2 2 2 2 2 4" xfId="26070" xr:uid="{00000000-0005-0000-0000-0000664A0000}"/>
    <cellStyle name="Notiz 2 2 2 2 2 3" xfId="7336" xr:uid="{00000000-0005-0000-0000-0000674A0000}"/>
    <cellStyle name="Notiz 2 2 2 2 2 3 2" xfId="18294" xr:uid="{00000000-0005-0000-0000-0000684A0000}"/>
    <cellStyle name="Notiz 2 2 2 2 2 3 3" xfId="31093" xr:uid="{00000000-0005-0000-0000-0000694A0000}"/>
    <cellStyle name="Notiz 2 2 2 2 2 4" xfId="12596" xr:uid="{00000000-0005-0000-0000-00006A4A0000}"/>
    <cellStyle name="Notiz 2 2 2 2 2 5" xfId="21893" xr:uid="{00000000-0005-0000-0000-00006B4A0000}"/>
    <cellStyle name="Notiz 2 2 2 2 20" xfId="2656" xr:uid="{00000000-0005-0000-0000-00006C4A0000}"/>
    <cellStyle name="Notiz 2 2 2 2 20 2" xfId="5553" xr:uid="{00000000-0005-0000-0000-00006D4A0000}"/>
    <cellStyle name="Notiz 2 2 2 2 20 2 2" xfId="18297" xr:uid="{00000000-0005-0000-0000-00006E4A0000}"/>
    <cellStyle name="Notiz 2 2 2 2 20 2 2 2" xfId="31096" xr:uid="{00000000-0005-0000-0000-00006F4A0000}"/>
    <cellStyle name="Notiz 2 2 2 2 20 2 3" xfId="12599" xr:uid="{00000000-0005-0000-0000-0000704A0000}"/>
    <cellStyle name="Notiz 2 2 2 2 20 2 4" xfId="26071" xr:uid="{00000000-0005-0000-0000-0000714A0000}"/>
    <cellStyle name="Notiz 2 2 2 2 20 3" xfId="8003" xr:uid="{00000000-0005-0000-0000-0000724A0000}"/>
    <cellStyle name="Notiz 2 2 2 2 20 3 2" xfId="18296" xr:uid="{00000000-0005-0000-0000-0000734A0000}"/>
    <cellStyle name="Notiz 2 2 2 2 20 3 3" xfId="31095" xr:uid="{00000000-0005-0000-0000-0000744A0000}"/>
    <cellStyle name="Notiz 2 2 2 2 20 4" xfId="12598" xr:uid="{00000000-0005-0000-0000-0000754A0000}"/>
    <cellStyle name="Notiz 2 2 2 2 20 5" xfId="22844" xr:uid="{00000000-0005-0000-0000-0000764A0000}"/>
    <cellStyle name="Notiz 2 2 2 2 21" xfId="2801" xr:uid="{00000000-0005-0000-0000-0000774A0000}"/>
    <cellStyle name="Notiz 2 2 2 2 21 2" xfId="5698" xr:uid="{00000000-0005-0000-0000-0000784A0000}"/>
    <cellStyle name="Notiz 2 2 2 2 21 2 2" xfId="18299" xr:uid="{00000000-0005-0000-0000-0000794A0000}"/>
    <cellStyle name="Notiz 2 2 2 2 21 2 2 2" xfId="31098" xr:uid="{00000000-0005-0000-0000-00007A4A0000}"/>
    <cellStyle name="Notiz 2 2 2 2 21 2 3" xfId="12601" xr:uid="{00000000-0005-0000-0000-00007B4A0000}"/>
    <cellStyle name="Notiz 2 2 2 2 21 2 4" xfId="26072" xr:uid="{00000000-0005-0000-0000-00007C4A0000}"/>
    <cellStyle name="Notiz 2 2 2 2 21 3" xfId="8122" xr:uid="{00000000-0005-0000-0000-00007D4A0000}"/>
    <cellStyle name="Notiz 2 2 2 2 21 3 2" xfId="18298" xr:uid="{00000000-0005-0000-0000-00007E4A0000}"/>
    <cellStyle name="Notiz 2 2 2 2 21 3 3" xfId="31097" xr:uid="{00000000-0005-0000-0000-00007F4A0000}"/>
    <cellStyle name="Notiz 2 2 2 2 21 4" xfId="12600" xr:uid="{00000000-0005-0000-0000-0000804A0000}"/>
    <cellStyle name="Notiz 2 2 2 2 21 5" xfId="22989" xr:uid="{00000000-0005-0000-0000-0000814A0000}"/>
    <cellStyle name="Notiz 2 2 2 2 22" xfId="3260" xr:uid="{00000000-0005-0000-0000-0000824A0000}"/>
    <cellStyle name="Notiz 2 2 2 2 22 2" xfId="6157" xr:uid="{00000000-0005-0000-0000-0000834A0000}"/>
    <cellStyle name="Notiz 2 2 2 2 22 2 2" xfId="18301" xr:uid="{00000000-0005-0000-0000-0000844A0000}"/>
    <cellStyle name="Notiz 2 2 2 2 22 2 2 2" xfId="31100" xr:uid="{00000000-0005-0000-0000-0000854A0000}"/>
    <cellStyle name="Notiz 2 2 2 2 22 2 3" xfId="12603" xr:uid="{00000000-0005-0000-0000-0000864A0000}"/>
    <cellStyle name="Notiz 2 2 2 2 22 2 4" xfId="26073" xr:uid="{00000000-0005-0000-0000-0000874A0000}"/>
    <cellStyle name="Notiz 2 2 2 2 22 3" xfId="8379" xr:uid="{00000000-0005-0000-0000-0000884A0000}"/>
    <cellStyle name="Notiz 2 2 2 2 22 3 2" xfId="18300" xr:uid="{00000000-0005-0000-0000-0000894A0000}"/>
    <cellStyle name="Notiz 2 2 2 2 22 3 3" xfId="31099" xr:uid="{00000000-0005-0000-0000-00008A4A0000}"/>
    <cellStyle name="Notiz 2 2 2 2 22 4" xfId="12602" xr:uid="{00000000-0005-0000-0000-00008B4A0000}"/>
    <cellStyle name="Notiz 2 2 2 2 22 5" xfId="23448" xr:uid="{00000000-0005-0000-0000-00008C4A0000}"/>
    <cellStyle name="Notiz 2 2 2 2 23" xfId="3991" xr:uid="{00000000-0005-0000-0000-00008D4A0000}"/>
    <cellStyle name="Notiz 2 2 2 2 23 2" xfId="6888" xr:uid="{00000000-0005-0000-0000-00008E4A0000}"/>
    <cellStyle name="Notiz 2 2 2 2 23 2 2" xfId="18303" xr:uid="{00000000-0005-0000-0000-00008F4A0000}"/>
    <cellStyle name="Notiz 2 2 2 2 23 2 2 2" xfId="31102" xr:uid="{00000000-0005-0000-0000-0000904A0000}"/>
    <cellStyle name="Notiz 2 2 2 2 23 2 3" xfId="12605" xr:uid="{00000000-0005-0000-0000-0000914A0000}"/>
    <cellStyle name="Notiz 2 2 2 2 23 2 4" xfId="26074" xr:uid="{00000000-0005-0000-0000-0000924A0000}"/>
    <cellStyle name="Notiz 2 2 2 2 23 3" xfId="8772" xr:uid="{00000000-0005-0000-0000-0000934A0000}"/>
    <cellStyle name="Notiz 2 2 2 2 23 3 2" xfId="18302" xr:uid="{00000000-0005-0000-0000-0000944A0000}"/>
    <cellStyle name="Notiz 2 2 2 2 23 3 3" xfId="31101" xr:uid="{00000000-0005-0000-0000-0000954A0000}"/>
    <cellStyle name="Notiz 2 2 2 2 23 4" xfId="12604" xr:uid="{00000000-0005-0000-0000-0000964A0000}"/>
    <cellStyle name="Notiz 2 2 2 2 23 5" xfId="24179" xr:uid="{00000000-0005-0000-0000-0000974A0000}"/>
    <cellStyle name="Notiz 2 2 2 2 24" xfId="1520" xr:uid="{00000000-0005-0000-0000-0000984A0000}"/>
    <cellStyle name="Notiz 2 2 2 2 24 2" xfId="4419" xr:uid="{00000000-0005-0000-0000-0000994A0000}"/>
    <cellStyle name="Notiz 2 2 2 2 24 2 2" xfId="18305" xr:uid="{00000000-0005-0000-0000-00009A4A0000}"/>
    <cellStyle name="Notiz 2 2 2 2 24 2 2 2" xfId="31104" xr:uid="{00000000-0005-0000-0000-00009B4A0000}"/>
    <cellStyle name="Notiz 2 2 2 2 24 2 3" xfId="12607" xr:uid="{00000000-0005-0000-0000-00009C4A0000}"/>
    <cellStyle name="Notiz 2 2 2 2 24 2 4" xfId="26075" xr:uid="{00000000-0005-0000-0000-00009D4A0000}"/>
    <cellStyle name="Notiz 2 2 2 2 24 3" xfId="7215" xr:uid="{00000000-0005-0000-0000-00009E4A0000}"/>
    <cellStyle name="Notiz 2 2 2 2 24 3 2" xfId="18304" xr:uid="{00000000-0005-0000-0000-00009F4A0000}"/>
    <cellStyle name="Notiz 2 2 2 2 24 3 3" xfId="31103" xr:uid="{00000000-0005-0000-0000-0000A04A0000}"/>
    <cellStyle name="Notiz 2 2 2 2 24 4" xfId="12606" xr:uid="{00000000-0005-0000-0000-0000A14A0000}"/>
    <cellStyle name="Notiz 2 2 2 2 24 5" xfId="21709" xr:uid="{00000000-0005-0000-0000-0000A24A0000}"/>
    <cellStyle name="Notiz 2 2 2 2 25" xfId="3530" xr:uid="{00000000-0005-0000-0000-0000A34A0000}"/>
    <cellStyle name="Notiz 2 2 2 2 25 2" xfId="6427" xr:uid="{00000000-0005-0000-0000-0000A44A0000}"/>
    <cellStyle name="Notiz 2 2 2 2 25 2 2" xfId="18307" xr:uid="{00000000-0005-0000-0000-0000A54A0000}"/>
    <cellStyle name="Notiz 2 2 2 2 25 2 2 2" xfId="31106" xr:uid="{00000000-0005-0000-0000-0000A64A0000}"/>
    <cellStyle name="Notiz 2 2 2 2 25 2 3" xfId="12609" xr:uid="{00000000-0005-0000-0000-0000A74A0000}"/>
    <cellStyle name="Notiz 2 2 2 2 25 2 4" xfId="26076" xr:uid="{00000000-0005-0000-0000-0000A84A0000}"/>
    <cellStyle name="Notiz 2 2 2 2 25 3" xfId="8545" xr:uid="{00000000-0005-0000-0000-0000A94A0000}"/>
    <cellStyle name="Notiz 2 2 2 2 25 3 2" xfId="18306" xr:uid="{00000000-0005-0000-0000-0000AA4A0000}"/>
    <cellStyle name="Notiz 2 2 2 2 25 3 3" xfId="31105" xr:uid="{00000000-0005-0000-0000-0000AB4A0000}"/>
    <cellStyle name="Notiz 2 2 2 2 25 4" xfId="12608" xr:uid="{00000000-0005-0000-0000-0000AC4A0000}"/>
    <cellStyle name="Notiz 2 2 2 2 25 5" xfId="23718" xr:uid="{00000000-0005-0000-0000-0000AD4A0000}"/>
    <cellStyle name="Notiz 2 2 2 2 26" xfId="1814" xr:uid="{00000000-0005-0000-0000-0000AE4A0000}"/>
    <cellStyle name="Notiz 2 2 2 2 26 2" xfId="4713" xr:uid="{00000000-0005-0000-0000-0000AF4A0000}"/>
    <cellStyle name="Notiz 2 2 2 2 26 2 2" xfId="18309" xr:uid="{00000000-0005-0000-0000-0000B04A0000}"/>
    <cellStyle name="Notiz 2 2 2 2 26 2 2 2" xfId="31108" xr:uid="{00000000-0005-0000-0000-0000B14A0000}"/>
    <cellStyle name="Notiz 2 2 2 2 26 2 3" xfId="12611" xr:uid="{00000000-0005-0000-0000-0000B24A0000}"/>
    <cellStyle name="Notiz 2 2 2 2 26 2 4" xfId="26077" xr:uid="{00000000-0005-0000-0000-0000B34A0000}"/>
    <cellStyle name="Notiz 2 2 2 2 26 3" xfId="18308" xr:uid="{00000000-0005-0000-0000-0000B44A0000}"/>
    <cellStyle name="Notiz 2 2 2 2 26 3 2" xfId="31107" xr:uid="{00000000-0005-0000-0000-0000B54A0000}"/>
    <cellStyle name="Notiz 2 2 2 2 26 4" xfId="12610" xr:uid="{00000000-0005-0000-0000-0000B64A0000}"/>
    <cellStyle name="Notiz 2 2 2 2 26 5" xfId="22003" xr:uid="{00000000-0005-0000-0000-0000B74A0000}"/>
    <cellStyle name="Notiz 2 2 2 2 27" xfId="4277" xr:uid="{00000000-0005-0000-0000-0000B84A0000}"/>
    <cellStyle name="Notiz 2 2 2 2 27 2" xfId="18310" xr:uid="{00000000-0005-0000-0000-0000B94A0000}"/>
    <cellStyle name="Notiz 2 2 2 2 27 2 2" xfId="31109" xr:uid="{00000000-0005-0000-0000-0000BA4A0000}"/>
    <cellStyle name="Notiz 2 2 2 2 27 3" xfId="12612" xr:uid="{00000000-0005-0000-0000-0000BB4A0000}"/>
    <cellStyle name="Notiz 2 2 2 2 27 4" xfId="26078" xr:uid="{00000000-0005-0000-0000-0000BC4A0000}"/>
    <cellStyle name="Notiz 2 2 2 2 28" xfId="7103" xr:uid="{00000000-0005-0000-0000-0000BD4A0000}"/>
    <cellStyle name="Notiz 2 2 2 2 28 2" xfId="18273" xr:uid="{00000000-0005-0000-0000-0000BE4A0000}"/>
    <cellStyle name="Notiz 2 2 2 2 28 3" xfId="31072" xr:uid="{00000000-0005-0000-0000-0000BF4A0000}"/>
    <cellStyle name="Notiz 2 2 2 2 29" xfId="12575" xr:uid="{00000000-0005-0000-0000-0000C04A0000}"/>
    <cellStyle name="Notiz 2 2 2 2 3" xfId="2057" xr:uid="{00000000-0005-0000-0000-0000C14A0000}"/>
    <cellStyle name="Notiz 2 2 2 2 3 2" xfId="4955" xr:uid="{00000000-0005-0000-0000-0000C24A0000}"/>
    <cellStyle name="Notiz 2 2 2 2 3 2 2" xfId="18312" xr:uid="{00000000-0005-0000-0000-0000C34A0000}"/>
    <cellStyle name="Notiz 2 2 2 2 3 2 2 2" xfId="31111" xr:uid="{00000000-0005-0000-0000-0000C44A0000}"/>
    <cellStyle name="Notiz 2 2 2 2 3 2 3" xfId="12614" xr:uid="{00000000-0005-0000-0000-0000C54A0000}"/>
    <cellStyle name="Notiz 2 2 2 2 3 2 4" xfId="26079" xr:uid="{00000000-0005-0000-0000-0000C64A0000}"/>
    <cellStyle name="Notiz 2 2 2 2 3 3" xfId="7568" xr:uid="{00000000-0005-0000-0000-0000C74A0000}"/>
    <cellStyle name="Notiz 2 2 2 2 3 3 2" xfId="18311" xr:uid="{00000000-0005-0000-0000-0000C84A0000}"/>
    <cellStyle name="Notiz 2 2 2 2 3 3 3" xfId="31110" xr:uid="{00000000-0005-0000-0000-0000C94A0000}"/>
    <cellStyle name="Notiz 2 2 2 2 3 4" xfId="12613" xr:uid="{00000000-0005-0000-0000-0000CA4A0000}"/>
    <cellStyle name="Notiz 2 2 2 2 3 5" xfId="22246" xr:uid="{00000000-0005-0000-0000-0000CB4A0000}"/>
    <cellStyle name="Notiz 2 2 2 2 4" xfId="1507" xr:uid="{00000000-0005-0000-0000-0000CC4A0000}"/>
    <cellStyle name="Notiz 2 2 2 2 4 2" xfId="4406" xr:uid="{00000000-0005-0000-0000-0000CD4A0000}"/>
    <cellStyle name="Notiz 2 2 2 2 4 2 2" xfId="18314" xr:uid="{00000000-0005-0000-0000-0000CE4A0000}"/>
    <cellStyle name="Notiz 2 2 2 2 4 2 2 2" xfId="31113" xr:uid="{00000000-0005-0000-0000-0000CF4A0000}"/>
    <cellStyle name="Notiz 2 2 2 2 4 2 3" xfId="12616" xr:uid="{00000000-0005-0000-0000-0000D04A0000}"/>
    <cellStyle name="Notiz 2 2 2 2 4 2 4" xfId="26080" xr:uid="{00000000-0005-0000-0000-0000D14A0000}"/>
    <cellStyle name="Notiz 2 2 2 2 4 3" xfId="7206" xr:uid="{00000000-0005-0000-0000-0000D24A0000}"/>
    <cellStyle name="Notiz 2 2 2 2 4 3 2" xfId="18313" xr:uid="{00000000-0005-0000-0000-0000D34A0000}"/>
    <cellStyle name="Notiz 2 2 2 2 4 3 3" xfId="31112" xr:uid="{00000000-0005-0000-0000-0000D44A0000}"/>
    <cellStyle name="Notiz 2 2 2 2 4 4" xfId="12615" xr:uid="{00000000-0005-0000-0000-0000D54A0000}"/>
    <cellStyle name="Notiz 2 2 2 2 4 5" xfId="21696" xr:uid="{00000000-0005-0000-0000-0000D64A0000}"/>
    <cellStyle name="Notiz 2 2 2 2 5" xfId="2283" xr:uid="{00000000-0005-0000-0000-0000D74A0000}"/>
    <cellStyle name="Notiz 2 2 2 2 5 2" xfId="5181" xr:uid="{00000000-0005-0000-0000-0000D84A0000}"/>
    <cellStyle name="Notiz 2 2 2 2 5 2 2" xfId="18316" xr:uid="{00000000-0005-0000-0000-0000D94A0000}"/>
    <cellStyle name="Notiz 2 2 2 2 5 2 2 2" xfId="31115" xr:uid="{00000000-0005-0000-0000-0000DA4A0000}"/>
    <cellStyle name="Notiz 2 2 2 2 5 2 3" xfId="12618" xr:uid="{00000000-0005-0000-0000-0000DB4A0000}"/>
    <cellStyle name="Notiz 2 2 2 2 5 2 4" xfId="26081" xr:uid="{00000000-0005-0000-0000-0000DC4A0000}"/>
    <cellStyle name="Notiz 2 2 2 2 5 3" xfId="7733" xr:uid="{00000000-0005-0000-0000-0000DD4A0000}"/>
    <cellStyle name="Notiz 2 2 2 2 5 3 2" xfId="18315" xr:uid="{00000000-0005-0000-0000-0000DE4A0000}"/>
    <cellStyle name="Notiz 2 2 2 2 5 3 3" xfId="31114" xr:uid="{00000000-0005-0000-0000-0000DF4A0000}"/>
    <cellStyle name="Notiz 2 2 2 2 5 4" xfId="12617" xr:uid="{00000000-0005-0000-0000-0000E04A0000}"/>
    <cellStyle name="Notiz 2 2 2 2 5 5" xfId="22472" xr:uid="{00000000-0005-0000-0000-0000E14A0000}"/>
    <cellStyle name="Notiz 2 2 2 2 6" xfId="1524" xr:uid="{00000000-0005-0000-0000-0000E24A0000}"/>
    <cellStyle name="Notiz 2 2 2 2 6 2" xfId="4423" xr:uid="{00000000-0005-0000-0000-0000E34A0000}"/>
    <cellStyle name="Notiz 2 2 2 2 6 2 2" xfId="18318" xr:uid="{00000000-0005-0000-0000-0000E44A0000}"/>
    <cellStyle name="Notiz 2 2 2 2 6 2 2 2" xfId="31117" xr:uid="{00000000-0005-0000-0000-0000E54A0000}"/>
    <cellStyle name="Notiz 2 2 2 2 6 2 3" xfId="12620" xr:uid="{00000000-0005-0000-0000-0000E64A0000}"/>
    <cellStyle name="Notiz 2 2 2 2 6 2 4" xfId="26082" xr:uid="{00000000-0005-0000-0000-0000E74A0000}"/>
    <cellStyle name="Notiz 2 2 2 2 6 3" xfId="7219" xr:uid="{00000000-0005-0000-0000-0000E84A0000}"/>
    <cellStyle name="Notiz 2 2 2 2 6 3 2" xfId="18317" xr:uid="{00000000-0005-0000-0000-0000E94A0000}"/>
    <cellStyle name="Notiz 2 2 2 2 6 3 3" xfId="31116" xr:uid="{00000000-0005-0000-0000-0000EA4A0000}"/>
    <cellStyle name="Notiz 2 2 2 2 6 4" xfId="12619" xr:uid="{00000000-0005-0000-0000-0000EB4A0000}"/>
    <cellStyle name="Notiz 2 2 2 2 6 5" xfId="21713" xr:uid="{00000000-0005-0000-0000-0000EC4A0000}"/>
    <cellStyle name="Notiz 2 2 2 2 7" xfId="2460" xr:uid="{00000000-0005-0000-0000-0000ED4A0000}"/>
    <cellStyle name="Notiz 2 2 2 2 7 2" xfId="5357" xr:uid="{00000000-0005-0000-0000-0000EE4A0000}"/>
    <cellStyle name="Notiz 2 2 2 2 7 2 2" xfId="18320" xr:uid="{00000000-0005-0000-0000-0000EF4A0000}"/>
    <cellStyle name="Notiz 2 2 2 2 7 2 2 2" xfId="31119" xr:uid="{00000000-0005-0000-0000-0000F04A0000}"/>
    <cellStyle name="Notiz 2 2 2 2 7 2 3" xfId="12622" xr:uid="{00000000-0005-0000-0000-0000F14A0000}"/>
    <cellStyle name="Notiz 2 2 2 2 7 2 4" xfId="26083" xr:uid="{00000000-0005-0000-0000-0000F24A0000}"/>
    <cellStyle name="Notiz 2 2 2 2 7 3" xfId="7859" xr:uid="{00000000-0005-0000-0000-0000F34A0000}"/>
    <cellStyle name="Notiz 2 2 2 2 7 3 2" xfId="18319" xr:uid="{00000000-0005-0000-0000-0000F44A0000}"/>
    <cellStyle name="Notiz 2 2 2 2 7 3 3" xfId="31118" xr:uid="{00000000-0005-0000-0000-0000F54A0000}"/>
    <cellStyle name="Notiz 2 2 2 2 7 4" xfId="12621" xr:uid="{00000000-0005-0000-0000-0000F64A0000}"/>
    <cellStyle name="Notiz 2 2 2 2 7 5" xfId="22648" xr:uid="{00000000-0005-0000-0000-0000F74A0000}"/>
    <cellStyle name="Notiz 2 2 2 2 8" xfId="2241" xr:uid="{00000000-0005-0000-0000-0000F84A0000}"/>
    <cellStyle name="Notiz 2 2 2 2 8 2" xfId="5139" xr:uid="{00000000-0005-0000-0000-0000F94A0000}"/>
    <cellStyle name="Notiz 2 2 2 2 8 2 2" xfId="18322" xr:uid="{00000000-0005-0000-0000-0000FA4A0000}"/>
    <cellStyle name="Notiz 2 2 2 2 8 2 2 2" xfId="31121" xr:uid="{00000000-0005-0000-0000-0000FB4A0000}"/>
    <cellStyle name="Notiz 2 2 2 2 8 2 3" xfId="12624" xr:uid="{00000000-0005-0000-0000-0000FC4A0000}"/>
    <cellStyle name="Notiz 2 2 2 2 8 2 4" xfId="26084" xr:uid="{00000000-0005-0000-0000-0000FD4A0000}"/>
    <cellStyle name="Notiz 2 2 2 2 8 3" xfId="7699" xr:uid="{00000000-0005-0000-0000-0000FE4A0000}"/>
    <cellStyle name="Notiz 2 2 2 2 8 3 2" xfId="18321" xr:uid="{00000000-0005-0000-0000-0000FF4A0000}"/>
    <cellStyle name="Notiz 2 2 2 2 8 3 3" xfId="31120" xr:uid="{00000000-0005-0000-0000-0000004B0000}"/>
    <cellStyle name="Notiz 2 2 2 2 8 4" xfId="12623" xr:uid="{00000000-0005-0000-0000-0000014B0000}"/>
    <cellStyle name="Notiz 2 2 2 2 8 5" xfId="22430" xr:uid="{00000000-0005-0000-0000-0000024B0000}"/>
    <cellStyle name="Notiz 2 2 2 2 9" xfId="1966" xr:uid="{00000000-0005-0000-0000-0000034B0000}"/>
    <cellStyle name="Notiz 2 2 2 2 9 2" xfId="4864" xr:uid="{00000000-0005-0000-0000-0000044B0000}"/>
    <cellStyle name="Notiz 2 2 2 2 9 2 2" xfId="18324" xr:uid="{00000000-0005-0000-0000-0000054B0000}"/>
    <cellStyle name="Notiz 2 2 2 2 9 2 2 2" xfId="31123" xr:uid="{00000000-0005-0000-0000-0000064B0000}"/>
    <cellStyle name="Notiz 2 2 2 2 9 2 3" xfId="12626" xr:uid="{00000000-0005-0000-0000-0000074B0000}"/>
    <cellStyle name="Notiz 2 2 2 2 9 2 4" xfId="26085" xr:uid="{00000000-0005-0000-0000-0000084B0000}"/>
    <cellStyle name="Notiz 2 2 2 2 9 3" xfId="7495" xr:uid="{00000000-0005-0000-0000-0000094B0000}"/>
    <cellStyle name="Notiz 2 2 2 2 9 3 2" xfId="18323" xr:uid="{00000000-0005-0000-0000-00000A4B0000}"/>
    <cellStyle name="Notiz 2 2 2 2 9 3 3" xfId="31122" xr:uid="{00000000-0005-0000-0000-00000B4B0000}"/>
    <cellStyle name="Notiz 2 2 2 2 9 4" xfId="12625" xr:uid="{00000000-0005-0000-0000-00000C4B0000}"/>
    <cellStyle name="Notiz 2 2 2 2 9 5" xfId="22155" xr:uid="{00000000-0005-0000-0000-00000D4B0000}"/>
    <cellStyle name="Notiz 2 2 2 20" xfId="3300" xr:uid="{00000000-0005-0000-0000-00000E4B0000}"/>
    <cellStyle name="Notiz 2 2 2 20 2" xfId="6197" xr:uid="{00000000-0005-0000-0000-00000F4B0000}"/>
    <cellStyle name="Notiz 2 2 2 20 2 2" xfId="18326" xr:uid="{00000000-0005-0000-0000-0000104B0000}"/>
    <cellStyle name="Notiz 2 2 2 20 2 2 2" xfId="31125" xr:uid="{00000000-0005-0000-0000-0000114B0000}"/>
    <cellStyle name="Notiz 2 2 2 20 2 3" xfId="12628" xr:uid="{00000000-0005-0000-0000-0000124B0000}"/>
    <cellStyle name="Notiz 2 2 2 20 2 4" xfId="26086" xr:uid="{00000000-0005-0000-0000-0000134B0000}"/>
    <cellStyle name="Notiz 2 2 2 20 3" xfId="8416" xr:uid="{00000000-0005-0000-0000-0000144B0000}"/>
    <cellStyle name="Notiz 2 2 2 20 3 2" xfId="18325" xr:uid="{00000000-0005-0000-0000-0000154B0000}"/>
    <cellStyle name="Notiz 2 2 2 20 3 3" xfId="31124" xr:uid="{00000000-0005-0000-0000-0000164B0000}"/>
    <cellStyle name="Notiz 2 2 2 20 4" xfId="12627" xr:uid="{00000000-0005-0000-0000-0000174B0000}"/>
    <cellStyle name="Notiz 2 2 2 20 5" xfId="23488" xr:uid="{00000000-0005-0000-0000-0000184B0000}"/>
    <cellStyle name="Notiz 2 2 2 21" xfId="3244" xr:uid="{00000000-0005-0000-0000-0000194B0000}"/>
    <cellStyle name="Notiz 2 2 2 21 2" xfId="6141" xr:uid="{00000000-0005-0000-0000-00001A4B0000}"/>
    <cellStyle name="Notiz 2 2 2 21 2 2" xfId="18328" xr:uid="{00000000-0005-0000-0000-00001B4B0000}"/>
    <cellStyle name="Notiz 2 2 2 21 2 2 2" xfId="31127" xr:uid="{00000000-0005-0000-0000-00001C4B0000}"/>
    <cellStyle name="Notiz 2 2 2 21 2 3" xfId="12630" xr:uid="{00000000-0005-0000-0000-00001D4B0000}"/>
    <cellStyle name="Notiz 2 2 2 21 2 4" xfId="26087" xr:uid="{00000000-0005-0000-0000-00001E4B0000}"/>
    <cellStyle name="Notiz 2 2 2 21 3" xfId="8363" xr:uid="{00000000-0005-0000-0000-00001F4B0000}"/>
    <cellStyle name="Notiz 2 2 2 21 3 2" xfId="18327" xr:uid="{00000000-0005-0000-0000-0000204B0000}"/>
    <cellStyle name="Notiz 2 2 2 21 3 3" xfId="31126" xr:uid="{00000000-0005-0000-0000-0000214B0000}"/>
    <cellStyle name="Notiz 2 2 2 21 4" xfId="12629" xr:uid="{00000000-0005-0000-0000-0000224B0000}"/>
    <cellStyle name="Notiz 2 2 2 21 5" xfId="23432" xr:uid="{00000000-0005-0000-0000-0000234B0000}"/>
    <cellStyle name="Notiz 2 2 2 22" xfId="2802" xr:uid="{00000000-0005-0000-0000-0000244B0000}"/>
    <cellStyle name="Notiz 2 2 2 22 2" xfId="5699" xr:uid="{00000000-0005-0000-0000-0000254B0000}"/>
    <cellStyle name="Notiz 2 2 2 22 2 2" xfId="18330" xr:uid="{00000000-0005-0000-0000-0000264B0000}"/>
    <cellStyle name="Notiz 2 2 2 22 2 2 2" xfId="31129" xr:uid="{00000000-0005-0000-0000-0000274B0000}"/>
    <cellStyle name="Notiz 2 2 2 22 2 3" xfId="12632" xr:uid="{00000000-0005-0000-0000-0000284B0000}"/>
    <cellStyle name="Notiz 2 2 2 22 2 4" xfId="26088" xr:uid="{00000000-0005-0000-0000-0000294B0000}"/>
    <cellStyle name="Notiz 2 2 2 22 3" xfId="8123" xr:uid="{00000000-0005-0000-0000-00002A4B0000}"/>
    <cellStyle name="Notiz 2 2 2 22 3 2" xfId="18329" xr:uid="{00000000-0005-0000-0000-00002B4B0000}"/>
    <cellStyle name="Notiz 2 2 2 22 3 3" xfId="31128" xr:uid="{00000000-0005-0000-0000-00002C4B0000}"/>
    <cellStyle name="Notiz 2 2 2 22 4" xfId="12631" xr:uid="{00000000-0005-0000-0000-00002D4B0000}"/>
    <cellStyle name="Notiz 2 2 2 22 5" xfId="22990" xr:uid="{00000000-0005-0000-0000-00002E4B0000}"/>
    <cellStyle name="Notiz 2 2 2 23" xfId="3261" xr:uid="{00000000-0005-0000-0000-00002F4B0000}"/>
    <cellStyle name="Notiz 2 2 2 23 2" xfId="6158" xr:uid="{00000000-0005-0000-0000-0000304B0000}"/>
    <cellStyle name="Notiz 2 2 2 23 2 2" xfId="18332" xr:uid="{00000000-0005-0000-0000-0000314B0000}"/>
    <cellStyle name="Notiz 2 2 2 23 2 2 2" xfId="31131" xr:uid="{00000000-0005-0000-0000-0000324B0000}"/>
    <cellStyle name="Notiz 2 2 2 23 2 3" xfId="12634" xr:uid="{00000000-0005-0000-0000-0000334B0000}"/>
    <cellStyle name="Notiz 2 2 2 23 2 4" xfId="26089" xr:uid="{00000000-0005-0000-0000-0000344B0000}"/>
    <cellStyle name="Notiz 2 2 2 23 3" xfId="8380" xr:uid="{00000000-0005-0000-0000-0000354B0000}"/>
    <cellStyle name="Notiz 2 2 2 23 3 2" xfId="18331" xr:uid="{00000000-0005-0000-0000-0000364B0000}"/>
    <cellStyle name="Notiz 2 2 2 23 3 3" xfId="31130" xr:uid="{00000000-0005-0000-0000-0000374B0000}"/>
    <cellStyle name="Notiz 2 2 2 23 4" xfId="12633" xr:uid="{00000000-0005-0000-0000-0000384B0000}"/>
    <cellStyle name="Notiz 2 2 2 23 5" xfId="23449" xr:uid="{00000000-0005-0000-0000-0000394B0000}"/>
    <cellStyle name="Notiz 2 2 2 24" xfId="3992" xr:uid="{00000000-0005-0000-0000-00003A4B0000}"/>
    <cellStyle name="Notiz 2 2 2 24 2" xfId="6889" xr:uid="{00000000-0005-0000-0000-00003B4B0000}"/>
    <cellStyle name="Notiz 2 2 2 24 2 2" xfId="18334" xr:uid="{00000000-0005-0000-0000-00003C4B0000}"/>
    <cellStyle name="Notiz 2 2 2 24 2 2 2" xfId="31133" xr:uid="{00000000-0005-0000-0000-00003D4B0000}"/>
    <cellStyle name="Notiz 2 2 2 24 2 3" xfId="12636" xr:uid="{00000000-0005-0000-0000-00003E4B0000}"/>
    <cellStyle name="Notiz 2 2 2 24 2 4" xfId="26090" xr:uid="{00000000-0005-0000-0000-00003F4B0000}"/>
    <cellStyle name="Notiz 2 2 2 24 3" xfId="8773" xr:uid="{00000000-0005-0000-0000-0000404B0000}"/>
    <cellStyle name="Notiz 2 2 2 24 3 2" xfId="18333" xr:uid="{00000000-0005-0000-0000-0000414B0000}"/>
    <cellStyle name="Notiz 2 2 2 24 3 3" xfId="31132" xr:uid="{00000000-0005-0000-0000-0000424B0000}"/>
    <cellStyle name="Notiz 2 2 2 24 4" xfId="12635" xr:uid="{00000000-0005-0000-0000-0000434B0000}"/>
    <cellStyle name="Notiz 2 2 2 24 5" xfId="24180" xr:uid="{00000000-0005-0000-0000-0000444B0000}"/>
    <cellStyle name="Notiz 2 2 2 25" xfId="3948" xr:uid="{00000000-0005-0000-0000-0000454B0000}"/>
    <cellStyle name="Notiz 2 2 2 25 2" xfId="6845" xr:uid="{00000000-0005-0000-0000-0000464B0000}"/>
    <cellStyle name="Notiz 2 2 2 25 2 2" xfId="18336" xr:uid="{00000000-0005-0000-0000-0000474B0000}"/>
    <cellStyle name="Notiz 2 2 2 25 2 2 2" xfId="31135" xr:uid="{00000000-0005-0000-0000-0000484B0000}"/>
    <cellStyle name="Notiz 2 2 2 25 2 3" xfId="12638" xr:uid="{00000000-0005-0000-0000-0000494B0000}"/>
    <cellStyle name="Notiz 2 2 2 25 2 4" xfId="26091" xr:uid="{00000000-0005-0000-0000-00004A4B0000}"/>
    <cellStyle name="Notiz 2 2 2 25 3" xfId="8751" xr:uid="{00000000-0005-0000-0000-00004B4B0000}"/>
    <cellStyle name="Notiz 2 2 2 25 3 2" xfId="18335" xr:uid="{00000000-0005-0000-0000-00004C4B0000}"/>
    <cellStyle name="Notiz 2 2 2 25 3 3" xfId="31134" xr:uid="{00000000-0005-0000-0000-00004D4B0000}"/>
    <cellStyle name="Notiz 2 2 2 25 4" xfId="12637" xr:uid="{00000000-0005-0000-0000-00004E4B0000}"/>
    <cellStyle name="Notiz 2 2 2 25 5" xfId="24136" xr:uid="{00000000-0005-0000-0000-00004F4B0000}"/>
    <cellStyle name="Notiz 2 2 2 26" xfId="3531" xr:uid="{00000000-0005-0000-0000-0000504B0000}"/>
    <cellStyle name="Notiz 2 2 2 26 2" xfId="6428" xr:uid="{00000000-0005-0000-0000-0000514B0000}"/>
    <cellStyle name="Notiz 2 2 2 26 2 2" xfId="18338" xr:uid="{00000000-0005-0000-0000-0000524B0000}"/>
    <cellStyle name="Notiz 2 2 2 26 2 2 2" xfId="31137" xr:uid="{00000000-0005-0000-0000-0000534B0000}"/>
    <cellStyle name="Notiz 2 2 2 26 2 3" xfId="12640" xr:uid="{00000000-0005-0000-0000-0000544B0000}"/>
    <cellStyle name="Notiz 2 2 2 26 2 4" xfId="26092" xr:uid="{00000000-0005-0000-0000-0000554B0000}"/>
    <cellStyle name="Notiz 2 2 2 26 3" xfId="8546" xr:uid="{00000000-0005-0000-0000-0000564B0000}"/>
    <cellStyle name="Notiz 2 2 2 26 3 2" xfId="18337" xr:uid="{00000000-0005-0000-0000-0000574B0000}"/>
    <cellStyle name="Notiz 2 2 2 26 3 3" xfId="31136" xr:uid="{00000000-0005-0000-0000-0000584B0000}"/>
    <cellStyle name="Notiz 2 2 2 26 4" xfId="12639" xr:uid="{00000000-0005-0000-0000-0000594B0000}"/>
    <cellStyle name="Notiz 2 2 2 26 5" xfId="23719" xr:uid="{00000000-0005-0000-0000-00005A4B0000}"/>
    <cellStyle name="Notiz 2 2 2 27" xfId="2923" xr:uid="{00000000-0005-0000-0000-00005B4B0000}"/>
    <cellStyle name="Notiz 2 2 2 27 2" xfId="5820" xr:uid="{00000000-0005-0000-0000-00005C4B0000}"/>
    <cellStyle name="Notiz 2 2 2 27 2 2" xfId="18340" xr:uid="{00000000-0005-0000-0000-00005D4B0000}"/>
    <cellStyle name="Notiz 2 2 2 27 2 2 2" xfId="31139" xr:uid="{00000000-0005-0000-0000-00005E4B0000}"/>
    <cellStyle name="Notiz 2 2 2 27 2 3" xfId="12642" xr:uid="{00000000-0005-0000-0000-00005F4B0000}"/>
    <cellStyle name="Notiz 2 2 2 27 2 4" xfId="26093" xr:uid="{00000000-0005-0000-0000-0000604B0000}"/>
    <cellStyle name="Notiz 2 2 2 27 3" xfId="18339" xr:uid="{00000000-0005-0000-0000-0000614B0000}"/>
    <cellStyle name="Notiz 2 2 2 27 3 2" xfId="31138" xr:uid="{00000000-0005-0000-0000-0000624B0000}"/>
    <cellStyle name="Notiz 2 2 2 27 4" xfId="12641" xr:uid="{00000000-0005-0000-0000-0000634B0000}"/>
    <cellStyle name="Notiz 2 2 2 27 5" xfId="23111" xr:uid="{00000000-0005-0000-0000-0000644B0000}"/>
    <cellStyle name="Notiz 2 2 2 28" xfId="4276" xr:uid="{00000000-0005-0000-0000-0000654B0000}"/>
    <cellStyle name="Notiz 2 2 2 28 2" xfId="18341" xr:uid="{00000000-0005-0000-0000-0000664B0000}"/>
    <cellStyle name="Notiz 2 2 2 28 2 2" xfId="31140" xr:uid="{00000000-0005-0000-0000-0000674B0000}"/>
    <cellStyle name="Notiz 2 2 2 28 3" xfId="12643" xr:uid="{00000000-0005-0000-0000-0000684B0000}"/>
    <cellStyle name="Notiz 2 2 2 28 4" xfId="26094" xr:uid="{00000000-0005-0000-0000-0000694B0000}"/>
    <cellStyle name="Notiz 2 2 2 29" xfId="7102" xr:uid="{00000000-0005-0000-0000-00006A4B0000}"/>
    <cellStyle name="Notiz 2 2 2 29 2" xfId="18252" xr:uid="{00000000-0005-0000-0000-00006B4B0000}"/>
    <cellStyle name="Notiz 2 2 2 29 3" xfId="31051" xr:uid="{00000000-0005-0000-0000-00006C4B0000}"/>
    <cellStyle name="Notiz 2 2 2 3" xfId="1703" xr:uid="{00000000-0005-0000-0000-00006D4B0000}"/>
    <cellStyle name="Notiz 2 2 2 3 2" xfId="4602" xr:uid="{00000000-0005-0000-0000-00006E4B0000}"/>
    <cellStyle name="Notiz 2 2 2 3 2 2" xfId="18343" xr:uid="{00000000-0005-0000-0000-00006F4B0000}"/>
    <cellStyle name="Notiz 2 2 2 3 2 2 2" xfId="31142" xr:uid="{00000000-0005-0000-0000-0000704B0000}"/>
    <cellStyle name="Notiz 2 2 2 3 2 3" xfId="12645" xr:uid="{00000000-0005-0000-0000-0000714B0000}"/>
    <cellStyle name="Notiz 2 2 2 3 2 4" xfId="26095" xr:uid="{00000000-0005-0000-0000-0000724B0000}"/>
    <cellStyle name="Notiz 2 2 2 3 3" xfId="7335" xr:uid="{00000000-0005-0000-0000-0000734B0000}"/>
    <cellStyle name="Notiz 2 2 2 3 3 2" xfId="18342" xr:uid="{00000000-0005-0000-0000-0000744B0000}"/>
    <cellStyle name="Notiz 2 2 2 3 3 3" xfId="31141" xr:uid="{00000000-0005-0000-0000-0000754B0000}"/>
    <cellStyle name="Notiz 2 2 2 3 4" xfId="12644" xr:uid="{00000000-0005-0000-0000-0000764B0000}"/>
    <cellStyle name="Notiz 2 2 2 3 5" xfId="21892" xr:uid="{00000000-0005-0000-0000-0000774B0000}"/>
    <cellStyle name="Notiz 2 2 2 30" xfId="12554" xr:uid="{00000000-0005-0000-0000-0000784B0000}"/>
    <cellStyle name="Notiz 2 2 2 4" xfId="2058" xr:uid="{00000000-0005-0000-0000-0000794B0000}"/>
    <cellStyle name="Notiz 2 2 2 4 2" xfId="4956" xr:uid="{00000000-0005-0000-0000-00007A4B0000}"/>
    <cellStyle name="Notiz 2 2 2 4 2 2" xfId="18345" xr:uid="{00000000-0005-0000-0000-00007B4B0000}"/>
    <cellStyle name="Notiz 2 2 2 4 2 2 2" xfId="31144" xr:uid="{00000000-0005-0000-0000-00007C4B0000}"/>
    <cellStyle name="Notiz 2 2 2 4 2 3" xfId="12647" xr:uid="{00000000-0005-0000-0000-00007D4B0000}"/>
    <cellStyle name="Notiz 2 2 2 4 2 4" xfId="26096" xr:uid="{00000000-0005-0000-0000-00007E4B0000}"/>
    <cellStyle name="Notiz 2 2 2 4 3" xfId="7569" xr:uid="{00000000-0005-0000-0000-00007F4B0000}"/>
    <cellStyle name="Notiz 2 2 2 4 3 2" xfId="18344" xr:uid="{00000000-0005-0000-0000-0000804B0000}"/>
    <cellStyle name="Notiz 2 2 2 4 3 3" xfId="31143" xr:uid="{00000000-0005-0000-0000-0000814B0000}"/>
    <cellStyle name="Notiz 2 2 2 4 4" xfId="12646" xr:uid="{00000000-0005-0000-0000-0000824B0000}"/>
    <cellStyle name="Notiz 2 2 2 4 5" xfId="22247" xr:uid="{00000000-0005-0000-0000-0000834B0000}"/>
    <cellStyle name="Notiz 2 2 2 5" xfId="1466" xr:uid="{00000000-0005-0000-0000-0000844B0000}"/>
    <cellStyle name="Notiz 2 2 2 5 2" xfId="4366" xr:uid="{00000000-0005-0000-0000-0000854B0000}"/>
    <cellStyle name="Notiz 2 2 2 5 2 2" xfId="18347" xr:uid="{00000000-0005-0000-0000-0000864B0000}"/>
    <cellStyle name="Notiz 2 2 2 5 2 2 2" xfId="31146" xr:uid="{00000000-0005-0000-0000-0000874B0000}"/>
    <cellStyle name="Notiz 2 2 2 5 2 3" xfId="12649" xr:uid="{00000000-0005-0000-0000-0000884B0000}"/>
    <cellStyle name="Notiz 2 2 2 5 2 4" xfId="26097" xr:uid="{00000000-0005-0000-0000-0000894B0000}"/>
    <cellStyle name="Notiz 2 2 2 5 3" xfId="7173" xr:uid="{00000000-0005-0000-0000-00008A4B0000}"/>
    <cellStyle name="Notiz 2 2 2 5 3 2" xfId="18346" xr:uid="{00000000-0005-0000-0000-00008B4B0000}"/>
    <cellStyle name="Notiz 2 2 2 5 3 3" xfId="31145" xr:uid="{00000000-0005-0000-0000-00008C4B0000}"/>
    <cellStyle name="Notiz 2 2 2 5 4" xfId="12648" xr:uid="{00000000-0005-0000-0000-00008D4B0000}"/>
    <cellStyle name="Notiz 2 2 2 5 5" xfId="21656" xr:uid="{00000000-0005-0000-0000-00008E4B0000}"/>
    <cellStyle name="Notiz 2 2 2 6" xfId="2319" xr:uid="{00000000-0005-0000-0000-00008F4B0000}"/>
    <cellStyle name="Notiz 2 2 2 6 2" xfId="5217" xr:uid="{00000000-0005-0000-0000-0000904B0000}"/>
    <cellStyle name="Notiz 2 2 2 6 2 2" xfId="18349" xr:uid="{00000000-0005-0000-0000-0000914B0000}"/>
    <cellStyle name="Notiz 2 2 2 6 2 2 2" xfId="31148" xr:uid="{00000000-0005-0000-0000-0000924B0000}"/>
    <cellStyle name="Notiz 2 2 2 6 2 3" xfId="12651" xr:uid="{00000000-0005-0000-0000-0000934B0000}"/>
    <cellStyle name="Notiz 2 2 2 6 2 4" xfId="26098" xr:uid="{00000000-0005-0000-0000-0000944B0000}"/>
    <cellStyle name="Notiz 2 2 2 6 3" xfId="7767" xr:uid="{00000000-0005-0000-0000-0000954B0000}"/>
    <cellStyle name="Notiz 2 2 2 6 3 2" xfId="18348" xr:uid="{00000000-0005-0000-0000-0000964B0000}"/>
    <cellStyle name="Notiz 2 2 2 6 3 3" xfId="31147" xr:uid="{00000000-0005-0000-0000-0000974B0000}"/>
    <cellStyle name="Notiz 2 2 2 6 4" xfId="12650" xr:uid="{00000000-0005-0000-0000-0000984B0000}"/>
    <cellStyle name="Notiz 2 2 2 6 5" xfId="22508" xr:uid="{00000000-0005-0000-0000-0000994B0000}"/>
    <cellStyle name="Notiz 2 2 2 7" xfId="1533" xr:uid="{00000000-0005-0000-0000-00009A4B0000}"/>
    <cellStyle name="Notiz 2 2 2 7 2" xfId="4432" xr:uid="{00000000-0005-0000-0000-00009B4B0000}"/>
    <cellStyle name="Notiz 2 2 2 7 2 2" xfId="18351" xr:uid="{00000000-0005-0000-0000-00009C4B0000}"/>
    <cellStyle name="Notiz 2 2 2 7 2 2 2" xfId="31150" xr:uid="{00000000-0005-0000-0000-00009D4B0000}"/>
    <cellStyle name="Notiz 2 2 2 7 2 3" xfId="12653" xr:uid="{00000000-0005-0000-0000-00009E4B0000}"/>
    <cellStyle name="Notiz 2 2 2 7 2 4" xfId="26099" xr:uid="{00000000-0005-0000-0000-00009F4B0000}"/>
    <cellStyle name="Notiz 2 2 2 7 3" xfId="7226" xr:uid="{00000000-0005-0000-0000-0000A04B0000}"/>
    <cellStyle name="Notiz 2 2 2 7 3 2" xfId="18350" xr:uid="{00000000-0005-0000-0000-0000A14B0000}"/>
    <cellStyle name="Notiz 2 2 2 7 3 3" xfId="31149" xr:uid="{00000000-0005-0000-0000-0000A24B0000}"/>
    <cellStyle name="Notiz 2 2 2 7 4" xfId="12652" xr:uid="{00000000-0005-0000-0000-0000A34B0000}"/>
    <cellStyle name="Notiz 2 2 2 7 5" xfId="21722" xr:uid="{00000000-0005-0000-0000-0000A44B0000}"/>
    <cellStyle name="Notiz 2 2 2 8" xfId="2262" xr:uid="{00000000-0005-0000-0000-0000A54B0000}"/>
    <cellStyle name="Notiz 2 2 2 8 2" xfId="5160" xr:uid="{00000000-0005-0000-0000-0000A64B0000}"/>
    <cellStyle name="Notiz 2 2 2 8 2 2" xfId="18353" xr:uid="{00000000-0005-0000-0000-0000A74B0000}"/>
    <cellStyle name="Notiz 2 2 2 8 2 2 2" xfId="31152" xr:uid="{00000000-0005-0000-0000-0000A84B0000}"/>
    <cellStyle name="Notiz 2 2 2 8 2 3" xfId="12655" xr:uid="{00000000-0005-0000-0000-0000A94B0000}"/>
    <cellStyle name="Notiz 2 2 2 8 2 4" xfId="26100" xr:uid="{00000000-0005-0000-0000-0000AA4B0000}"/>
    <cellStyle name="Notiz 2 2 2 8 3" xfId="7715" xr:uid="{00000000-0005-0000-0000-0000AB4B0000}"/>
    <cellStyle name="Notiz 2 2 2 8 3 2" xfId="18352" xr:uid="{00000000-0005-0000-0000-0000AC4B0000}"/>
    <cellStyle name="Notiz 2 2 2 8 3 3" xfId="31151" xr:uid="{00000000-0005-0000-0000-0000AD4B0000}"/>
    <cellStyle name="Notiz 2 2 2 8 4" xfId="12654" xr:uid="{00000000-0005-0000-0000-0000AE4B0000}"/>
    <cellStyle name="Notiz 2 2 2 8 5" xfId="22451" xr:uid="{00000000-0005-0000-0000-0000AF4B0000}"/>
    <cellStyle name="Notiz 2 2 2 9" xfId="2242" xr:uid="{00000000-0005-0000-0000-0000B04B0000}"/>
    <cellStyle name="Notiz 2 2 2 9 2" xfId="5140" xr:uid="{00000000-0005-0000-0000-0000B14B0000}"/>
    <cellStyle name="Notiz 2 2 2 9 2 2" xfId="18355" xr:uid="{00000000-0005-0000-0000-0000B24B0000}"/>
    <cellStyle name="Notiz 2 2 2 9 2 2 2" xfId="31154" xr:uid="{00000000-0005-0000-0000-0000B34B0000}"/>
    <cellStyle name="Notiz 2 2 2 9 2 3" xfId="12657" xr:uid="{00000000-0005-0000-0000-0000B44B0000}"/>
    <cellStyle name="Notiz 2 2 2 9 2 4" xfId="26101" xr:uid="{00000000-0005-0000-0000-0000B54B0000}"/>
    <cellStyle name="Notiz 2 2 2 9 3" xfId="7700" xr:uid="{00000000-0005-0000-0000-0000B64B0000}"/>
    <cellStyle name="Notiz 2 2 2 9 3 2" xfId="18354" xr:uid="{00000000-0005-0000-0000-0000B74B0000}"/>
    <cellStyle name="Notiz 2 2 2 9 3 3" xfId="31153" xr:uid="{00000000-0005-0000-0000-0000B84B0000}"/>
    <cellStyle name="Notiz 2 2 2 9 4" xfId="12656" xr:uid="{00000000-0005-0000-0000-0000B94B0000}"/>
    <cellStyle name="Notiz 2 2 2 9 5" xfId="22431" xr:uid="{00000000-0005-0000-0000-0000BA4B0000}"/>
    <cellStyle name="Notiz 2 2 20" xfId="3236" xr:uid="{00000000-0005-0000-0000-0000BB4B0000}"/>
    <cellStyle name="Notiz 2 2 20 2" xfId="6133" xr:uid="{00000000-0005-0000-0000-0000BC4B0000}"/>
    <cellStyle name="Notiz 2 2 20 2 2" xfId="18357" xr:uid="{00000000-0005-0000-0000-0000BD4B0000}"/>
    <cellStyle name="Notiz 2 2 20 2 2 2" xfId="31156" xr:uid="{00000000-0005-0000-0000-0000BE4B0000}"/>
    <cellStyle name="Notiz 2 2 20 2 3" xfId="12659" xr:uid="{00000000-0005-0000-0000-0000BF4B0000}"/>
    <cellStyle name="Notiz 2 2 20 2 4" xfId="26102" xr:uid="{00000000-0005-0000-0000-0000C04B0000}"/>
    <cellStyle name="Notiz 2 2 20 3" xfId="8359" xr:uid="{00000000-0005-0000-0000-0000C14B0000}"/>
    <cellStyle name="Notiz 2 2 20 3 2" xfId="18356" xr:uid="{00000000-0005-0000-0000-0000C24B0000}"/>
    <cellStyle name="Notiz 2 2 20 3 3" xfId="31155" xr:uid="{00000000-0005-0000-0000-0000C34B0000}"/>
    <cellStyle name="Notiz 2 2 20 4" xfId="12658" xr:uid="{00000000-0005-0000-0000-0000C44B0000}"/>
    <cellStyle name="Notiz 2 2 20 5" xfId="23424" xr:uid="{00000000-0005-0000-0000-0000C54B0000}"/>
    <cellStyle name="Notiz 2 2 21" xfId="3025" xr:uid="{00000000-0005-0000-0000-0000C64B0000}"/>
    <cellStyle name="Notiz 2 2 21 2" xfId="5922" xr:uid="{00000000-0005-0000-0000-0000C74B0000}"/>
    <cellStyle name="Notiz 2 2 21 2 2" xfId="18359" xr:uid="{00000000-0005-0000-0000-0000C84B0000}"/>
    <cellStyle name="Notiz 2 2 21 2 2 2" xfId="31158" xr:uid="{00000000-0005-0000-0000-0000C94B0000}"/>
    <cellStyle name="Notiz 2 2 21 2 3" xfId="12661" xr:uid="{00000000-0005-0000-0000-0000CA4B0000}"/>
    <cellStyle name="Notiz 2 2 21 2 4" xfId="26103" xr:uid="{00000000-0005-0000-0000-0000CB4B0000}"/>
    <cellStyle name="Notiz 2 2 21 3" xfId="8237" xr:uid="{00000000-0005-0000-0000-0000CC4B0000}"/>
    <cellStyle name="Notiz 2 2 21 3 2" xfId="18358" xr:uid="{00000000-0005-0000-0000-0000CD4B0000}"/>
    <cellStyle name="Notiz 2 2 21 3 3" xfId="31157" xr:uid="{00000000-0005-0000-0000-0000CE4B0000}"/>
    <cellStyle name="Notiz 2 2 21 4" xfId="12660" xr:uid="{00000000-0005-0000-0000-0000CF4B0000}"/>
    <cellStyle name="Notiz 2 2 21 5" xfId="23213" xr:uid="{00000000-0005-0000-0000-0000D04B0000}"/>
    <cellStyle name="Notiz 2 2 22" xfId="3665" xr:uid="{00000000-0005-0000-0000-0000D14B0000}"/>
    <cellStyle name="Notiz 2 2 22 2" xfId="6562" xr:uid="{00000000-0005-0000-0000-0000D24B0000}"/>
    <cellStyle name="Notiz 2 2 22 2 2" xfId="18361" xr:uid="{00000000-0005-0000-0000-0000D34B0000}"/>
    <cellStyle name="Notiz 2 2 22 2 2 2" xfId="31160" xr:uid="{00000000-0005-0000-0000-0000D44B0000}"/>
    <cellStyle name="Notiz 2 2 22 2 3" xfId="12663" xr:uid="{00000000-0005-0000-0000-0000D54B0000}"/>
    <cellStyle name="Notiz 2 2 22 2 4" xfId="26104" xr:uid="{00000000-0005-0000-0000-0000D64B0000}"/>
    <cellStyle name="Notiz 2 2 22 3" xfId="8618" xr:uid="{00000000-0005-0000-0000-0000D74B0000}"/>
    <cellStyle name="Notiz 2 2 22 3 2" xfId="18360" xr:uid="{00000000-0005-0000-0000-0000D84B0000}"/>
    <cellStyle name="Notiz 2 2 22 3 3" xfId="31159" xr:uid="{00000000-0005-0000-0000-0000D94B0000}"/>
    <cellStyle name="Notiz 2 2 22 4" xfId="12662" xr:uid="{00000000-0005-0000-0000-0000DA4B0000}"/>
    <cellStyle name="Notiz 2 2 22 5" xfId="23853" xr:uid="{00000000-0005-0000-0000-0000DB4B0000}"/>
    <cellStyle name="Notiz 2 2 23" xfId="2805" xr:uid="{00000000-0005-0000-0000-0000DC4B0000}"/>
    <cellStyle name="Notiz 2 2 23 2" xfId="5702" xr:uid="{00000000-0005-0000-0000-0000DD4B0000}"/>
    <cellStyle name="Notiz 2 2 23 2 2" xfId="18363" xr:uid="{00000000-0005-0000-0000-0000DE4B0000}"/>
    <cellStyle name="Notiz 2 2 23 2 2 2" xfId="31162" xr:uid="{00000000-0005-0000-0000-0000DF4B0000}"/>
    <cellStyle name="Notiz 2 2 23 2 3" xfId="12665" xr:uid="{00000000-0005-0000-0000-0000E04B0000}"/>
    <cellStyle name="Notiz 2 2 23 2 4" xfId="26105" xr:uid="{00000000-0005-0000-0000-0000E14B0000}"/>
    <cellStyle name="Notiz 2 2 23 3" xfId="8124" xr:uid="{00000000-0005-0000-0000-0000E24B0000}"/>
    <cellStyle name="Notiz 2 2 23 3 2" xfId="18362" xr:uid="{00000000-0005-0000-0000-0000E34B0000}"/>
    <cellStyle name="Notiz 2 2 23 3 3" xfId="31161" xr:uid="{00000000-0005-0000-0000-0000E44B0000}"/>
    <cellStyle name="Notiz 2 2 23 4" xfId="12664" xr:uid="{00000000-0005-0000-0000-0000E54B0000}"/>
    <cellStyle name="Notiz 2 2 23 5" xfId="22993" xr:uid="{00000000-0005-0000-0000-0000E64B0000}"/>
    <cellStyle name="Notiz 2 2 24" xfId="2599" xr:uid="{00000000-0005-0000-0000-0000E74B0000}"/>
    <cellStyle name="Notiz 2 2 24 2" xfId="5496" xr:uid="{00000000-0005-0000-0000-0000E84B0000}"/>
    <cellStyle name="Notiz 2 2 24 2 2" xfId="18365" xr:uid="{00000000-0005-0000-0000-0000E94B0000}"/>
    <cellStyle name="Notiz 2 2 24 2 2 2" xfId="31164" xr:uid="{00000000-0005-0000-0000-0000EA4B0000}"/>
    <cellStyle name="Notiz 2 2 24 2 3" xfId="12667" xr:uid="{00000000-0005-0000-0000-0000EB4B0000}"/>
    <cellStyle name="Notiz 2 2 24 2 4" xfId="26106" xr:uid="{00000000-0005-0000-0000-0000EC4B0000}"/>
    <cellStyle name="Notiz 2 2 24 3" xfId="7957" xr:uid="{00000000-0005-0000-0000-0000ED4B0000}"/>
    <cellStyle name="Notiz 2 2 24 3 2" xfId="18364" xr:uid="{00000000-0005-0000-0000-0000EE4B0000}"/>
    <cellStyle name="Notiz 2 2 24 3 3" xfId="31163" xr:uid="{00000000-0005-0000-0000-0000EF4B0000}"/>
    <cellStyle name="Notiz 2 2 24 4" xfId="12666" xr:uid="{00000000-0005-0000-0000-0000F04B0000}"/>
    <cellStyle name="Notiz 2 2 24 5" xfId="22787" xr:uid="{00000000-0005-0000-0000-0000F14B0000}"/>
    <cellStyle name="Notiz 2 2 25" xfId="3790" xr:uid="{00000000-0005-0000-0000-0000F24B0000}"/>
    <cellStyle name="Notiz 2 2 25 2" xfId="6687" xr:uid="{00000000-0005-0000-0000-0000F34B0000}"/>
    <cellStyle name="Notiz 2 2 25 2 2" xfId="18367" xr:uid="{00000000-0005-0000-0000-0000F44B0000}"/>
    <cellStyle name="Notiz 2 2 25 2 2 2" xfId="31166" xr:uid="{00000000-0005-0000-0000-0000F54B0000}"/>
    <cellStyle name="Notiz 2 2 25 2 3" xfId="12669" xr:uid="{00000000-0005-0000-0000-0000F64B0000}"/>
    <cellStyle name="Notiz 2 2 25 2 4" xfId="26107" xr:uid="{00000000-0005-0000-0000-0000F74B0000}"/>
    <cellStyle name="Notiz 2 2 25 3" xfId="8688" xr:uid="{00000000-0005-0000-0000-0000F84B0000}"/>
    <cellStyle name="Notiz 2 2 25 3 2" xfId="18366" xr:uid="{00000000-0005-0000-0000-0000F94B0000}"/>
    <cellStyle name="Notiz 2 2 25 3 3" xfId="31165" xr:uid="{00000000-0005-0000-0000-0000FA4B0000}"/>
    <cellStyle name="Notiz 2 2 25 4" xfId="12668" xr:uid="{00000000-0005-0000-0000-0000FB4B0000}"/>
    <cellStyle name="Notiz 2 2 25 5" xfId="23978" xr:uid="{00000000-0005-0000-0000-0000FC4B0000}"/>
    <cellStyle name="Notiz 2 2 26" xfId="3754" xr:uid="{00000000-0005-0000-0000-0000FD4B0000}"/>
    <cellStyle name="Notiz 2 2 26 2" xfId="6651" xr:uid="{00000000-0005-0000-0000-0000FE4B0000}"/>
    <cellStyle name="Notiz 2 2 26 2 2" xfId="18369" xr:uid="{00000000-0005-0000-0000-0000FF4B0000}"/>
    <cellStyle name="Notiz 2 2 26 2 2 2" xfId="31168" xr:uid="{00000000-0005-0000-0000-0000004C0000}"/>
    <cellStyle name="Notiz 2 2 26 2 3" xfId="12671" xr:uid="{00000000-0005-0000-0000-0000014C0000}"/>
    <cellStyle name="Notiz 2 2 26 2 4" xfId="26108" xr:uid="{00000000-0005-0000-0000-0000024C0000}"/>
    <cellStyle name="Notiz 2 2 26 3" xfId="8669" xr:uid="{00000000-0005-0000-0000-0000034C0000}"/>
    <cellStyle name="Notiz 2 2 26 3 2" xfId="18368" xr:uid="{00000000-0005-0000-0000-0000044C0000}"/>
    <cellStyle name="Notiz 2 2 26 3 3" xfId="31167" xr:uid="{00000000-0005-0000-0000-0000054C0000}"/>
    <cellStyle name="Notiz 2 2 26 4" xfId="12670" xr:uid="{00000000-0005-0000-0000-0000064C0000}"/>
    <cellStyle name="Notiz 2 2 26 5" xfId="23942" xr:uid="{00000000-0005-0000-0000-0000074C0000}"/>
    <cellStyle name="Notiz 2 2 27" xfId="3532" xr:uid="{00000000-0005-0000-0000-0000084C0000}"/>
    <cellStyle name="Notiz 2 2 27 2" xfId="6429" xr:uid="{00000000-0005-0000-0000-0000094C0000}"/>
    <cellStyle name="Notiz 2 2 27 2 2" xfId="18371" xr:uid="{00000000-0005-0000-0000-00000A4C0000}"/>
    <cellStyle name="Notiz 2 2 27 2 2 2" xfId="31170" xr:uid="{00000000-0005-0000-0000-00000B4C0000}"/>
    <cellStyle name="Notiz 2 2 27 2 3" xfId="12673" xr:uid="{00000000-0005-0000-0000-00000C4C0000}"/>
    <cellStyle name="Notiz 2 2 27 2 4" xfId="26109" xr:uid="{00000000-0005-0000-0000-00000D4C0000}"/>
    <cellStyle name="Notiz 2 2 27 3" xfId="8547" xr:uid="{00000000-0005-0000-0000-00000E4C0000}"/>
    <cellStyle name="Notiz 2 2 27 3 2" xfId="18370" xr:uid="{00000000-0005-0000-0000-00000F4C0000}"/>
    <cellStyle name="Notiz 2 2 27 3 3" xfId="31169" xr:uid="{00000000-0005-0000-0000-0000104C0000}"/>
    <cellStyle name="Notiz 2 2 27 4" xfId="12672" xr:uid="{00000000-0005-0000-0000-0000114C0000}"/>
    <cellStyle name="Notiz 2 2 27 5" xfId="23720" xr:uid="{00000000-0005-0000-0000-0000124C0000}"/>
    <cellStyle name="Notiz 2 2 28" xfId="1487" xr:uid="{00000000-0005-0000-0000-0000134C0000}"/>
    <cellStyle name="Notiz 2 2 28 2" xfId="4387" xr:uid="{00000000-0005-0000-0000-0000144C0000}"/>
    <cellStyle name="Notiz 2 2 28 2 2" xfId="18373" xr:uid="{00000000-0005-0000-0000-0000154C0000}"/>
    <cellStyle name="Notiz 2 2 28 2 2 2" xfId="31172" xr:uid="{00000000-0005-0000-0000-0000164C0000}"/>
    <cellStyle name="Notiz 2 2 28 2 3" xfId="12675" xr:uid="{00000000-0005-0000-0000-0000174C0000}"/>
    <cellStyle name="Notiz 2 2 28 2 4" xfId="26110" xr:uid="{00000000-0005-0000-0000-0000184C0000}"/>
    <cellStyle name="Notiz 2 2 28 3" xfId="18372" xr:uid="{00000000-0005-0000-0000-0000194C0000}"/>
    <cellStyle name="Notiz 2 2 28 3 2" xfId="31171" xr:uid="{00000000-0005-0000-0000-00001A4C0000}"/>
    <cellStyle name="Notiz 2 2 28 4" xfId="12674" xr:uid="{00000000-0005-0000-0000-00001B4C0000}"/>
    <cellStyle name="Notiz 2 2 28 5" xfId="21677" xr:uid="{00000000-0005-0000-0000-00001C4C0000}"/>
    <cellStyle name="Notiz 2 2 29" xfId="4275" xr:uid="{00000000-0005-0000-0000-00001D4C0000}"/>
    <cellStyle name="Notiz 2 2 29 2" xfId="18374" xr:uid="{00000000-0005-0000-0000-00001E4C0000}"/>
    <cellStyle name="Notiz 2 2 29 2 2" xfId="31173" xr:uid="{00000000-0005-0000-0000-00001F4C0000}"/>
    <cellStyle name="Notiz 2 2 29 3" xfId="12676" xr:uid="{00000000-0005-0000-0000-0000204C0000}"/>
    <cellStyle name="Notiz 2 2 29 4" xfId="26111" xr:uid="{00000000-0005-0000-0000-0000214C0000}"/>
    <cellStyle name="Notiz 2 2 3" xfId="463" xr:uid="{00000000-0005-0000-0000-0000224C0000}"/>
    <cellStyle name="Notiz 2 2 3 10" xfId="2940" xr:uid="{00000000-0005-0000-0000-0000234C0000}"/>
    <cellStyle name="Notiz 2 2 3 10 2" xfId="5837" xr:uid="{00000000-0005-0000-0000-0000244C0000}"/>
    <cellStyle name="Notiz 2 2 3 10 2 2" xfId="18377" xr:uid="{00000000-0005-0000-0000-0000254C0000}"/>
    <cellStyle name="Notiz 2 2 3 10 2 2 2" xfId="31176" xr:uid="{00000000-0005-0000-0000-0000264C0000}"/>
    <cellStyle name="Notiz 2 2 3 10 2 3" xfId="12679" xr:uid="{00000000-0005-0000-0000-0000274C0000}"/>
    <cellStyle name="Notiz 2 2 3 10 2 4" xfId="26112" xr:uid="{00000000-0005-0000-0000-0000284C0000}"/>
    <cellStyle name="Notiz 2 2 3 10 3" xfId="8187" xr:uid="{00000000-0005-0000-0000-0000294C0000}"/>
    <cellStyle name="Notiz 2 2 3 10 3 2" xfId="18376" xr:uid="{00000000-0005-0000-0000-00002A4C0000}"/>
    <cellStyle name="Notiz 2 2 3 10 3 3" xfId="31175" xr:uid="{00000000-0005-0000-0000-00002B4C0000}"/>
    <cellStyle name="Notiz 2 2 3 10 4" xfId="12678" xr:uid="{00000000-0005-0000-0000-00002C4C0000}"/>
    <cellStyle name="Notiz 2 2 3 10 5" xfId="23128" xr:uid="{00000000-0005-0000-0000-00002D4C0000}"/>
    <cellStyle name="Notiz 2 2 3 11" xfId="1618" xr:uid="{00000000-0005-0000-0000-00002E4C0000}"/>
    <cellStyle name="Notiz 2 2 3 11 2" xfId="4517" xr:uid="{00000000-0005-0000-0000-00002F4C0000}"/>
    <cellStyle name="Notiz 2 2 3 11 2 2" xfId="18379" xr:uid="{00000000-0005-0000-0000-0000304C0000}"/>
    <cellStyle name="Notiz 2 2 3 11 2 2 2" xfId="31178" xr:uid="{00000000-0005-0000-0000-0000314C0000}"/>
    <cellStyle name="Notiz 2 2 3 11 2 3" xfId="12681" xr:uid="{00000000-0005-0000-0000-0000324C0000}"/>
    <cellStyle name="Notiz 2 2 3 11 2 4" xfId="26113" xr:uid="{00000000-0005-0000-0000-0000334C0000}"/>
    <cellStyle name="Notiz 2 2 3 11 3" xfId="7250" xr:uid="{00000000-0005-0000-0000-0000344C0000}"/>
    <cellStyle name="Notiz 2 2 3 11 3 2" xfId="18378" xr:uid="{00000000-0005-0000-0000-0000354C0000}"/>
    <cellStyle name="Notiz 2 2 3 11 3 3" xfId="31177" xr:uid="{00000000-0005-0000-0000-0000364C0000}"/>
    <cellStyle name="Notiz 2 2 3 11 4" xfId="12680" xr:uid="{00000000-0005-0000-0000-0000374C0000}"/>
    <cellStyle name="Notiz 2 2 3 11 5" xfId="21807" xr:uid="{00000000-0005-0000-0000-0000384C0000}"/>
    <cellStyle name="Notiz 2 2 3 12" xfId="2906" xr:uid="{00000000-0005-0000-0000-0000394C0000}"/>
    <cellStyle name="Notiz 2 2 3 12 2" xfId="5803" xr:uid="{00000000-0005-0000-0000-00003A4C0000}"/>
    <cellStyle name="Notiz 2 2 3 12 2 2" xfId="18381" xr:uid="{00000000-0005-0000-0000-00003B4C0000}"/>
    <cellStyle name="Notiz 2 2 3 12 2 2 2" xfId="31180" xr:uid="{00000000-0005-0000-0000-00003C4C0000}"/>
    <cellStyle name="Notiz 2 2 3 12 2 3" xfId="12683" xr:uid="{00000000-0005-0000-0000-00003D4C0000}"/>
    <cellStyle name="Notiz 2 2 3 12 2 4" xfId="26114" xr:uid="{00000000-0005-0000-0000-00003E4C0000}"/>
    <cellStyle name="Notiz 2 2 3 12 3" xfId="8160" xr:uid="{00000000-0005-0000-0000-00003F4C0000}"/>
    <cellStyle name="Notiz 2 2 3 12 3 2" xfId="18380" xr:uid="{00000000-0005-0000-0000-0000404C0000}"/>
    <cellStyle name="Notiz 2 2 3 12 3 3" xfId="31179" xr:uid="{00000000-0005-0000-0000-0000414C0000}"/>
    <cellStyle name="Notiz 2 2 3 12 4" xfId="12682" xr:uid="{00000000-0005-0000-0000-0000424C0000}"/>
    <cellStyle name="Notiz 2 2 3 12 5" xfId="23094" xr:uid="{00000000-0005-0000-0000-0000434C0000}"/>
    <cellStyle name="Notiz 2 2 3 13" xfId="1538" xr:uid="{00000000-0005-0000-0000-0000444C0000}"/>
    <cellStyle name="Notiz 2 2 3 13 2" xfId="4437" xr:uid="{00000000-0005-0000-0000-0000454C0000}"/>
    <cellStyle name="Notiz 2 2 3 13 2 2" xfId="18383" xr:uid="{00000000-0005-0000-0000-0000464C0000}"/>
    <cellStyle name="Notiz 2 2 3 13 2 2 2" xfId="31182" xr:uid="{00000000-0005-0000-0000-0000474C0000}"/>
    <cellStyle name="Notiz 2 2 3 13 2 3" xfId="12685" xr:uid="{00000000-0005-0000-0000-0000484C0000}"/>
    <cellStyle name="Notiz 2 2 3 13 2 4" xfId="26115" xr:uid="{00000000-0005-0000-0000-0000494C0000}"/>
    <cellStyle name="Notiz 2 2 3 13 3" xfId="7230" xr:uid="{00000000-0005-0000-0000-00004A4C0000}"/>
    <cellStyle name="Notiz 2 2 3 13 3 2" xfId="18382" xr:uid="{00000000-0005-0000-0000-00004B4C0000}"/>
    <cellStyle name="Notiz 2 2 3 13 3 3" xfId="31181" xr:uid="{00000000-0005-0000-0000-00004C4C0000}"/>
    <cellStyle name="Notiz 2 2 3 13 4" xfId="12684" xr:uid="{00000000-0005-0000-0000-00004D4C0000}"/>
    <cellStyle name="Notiz 2 2 3 13 5" xfId="21727" xr:uid="{00000000-0005-0000-0000-00004E4C0000}"/>
    <cellStyle name="Notiz 2 2 3 14" xfId="2987" xr:uid="{00000000-0005-0000-0000-00004F4C0000}"/>
    <cellStyle name="Notiz 2 2 3 14 2" xfId="5884" xr:uid="{00000000-0005-0000-0000-0000504C0000}"/>
    <cellStyle name="Notiz 2 2 3 14 2 2" xfId="18385" xr:uid="{00000000-0005-0000-0000-0000514C0000}"/>
    <cellStyle name="Notiz 2 2 3 14 2 2 2" xfId="31184" xr:uid="{00000000-0005-0000-0000-0000524C0000}"/>
    <cellStyle name="Notiz 2 2 3 14 2 3" xfId="12687" xr:uid="{00000000-0005-0000-0000-0000534C0000}"/>
    <cellStyle name="Notiz 2 2 3 14 2 4" xfId="26116" xr:uid="{00000000-0005-0000-0000-0000544C0000}"/>
    <cellStyle name="Notiz 2 2 3 14 3" xfId="8223" xr:uid="{00000000-0005-0000-0000-0000554C0000}"/>
    <cellStyle name="Notiz 2 2 3 14 3 2" xfId="18384" xr:uid="{00000000-0005-0000-0000-0000564C0000}"/>
    <cellStyle name="Notiz 2 2 3 14 3 3" xfId="31183" xr:uid="{00000000-0005-0000-0000-0000574C0000}"/>
    <cellStyle name="Notiz 2 2 3 14 4" xfId="12686" xr:uid="{00000000-0005-0000-0000-0000584C0000}"/>
    <cellStyle name="Notiz 2 2 3 14 5" xfId="23175" xr:uid="{00000000-0005-0000-0000-0000594C0000}"/>
    <cellStyle name="Notiz 2 2 3 15" xfId="3254" xr:uid="{00000000-0005-0000-0000-00005A4C0000}"/>
    <cellStyle name="Notiz 2 2 3 15 2" xfId="6151" xr:uid="{00000000-0005-0000-0000-00005B4C0000}"/>
    <cellStyle name="Notiz 2 2 3 15 2 2" xfId="18387" xr:uid="{00000000-0005-0000-0000-00005C4C0000}"/>
    <cellStyle name="Notiz 2 2 3 15 2 2 2" xfId="31186" xr:uid="{00000000-0005-0000-0000-00005D4C0000}"/>
    <cellStyle name="Notiz 2 2 3 15 2 3" xfId="12689" xr:uid="{00000000-0005-0000-0000-00005E4C0000}"/>
    <cellStyle name="Notiz 2 2 3 15 2 4" xfId="26117" xr:uid="{00000000-0005-0000-0000-00005F4C0000}"/>
    <cellStyle name="Notiz 2 2 3 15 3" xfId="8373" xr:uid="{00000000-0005-0000-0000-0000604C0000}"/>
    <cellStyle name="Notiz 2 2 3 15 3 2" xfId="18386" xr:uid="{00000000-0005-0000-0000-0000614C0000}"/>
    <cellStyle name="Notiz 2 2 3 15 3 3" xfId="31185" xr:uid="{00000000-0005-0000-0000-0000624C0000}"/>
    <cellStyle name="Notiz 2 2 3 15 4" xfId="12688" xr:uid="{00000000-0005-0000-0000-0000634C0000}"/>
    <cellStyle name="Notiz 2 2 3 15 5" xfId="23442" xr:uid="{00000000-0005-0000-0000-0000644C0000}"/>
    <cellStyle name="Notiz 2 2 3 16" xfId="3154" xr:uid="{00000000-0005-0000-0000-0000654C0000}"/>
    <cellStyle name="Notiz 2 2 3 16 2" xfId="6051" xr:uid="{00000000-0005-0000-0000-0000664C0000}"/>
    <cellStyle name="Notiz 2 2 3 16 2 2" xfId="18389" xr:uid="{00000000-0005-0000-0000-0000674C0000}"/>
    <cellStyle name="Notiz 2 2 3 16 2 2 2" xfId="31188" xr:uid="{00000000-0005-0000-0000-0000684C0000}"/>
    <cellStyle name="Notiz 2 2 3 16 2 3" xfId="12691" xr:uid="{00000000-0005-0000-0000-0000694C0000}"/>
    <cellStyle name="Notiz 2 2 3 16 2 4" xfId="26118" xr:uid="{00000000-0005-0000-0000-00006A4C0000}"/>
    <cellStyle name="Notiz 2 2 3 16 3" xfId="8314" xr:uid="{00000000-0005-0000-0000-00006B4C0000}"/>
    <cellStyle name="Notiz 2 2 3 16 3 2" xfId="18388" xr:uid="{00000000-0005-0000-0000-00006C4C0000}"/>
    <cellStyle name="Notiz 2 2 3 16 3 3" xfId="31187" xr:uid="{00000000-0005-0000-0000-00006D4C0000}"/>
    <cellStyle name="Notiz 2 2 3 16 4" xfId="12690" xr:uid="{00000000-0005-0000-0000-00006E4C0000}"/>
    <cellStyle name="Notiz 2 2 3 16 5" xfId="23342" xr:uid="{00000000-0005-0000-0000-00006F4C0000}"/>
    <cellStyle name="Notiz 2 2 3 17" xfId="3030" xr:uid="{00000000-0005-0000-0000-0000704C0000}"/>
    <cellStyle name="Notiz 2 2 3 17 2" xfId="5927" xr:uid="{00000000-0005-0000-0000-0000714C0000}"/>
    <cellStyle name="Notiz 2 2 3 17 2 2" xfId="18391" xr:uid="{00000000-0005-0000-0000-0000724C0000}"/>
    <cellStyle name="Notiz 2 2 3 17 2 2 2" xfId="31190" xr:uid="{00000000-0005-0000-0000-0000734C0000}"/>
    <cellStyle name="Notiz 2 2 3 17 2 3" xfId="12693" xr:uid="{00000000-0005-0000-0000-0000744C0000}"/>
    <cellStyle name="Notiz 2 2 3 17 2 4" xfId="26119" xr:uid="{00000000-0005-0000-0000-0000754C0000}"/>
    <cellStyle name="Notiz 2 2 3 17 3" xfId="8240" xr:uid="{00000000-0005-0000-0000-0000764C0000}"/>
    <cellStyle name="Notiz 2 2 3 17 3 2" xfId="18390" xr:uid="{00000000-0005-0000-0000-0000774C0000}"/>
    <cellStyle name="Notiz 2 2 3 17 3 3" xfId="31189" xr:uid="{00000000-0005-0000-0000-0000784C0000}"/>
    <cellStyle name="Notiz 2 2 3 17 4" xfId="12692" xr:uid="{00000000-0005-0000-0000-0000794C0000}"/>
    <cellStyle name="Notiz 2 2 3 17 5" xfId="23218" xr:uid="{00000000-0005-0000-0000-00007A4C0000}"/>
    <cellStyle name="Notiz 2 2 3 18" xfId="3678" xr:uid="{00000000-0005-0000-0000-00007B4C0000}"/>
    <cellStyle name="Notiz 2 2 3 18 2" xfId="6575" xr:uid="{00000000-0005-0000-0000-00007C4C0000}"/>
    <cellStyle name="Notiz 2 2 3 18 2 2" xfId="18393" xr:uid="{00000000-0005-0000-0000-00007D4C0000}"/>
    <cellStyle name="Notiz 2 2 3 18 2 2 2" xfId="31192" xr:uid="{00000000-0005-0000-0000-00007E4C0000}"/>
    <cellStyle name="Notiz 2 2 3 18 2 3" xfId="12695" xr:uid="{00000000-0005-0000-0000-00007F4C0000}"/>
    <cellStyle name="Notiz 2 2 3 18 2 4" xfId="26120" xr:uid="{00000000-0005-0000-0000-0000804C0000}"/>
    <cellStyle name="Notiz 2 2 3 18 3" xfId="8630" xr:uid="{00000000-0005-0000-0000-0000814C0000}"/>
    <cellStyle name="Notiz 2 2 3 18 3 2" xfId="18392" xr:uid="{00000000-0005-0000-0000-0000824C0000}"/>
    <cellStyle name="Notiz 2 2 3 18 3 3" xfId="31191" xr:uid="{00000000-0005-0000-0000-0000834C0000}"/>
    <cellStyle name="Notiz 2 2 3 18 4" xfId="12694" xr:uid="{00000000-0005-0000-0000-0000844C0000}"/>
    <cellStyle name="Notiz 2 2 3 18 5" xfId="23866" xr:uid="{00000000-0005-0000-0000-0000854C0000}"/>
    <cellStyle name="Notiz 2 2 3 19" xfId="3590" xr:uid="{00000000-0005-0000-0000-0000864C0000}"/>
    <cellStyle name="Notiz 2 2 3 19 2" xfId="6487" xr:uid="{00000000-0005-0000-0000-0000874C0000}"/>
    <cellStyle name="Notiz 2 2 3 19 2 2" xfId="18395" xr:uid="{00000000-0005-0000-0000-0000884C0000}"/>
    <cellStyle name="Notiz 2 2 3 19 2 2 2" xfId="31194" xr:uid="{00000000-0005-0000-0000-0000894C0000}"/>
    <cellStyle name="Notiz 2 2 3 19 2 3" xfId="12697" xr:uid="{00000000-0005-0000-0000-00008A4C0000}"/>
    <cellStyle name="Notiz 2 2 3 19 2 4" xfId="26121" xr:uid="{00000000-0005-0000-0000-00008B4C0000}"/>
    <cellStyle name="Notiz 2 2 3 19 3" xfId="8579" xr:uid="{00000000-0005-0000-0000-00008C4C0000}"/>
    <cellStyle name="Notiz 2 2 3 19 3 2" xfId="18394" xr:uid="{00000000-0005-0000-0000-00008D4C0000}"/>
    <cellStyle name="Notiz 2 2 3 19 3 3" xfId="31193" xr:uid="{00000000-0005-0000-0000-00008E4C0000}"/>
    <cellStyle name="Notiz 2 2 3 19 4" xfId="12696" xr:uid="{00000000-0005-0000-0000-00008F4C0000}"/>
    <cellStyle name="Notiz 2 2 3 19 5" xfId="23778" xr:uid="{00000000-0005-0000-0000-0000904C0000}"/>
    <cellStyle name="Notiz 2 2 3 2" xfId="1705" xr:uid="{00000000-0005-0000-0000-0000914C0000}"/>
    <cellStyle name="Notiz 2 2 3 2 2" xfId="4604" xr:uid="{00000000-0005-0000-0000-0000924C0000}"/>
    <cellStyle name="Notiz 2 2 3 2 2 2" xfId="18397" xr:uid="{00000000-0005-0000-0000-0000934C0000}"/>
    <cellStyle name="Notiz 2 2 3 2 2 2 2" xfId="31196" xr:uid="{00000000-0005-0000-0000-0000944C0000}"/>
    <cellStyle name="Notiz 2 2 3 2 2 3" xfId="12699" xr:uid="{00000000-0005-0000-0000-0000954C0000}"/>
    <cellStyle name="Notiz 2 2 3 2 2 4" xfId="26122" xr:uid="{00000000-0005-0000-0000-0000964C0000}"/>
    <cellStyle name="Notiz 2 2 3 2 3" xfId="7337" xr:uid="{00000000-0005-0000-0000-0000974C0000}"/>
    <cellStyle name="Notiz 2 2 3 2 3 2" xfId="18396" xr:uid="{00000000-0005-0000-0000-0000984C0000}"/>
    <cellStyle name="Notiz 2 2 3 2 3 3" xfId="31195" xr:uid="{00000000-0005-0000-0000-0000994C0000}"/>
    <cellStyle name="Notiz 2 2 3 2 4" xfId="12698" xr:uid="{00000000-0005-0000-0000-00009A4C0000}"/>
    <cellStyle name="Notiz 2 2 3 2 5" xfId="21894" xr:uid="{00000000-0005-0000-0000-00009B4C0000}"/>
    <cellStyle name="Notiz 2 2 3 20" xfId="3664" xr:uid="{00000000-0005-0000-0000-00009C4C0000}"/>
    <cellStyle name="Notiz 2 2 3 20 2" xfId="6561" xr:uid="{00000000-0005-0000-0000-00009D4C0000}"/>
    <cellStyle name="Notiz 2 2 3 20 2 2" xfId="18399" xr:uid="{00000000-0005-0000-0000-00009E4C0000}"/>
    <cellStyle name="Notiz 2 2 3 20 2 2 2" xfId="31198" xr:uid="{00000000-0005-0000-0000-00009F4C0000}"/>
    <cellStyle name="Notiz 2 2 3 20 2 3" xfId="12701" xr:uid="{00000000-0005-0000-0000-0000A04C0000}"/>
    <cellStyle name="Notiz 2 2 3 20 2 4" xfId="26123" xr:uid="{00000000-0005-0000-0000-0000A14C0000}"/>
    <cellStyle name="Notiz 2 2 3 20 3" xfId="8617" xr:uid="{00000000-0005-0000-0000-0000A24C0000}"/>
    <cellStyle name="Notiz 2 2 3 20 3 2" xfId="18398" xr:uid="{00000000-0005-0000-0000-0000A34C0000}"/>
    <cellStyle name="Notiz 2 2 3 20 3 3" xfId="31197" xr:uid="{00000000-0005-0000-0000-0000A44C0000}"/>
    <cellStyle name="Notiz 2 2 3 20 4" xfId="12700" xr:uid="{00000000-0005-0000-0000-0000A54C0000}"/>
    <cellStyle name="Notiz 2 2 3 20 5" xfId="23852" xr:uid="{00000000-0005-0000-0000-0000A64C0000}"/>
    <cellStyle name="Notiz 2 2 3 21" xfId="2800" xr:uid="{00000000-0005-0000-0000-0000A74C0000}"/>
    <cellStyle name="Notiz 2 2 3 21 2" xfId="5697" xr:uid="{00000000-0005-0000-0000-0000A84C0000}"/>
    <cellStyle name="Notiz 2 2 3 21 2 2" xfId="18401" xr:uid="{00000000-0005-0000-0000-0000A94C0000}"/>
    <cellStyle name="Notiz 2 2 3 21 2 2 2" xfId="31200" xr:uid="{00000000-0005-0000-0000-0000AA4C0000}"/>
    <cellStyle name="Notiz 2 2 3 21 2 3" xfId="12703" xr:uid="{00000000-0005-0000-0000-0000AB4C0000}"/>
    <cellStyle name="Notiz 2 2 3 21 2 4" xfId="26124" xr:uid="{00000000-0005-0000-0000-0000AC4C0000}"/>
    <cellStyle name="Notiz 2 2 3 21 3" xfId="8121" xr:uid="{00000000-0005-0000-0000-0000AD4C0000}"/>
    <cellStyle name="Notiz 2 2 3 21 3 2" xfId="18400" xr:uid="{00000000-0005-0000-0000-0000AE4C0000}"/>
    <cellStyle name="Notiz 2 2 3 21 3 3" xfId="31199" xr:uid="{00000000-0005-0000-0000-0000AF4C0000}"/>
    <cellStyle name="Notiz 2 2 3 21 4" xfId="12702" xr:uid="{00000000-0005-0000-0000-0000B04C0000}"/>
    <cellStyle name="Notiz 2 2 3 21 5" xfId="22988" xr:uid="{00000000-0005-0000-0000-0000B14C0000}"/>
    <cellStyle name="Notiz 2 2 3 22" xfId="2600" xr:uid="{00000000-0005-0000-0000-0000B24C0000}"/>
    <cellStyle name="Notiz 2 2 3 22 2" xfId="5497" xr:uid="{00000000-0005-0000-0000-0000B34C0000}"/>
    <cellStyle name="Notiz 2 2 3 22 2 2" xfId="18403" xr:uid="{00000000-0005-0000-0000-0000B44C0000}"/>
    <cellStyle name="Notiz 2 2 3 22 2 2 2" xfId="31202" xr:uid="{00000000-0005-0000-0000-0000B54C0000}"/>
    <cellStyle name="Notiz 2 2 3 22 2 3" xfId="12705" xr:uid="{00000000-0005-0000-0000-0000B64C0000}"/>
    <cellStyle name="Notiz 2 2 3 22 2 4" xfId="26125" xr:uid="{00000000-0005-0000-0000-0000B74C0000}"/>
    <cellStyle name="Notiz 2 2 3 22 3" xfId="7958" xr:uid="{00000000-0005-0000-0000-0000B84C0000}"/>
    <cellStyle name="Notiz 2 2 3 22 3 2" xfId="18402" xr:uid="{00000000-0005-0000-0000-0000B94C0000}"/>
    <cellStyle name="Notiz 2 2 3 22 3 3" xfId="31201" xr:uid="{00000000-0005-0000-0000-0000BA4C0000}"/>
    <cellStyle name="Notiz 2 2 3 22 4" xfId="12704" xr:uid="{00000000-0005-0000-0000-0000BB4C0000}"/>
    <cellStyle name="Notiz 2 2 3 22 5" xfId="22788" xr:uid="{00000000-0005-0000-0000-0000BC4C0000}"/>
    <cellStyle name="Notiz 2 2 3 23" xfId="3163" xr:uid="{00000000-0005-0000-0000-0000BD4C0000}"/>
    <cellStyle name="Notiz 2 2 3 23 2" xfId="6060" xr:uid="{00000000-0005-0000-0000-0000BE4C0000}"/>
    <cellStyle name="Notiz 2 2 3 23 2 2" xfId="18405" xr:uid="{00000000-0005-0000-0000-0000BF4C0000}"/>
    <cellStyle name="Notiz 2 2 3 23 2 2 2" xfId="31204" xr:uid="{00000000-0005-0000-0000-0000C04C0000}"/>
    <cellStyle name="Notiz 2 2 3 23 2 3" xfId="12707" xr:uid="{00000000-0005-0000-0000-0000C14C0000}"/>
    <cellStyle name="Notiz 2 2 3 23 2 4" xfId="26126" xr:uid="{00000000-0005-0000-0000-0000C24C0000}"/>
    <cellStyle name="Notiz 2 2 3 23 3" xfId="8320" xr:uid="{00000000-0005-0000-0000-0000C34C0000}"/>
    <cellStyle name="Notiz 2 2 3 23 3 2" xfId="18404" xr:uid="{00000000-0005-0000-0000-0000C44C0000}"/>
    <cellStyle name="Notiz 2 2 3 23 3 3" xfId="31203" xr:uid="{00000000-0005-0000-0000-0000C54C0000}"/>
    <cellStyle name="Notiz 2 2 3 23 4" xfId="12706" xr:uid="{00000000-0005-0000-0000-0000C64C0000}"/>
    <cellStyle name="Notiz 2 2 3 23 5" xfId="23351" xr:uid="{00000000-0005-0000-0000-0000C74C0000}"/>
    <cellStyle name="Notiz 2 2 3 24" xfId="3843" xr:uid="{00000000-0005-0000-0000-0000C84C0000}"/>
    <cellStyle name="Notiz 2 2 3 24 2" xfId="6740" xr:uid="{00000000-0005-0000-0000-0000C94C0000}"/>
    <cellStyle name="Notiz 2 2 3 24 2 2" xfId="18407" xr:uid="{00000000-0005-0000-0000-0000CA4C0000}"/>
    <cellStyle name="Notiz 2 2 3 24 2 2 2" xfId="31206" xr:uid="{00000000-0005-0000-0000-0000CB4C0000}"/>
    <cellStyle name="Notiz 2 2 3 24 2 3" xfId="12709" xr:uid="{00000000-0005-0000-0000-0000CC4C0000}"/>
    <cellStyle name="Notiz 2 2 3 24 2 4" xfId="26127" xr:uid="{00000000-0005-0000-0000-0000CD4C0000}"/>
    <cellStyle name="Notiz 2 2 3 24 3" xfId="8725" xr:uid="{00000000-0005-0000-0000-0000CE4C0000}"/>
    <cellStyle name="Notiz 2 2 3 24 3 2" xfId="18406" xr:uid="{00000000-0005-0000-0000-0000CF4C0000}"/>
    <cellStyle name="Notiz 2 2 3 24 3 3" xfId="31205" xr:uid="{00000000-0005-0000-0000-0000D04C0000}"/>
    <cellStyle name="Notiz 2 2 3 24 4" xfId="12708" xr:uid="{00000000-0005-0000-0000-0000D14C0000}"/>
    <cellStyle name="Notiz 2 2 3 24 5" xfId="24031" xr:uid="{00000000-0005-0000-0000-0000D24C0000}"/>
    <cellStyle name="Notiz 2 2 3 25" xfId="3209" xr:uid="{00000000-0005-0000-0000-0000D34C0000}"/>
    <cellStyle name="Notiz 2 2 3 25 2" xfId="6106" xr:uid="{00000000-0005-0000-0000-0000D44C0000}"/>
    <cellStyle name="Notiz 2 2 3 25 2 2" xfId="18409" xr:uid="{00000000-0005-0000-0000-0000D54C0000}"/>
    <cellStyle name="Notiz 2 2 3 25 2 2 2" xfId="31208" xr:uid="{00000000-0005-0000-0000-0000D64C0000}"/>
    <cellStyle name="Notiz 2 2 3 25 2 3" xfId="12711" xr:uid="{00000000-0005-0000-0000-0000D74C0000}"/>
    <cellStyle name="Notiz 2 2 3 25 2 4" xfId="26128" xr:uid="{00000000-0005-0000-0000-0000D84C0000}"/>
    <cellStyle name="Notiz 2 2 3 25 3" xfId="8354" xr:uid="{00000000-0005-0000-0000-0000D94C0000}"/>
    <cellStyle name="Notiz 2 2 3 25 3 2" xfId="18408" xr:uid="{00000000-0005-0000-0000-0000DA4C0000}"/>
    <cellStyle name="Notiz 2 2 3 25 3 3" xfId="31207" xr:uid="{00000000-0005-0000-0000-0000DB4C0000}"/>
    <cellStyle name="Notiz 2 2 3 25 4" xfId="12710" xr:uid="{00000000-0005-0000-0000-0000DC4C0000}"/>
    <cellStyle name="Notiz 2 2 3 25 5" xfId="23397" xr:uid="{00000000-0005-0000-0000-0000DD4C0000}"/>
    <cellStyle name="Notiz 2 2 3 26" xfId="3145" xr:uid="{00000000-0005-0000-0000-0000DE4C0000}"/>
    <cellStyle name="Notiz 2 2 3 26 2" xfId="6042" xr:uid="{00000000-0005-0000-0000-0000DF4C0000}"/>
    <cellStyle name="Notiz 2 2 3 26 2 2" xfId="18411" xr:uid="{00000000-0005-0000-0000-0000E04C0000}"/>
    <cellStyle name="Notiz 2 2 3 26 2 2 2" xfId="31210" xr:uid="{00000000-0005-0000-0000-0000E14C0000}"/>
    <cellStyle name="Notiz 2 2 3 26 2 3" xfId="12713" xr:uid="{00000000-0005-0000-0000-0000E24C0000}"/>
    <cellStyle name="Notiz 2 2 3 26 2 4" xfId="26129" xr:uid="{00000000-0005-0000-0000-0000E34C0000}"/>
    <cellStyle name="Notiz 2 2 3 26 3" xfId="18410" xr:uid="{00000000-0005-0000-0000-0000E44C0000}"/>
    <cellStyle name="Notiz 2 2 3 26 3 2" xfId="31209" xr:uid="{00000000-0005-0000-0000-0000E54C0000}"/>
    <cellStyle name="Notiz 2 2 3 26 4" xfId="12712" xr:uid="{00000000-0005-0000-0000-0000E64C0000}"/>
    <cellStyle name="Notiz 2 2 3 26 5" xfId="23333" xr:uid="{00000000-0005-0000-0000-0000E74C0000}"/>
    <cellStyle name="Notiz 2 2 3 27" xfId="4278" xr:uid="{00000000-0005-0000-0000-0000E84C0000}"/>
    <cellStyle name="Notiz 2 2 3 27 2" xfId="18412" xr:uid="{00000000-0005-0000-0000-0000E94C0000}"/>
    <cellStyle name="Notiz 2 2 3 27 2 2" xfId="31211" xr:uid="{00000000-0005-0000-0000-0000EA4C0000}"/>
    <cellStyle name="Notiz 2 2 3 27 3" xfId="12714" xr:uid="{00000000-0005-0000-0000-0000EB4C0000}"/>
    <cellStyle name="Notiz 2 2 3 27 4" xfId="26130" xr:uid="{00000000-0005-0000-0000-0000EC4C0000}"/>
    <cellStyle name="Notiz 2 2 3 28" xfId="7104" xr:uid="{00000000-0005-0000-0000-0000ED4C0000}"/>
    <cellStyle name="Notiz 2 2 3 28 2" xfId="18375" xr:uid="{00000000-0005-0000-0000-0000EE4C0000}"/>
    <cellStyle name="Notiz 2 2 3 28 3" xfId="31174" xr:uid="{00000000-0005-0000-0000-0000EF4C0000}"/>
    <cellStyle name="Notiz 2 2 3 29" xfId="12677" xr:uid="{00000000-0005-0000-0000-0000F04C0000}"/>
    <cellStyle name="Notiz 2 2 3 3" xfId="2056" xr:uid="{00000000-0005-0000-0000-0000F14C0000}"/>
    <cellStyle name="Notiz 2 2 3 3 2" xfId="4954" xr:uid="{00000000-0005-0000-0000-0000F24C0000}"/>
    <cellStyle name="Notiz 2 2 3 3 2 2" xfId="18414" xr:uid="{00000000-0005-0000-0000-0000F34C0000}"/>
    <cellStyle name="Notiz 2 2 3 3 2 2 2" xfId="31213" xr:uid="{00000000-0005-0000-0000-0000F44C0000}"/>
    <cellStyle name="Notiz 2 2 3 3 2 3" xfId="12716" xr:uid="{00000000-0005-0000-0000-0000F54C0000}"/>
    <cellStyle name="Notiz 2 2 3 3 2 4" xfId="26131" xr:uid="{00000000-0005-0000-0000-0000F64C0000}"/>
    <cellStyle name="Notiz 2 2 3 3 3" xfId="7567" xr:uid="{00000000-0005-0000-0000-0000F74C0000}"/>
    <cellStyle name="Notiz 2 2 3 3 3 2" xfId="18413" xr:uid="{00000000-0005-0000-0000-0000F84C0000}"/>
    <cellStyle name="Notiz 2 2 3 3 3 3" xfId="31212" xr:uid="{00000000-0005-0000-0000-0000F94C0000}"/>
    <cellStyle name="Notiz 2 2 3 3 4" xfId="12715" xr:uid="{00000000-0005-0000-0000-0000FA4C0000}"/>
    <cellStyle name="Notiz 2 2 3 3 5" xfId="22245" xr:uid="{00000000-0005-0000-0000-0000FB4C0000}"/>
    <cellStyle name="Notiz 2 2 3 4" xfId="1467" xr:uid="{00000000-0005-0000-0000-0000FC4C0000}"/>
    <cellStyle name="Notiz 2 2 3 4 2" xfId="4367" xr:uid="{00000000-0005-0000-0000-0000FD4C0000}"/>
    <cellStyle name="Notiz 2 2 3 4 2 2" xfId="18416" xr:uid="{00000000-0005-0000-0000-0000FE4C0000}"/>
    <cellStyle name="Notiz 2 2 3 4 2 2 2" xfId="31215" xr:uid="{00000000-0005-0000-0000-0000FF4C0000}"/>
    <cellStyle name="Notiz 2 2 3 4 2 3" xfId="12718" xr:uid="{00000000-0005-0000-0000-0000004D0000}"/>
    <cellStyle name="Notiz 2 2 3 4 2 4" xfId="26132" xr:uid="{00000000-0005-0000-0000-0000014D0000}"/>
    <cellStyle name="Notiz 2 2 3 4 3" xfId="7174" xr:uid="{00000000-0005-0000-0000-0000024D0000}"/>
    <cellStyle name="Notiz 2 2 3 4 3 2" xfId="18415" xr:uid="{00000000-0005-0000-0000-0000034D0000}"/>
    <cellStyle name="Notiz 2 2 3 4 3 3" xfId="31214" xr:uid="{00000000-0005-0000-0000-0000044D0000}"/>
    <cellStyle name="Notiz 2 2 3 4 4" xfId="12717" xr:uid="{00000000-0005-0000-0000-0000054D0000}"/>
    <cellStyle name="Notiz 2 2 3 4 5" xfId="21657" xr:uid="{00000000-0005-0000-0000-0000064D0000}"/>
    <cellStyle name="Notiz 2 2 3 5" xfId="2287" xr:uid="{00000000-0005-0000-0000-0000074D0000}"/>
    <cellStyle name="Notiz 2 2 3 5 2" xfId="5185" xr:uid="{00000000-0005-0000-0000-0000084D0000}"/>
    <cellStyle name="Notiz 2 2 3 5 2 2" xfId="18418" xr:uid="{00000000-0005-0000-0000-0000094D0000}"/>
    <cellStyle name="Notiz 2 2 3 5 2 2 2" xfId="31217" xr:uid="{00000000-0005-0000-0000-00000A4D0000}"/>
    <cellStyle name="Notiz 2 2 3 5 2 3" xfId="12720" xr:uid="{00000000-0005-0000-0000-00000B4D0000}"/>
    <cellStyle name="Notiz 2 2 3 5 2 4" xfId="26133" xr:uid="{00000000-0005-0000-0000-00000C4D0000}"/>
    <cellStyle name="Notiz 2 2 3 5 3" xfId="7737" xr:uid="{00000000-0005-0000-0000-00000D4D0000}"/>
    <cellStyle name="Notiz 2 2 3 5 3 2" xfId="18417" xr:uid="{00000000-0005-0000-0000-00000E4D0000}"/>
    <cellStyle name="Notiz 2 2 3 5 3 3" xfId="31216" xr:uid="{00000000-0005-0000-0000-00000F4D0000}"/>
    <cellStyle name="Notiz 2 2 3 5 4" xfId="12719" xr:uid="{00000000-0005-0000-0000-0000104D0000}"/>
    <cellStyle name="Notiz 2 2 3 5 5" xfId="22476" xr:uid="{00000000-0005-0000-0000-0000114D0000}"/>
    <cellStyle name="Notiz 2 2 3 6" xfId="2391" xr:uid="{00000000-0005-0000-0000-0000124D0000}"/>
    <cellStyle name="Notiz 2 2 3 6 2" xfId="5288" xr:uid="{00000000-0005-0000-0000-0000134D0000}"/>
    <cellStyle name="Notiz 2 2 3 6 2 2" xfId="18420" xr:uid="{00000000-0005-0000-0000-0000144D0000}"/>
    <cellStyle name="Notiz 2 2 3 6 2 2 2" xfId="31219" xr:uid="{00000000-0005-0000-0000-0000154D0000}"/>
    <cellStyle name="Notiz 2 2 3 6 2 3" xfId="12722" xr:uid="{00000000-0005-0000-0000-0000164D0000}"/>
    <cellStyle name="Notiz 2 2 3 6 2 4" xfId="26134" xr:uid="{00000000-0005-0000-0000-0000174D0000}"/>
    <cellStyle name="Notiz 2 2 3 6 3" xfId="7815" xr:uid="{00000000-0005-0000-0000-0000184D0000}"/>
    <cellStyle name="Notiz 2 2 3 6 3 2" xfId="18419" xr:uid="{00000000-0005-0000-0000-0000194D0000}"/>
    <cellStyle name="Notiz 2 2 3 6 3 3" xfId="31218" xr:uid="{00000000-0005-0000-0000-00001A4D0000}"/>
    <cellStyle name="Notiz 2 2 3 6 4" xfId="12721" xr:uid="{00000000-0005-0000-0000-00001B4D0000}"/>
    <cellStyle name="Notiz 2 2 3 6 5" xfId="22579" xr:uid="{00000000-0005-0000-0000-00001C4D0000}"/>
    <cellStyle name="Notiz 2 2 3 7" xfId="2459" xr:uid="{00000000-0005-0000-0000-00001D4D0000}"/>
    <cellStyle name="Notiz 2 2 3 7 2" xfId="5356" xr:uid="{00000000-0005-0000-0000-00001E4D0000}"/>
    <cellStyle name="Notiz 2 2 3 7 2 2" xfId="18422" xr:uid="{00000000-0005-0000-0000-00001F4D0000}"/>
    <cellStyle name="Notiz 2 2 3 7 2 2 2" xfId="31221" xr:uid="{00000000-0005-0000-0000-0000204D0000}"/>
    <cellStyle name="Notiz 2 2 3 7 2 3" xfId="12724" xr:uid="{00000000-0005-0000-0000-0000214D0000}"/>
    <cellStyle name="Notiz 2 2 3 7 2 4" xfId="26135" xr:uid="{00000000-0005-0000-0000-0000224D0000}"/>
    <cellStyle name="Notiz 2 2 3 7 3" xfId="7858" xr:uid="{00000000-0005-0000-0000-0000234D0000}"/>
    <cellStyle name="Notiz 2 2 3 7 3 2" xfId="18421" xr:uid="{00000000-0005-0000-0000-0000244D0000}"/>
    <cellStyle name="Notiz 2 2 3 7 3 3" xfId="31220" xr:uid="{00000000-0005-0000-0000-0000254D0000}"/>
    <cellStyle name="Notiz 2 2 3 7 4" xfId="12723" xr:uid="{00000000-0005-0000-0000-0000264D0000}"/>
    <cellStyle name="Notiz 2 2 3 7 5" xfId="22647" xr:uid="{00000000-0005-0000-0000-0000274D0000}"/>
    <cellStyle name="Notiz 2 2 3 8" xfId="2240" xr:uid="{00000000-0005-0000-0000-0000284D0000}"/>
    <cellStyle name="Notiz 2 2 3 8 2" xfId="5138" xr:uid="{00000000-0005-0000-0000-0000294D0000}"/>
    <cellStyle name="Notiz 2 2 3 8 2 2" xfId="18424" xr:uid="{00000000-0005-0000-0000-00002A4D0000}"/>
    <cellStyle name="Notiz 2 2 3 8 2 2 2" xfId="31223" xr:uid="{00000000-0005-0000-0000-00002B4D0000}"/>
    <cellStyle name="Notiz 2 2 3 8 2 3" xfId="12726" xr:uid="{00000000-0005-0000-0000-00002C4D0000}"/>
    <cellStyle name="Notiz 2 2 3 8 2 4" xfId="26136" xr:uid="{00000000-0005-0000-0000-00002D4D0000}"/>
    <cellStyle name="Notiz 2 2 3 8 3" xfId="7698" xr:uid="{00000000-0005-0000-0000-00002E4D0000}"/>
    <cellStyle name="Notiz 2 2 3 8 3 2" xfId="18423" xr:uid="{00000000-0005-0000-0000-00002F4D0000}"/>
    <cellStyle name="Notiz 2 2 3 8 3 3" xfId="31222" xr:uid="{00000000-0005-0000-0000-0000304D0000}"/>
    <cellStyle name="Notiz 2 2 3 8 4" xfId="12725" xr:uid="{00000000-0005-0000-0000-0000314D0000}"/>
    <cellStyle name="Notiz 2 2 3 8 5" xfId="22429" xr:uid="{00000000-0005-0000-0000-0000324D0000}"/>
    <cellStyle name="Notiz 2 2 3 9" xfId="2584" xr:uid="{00000000-0005-0000-0000-0000334D0000}"/>
    <cellStyle name="Notiz 2 2 3 9 2" xfId="5481" xr:uid="{00000000-0005-0000-0000-0000344D0000}"/>
    <cellStyle name="Notiz 2 2 3 9 2 2" xfId="18426" xr:uid="{00000000-0005-0000-0000-0000354D0000}"/>
    <cellStyle name="Notiz 2 2 3 9 2 2 2" xfId="31225" xr:uid="{00000000-0005-0000-0000-0000364D0000}"/>
    <cellStyle name="Notiz 2 2 3 9 2 3" xfId="12728" xr:uid="{00000000-0005-0000-0000-0000374D0000}"/>
    <cellStyle name="Notiz 2 2 3 9 2 4" xfId="26137" xr:uid="{00000000-0005-0000-0000-0000384D0000}"/>
    <cellStyle name="Notiz 2 2 3 9 3" xfId="7944" xr:uid="{00000000-0005-0000-0000-0000394D0000}"/>
    <cellStyle name="Notiz 2 2 3 9 3 2" xfId="18425" xr:uid="{00000000-0005-0000-0000-00003A4D0000}"/>
    <cellStyle name="Notiz 2 2 3 9 3 3" xfId="31224" xr:uid="{00000000-0005-0000-0000-00003B4D0000}"/>
    <cellStyle name="Notiz 2 2 3 9 4" xfId="12727" xr:uid="{00000000-0005-0000-0000-00003C4D0000}"/>
    <cellStyle name="Notiz 2 2 3 9 5" xfId="22772" xr:uid="{00000000-0005-0000-0000-00003D4D0000}"/>
    <cellStyle name="Notiz 2 2 30" xfId="7101" xr:uid="{00000000-0005-0000-0000-00003E4D0000}"/>
    <cellStyle name="Notiz 2 2 30 2" xfId="18231" xr:uid="{00000000-0005-0000-0000-00003F4D0000}"/>
    <cellStyle name="Notiz 2 2 30 3" xfId="31030" xr:uid="{00000000-0005-0000-0000-0000404D0000}"/>
    <cellStyle name="Notiz 2 2 31" xfId="12533" xr:uid="{00000000-0005-0000-0000-0000414D0000}"/>
    <cellStyle name="Notiz 2 2 4" xfId="1702" xr:uid="{00000000-0005-0000-0000-0000424D0000}"/>
    <cellStyle name="Notiz 2 2 4 2" xfId="4601" xr:uid="{00000000-0005-0000-0000-0000434D0000}"/>
    <cellStyle name="Notiz 2 2 4 2 2" xfId="18428" xr:uid="{00000000-0005-0000-0000-0000444D0000}"/>
    <cellStyle name="Notiz 2 2 4 2 2 2" xfId="31227" xr:uid="{00000000-0005-0000-0000-0000454D0000}"/>
    <cellStyle name="Notiz 2 2 4 2 3" xfId="12730" xr:uid="{00000000-0005-0000-0000-0000464D0000}"/>
    <cellStyle name="Notiz 2 2 4 2 4" xfId="26138" xr:uid="{00000000-0005-0000-0000-0000474D0000}"/>
    <cellStyle name="Notiz 2 2 4 3" xfId="7334" xr:uid="{00000000-0005-0000-0000-0000484D0000}"/>
    <cellStyle name="Notiz 2 2 4 3 2" xfId="18427" xr:uid="{00000000-0005-0000-0000-0000494D0000}"/>
    <cellStyle name="Notiz 2 2 4 3 3" xfId="31226" xr:uid="{00000000-0005-0000-0000-00004A4D0000}"/>
    <cellStyle name="Notiz 2 2 4 4" xfId="12729" xr:uid="{00000000-0005-0000-0000-00004B4D0000}"/>
    <cellStyle name="Notiz 2 2 4 5" xfId="21891" xr:uid="{00000000-0005-0000-0000-00004C4D0000}"/>
    <cellStyle name="Notiz 2 2 5" xfId="2059" xr:uid="{00000000-0005-0000-0000-00004D4D0000}"/>
    <cellStyle name="Notiz 2 2 5 2" xfId="4957" xr:uid="{00000000-0005-0000-0000-00004E4D0000}"/>
    <cellStyle name="Notiz 2 2 5 2 2" xfId="18430" xr:uid="{00000000-0005-0000-0000-00004F4D0000}"/>
    <cellStyle name="Notiz 2 2 5 2 2 2" xfId="31229" xr:uid="{00000000-0005-0000-0000-0000504D0000}"/>
    <cellStyle name="Notiz 2 2 5 2 3" xfId="12732" xr:uid="{00000000-0005-0000-0000-0000514D0000}"/>
    <cellStyle name="Notiz 2 2 5 2 4" xfId="26139" xr:uid="{00000000-0005-0000-0000-0000524D0000}"/>
    <cellStyle name="Notiz 2 2 5 3" xfId="7570" xr:uid="{00000000-0005-0000-0000-0000534D0000}"/>
    <cellStyle name="Notiz 2 2 5 3 2" xfId="18429" xr:uid="{00000000-0005-0000-0000-0000544D0000}"/>
    <cellStyle name="Notiz 2 2 5 3 3" xfId="31228" xr:uid="{00000000-0005-0000-0000-0000554D0000}"/>
    <cellStyle name="Notiz 2 2 5 4" xfId="12731" xr:uid="{00000000-0005-0000-0000-0000564D0000}"/>
    <cellStyle name="Notiz 2 2 5 5" xfId="22248" xr:uid="{00000000-0005-0000-0000-0000574D0000}"/>
    <cellStyle name="Notiz 2 2 6" xfId="1465" xr:uid="{00000000-0005-0000-0000-0000584D0000}"/>
    <cellStyle name="Notiz 2 2 6 2" xfId="4365" xr:uid="{00000000-0005-0000-0000-0000594D0000}"/>
    <cellStyle name="Notiz 2 2 6 2 2" xfId="18432" xr:uid="{00000000-0005-0000-0000-00005A4D0000}"/>
    <cellStyle name="Notiz 2 2 6 2 2 2" xfId="31231" xr:uid="{00000000-0005-0000-0000-00005B4D0000}"/>
    <cellStyle name="Notiz 2 2 6 2 3" xfId="12734" xr:uid="{00000000-0005-0000-0000-00005C4D0000}"/>
    <cellStyle name="Notiz 2 2 6 2 4" xfId="26140" xr:uid="{00000000-0005-0000-0000-00005D4D0000}"/>
    <cellStyle name="Notiz 2 2 6 3" xfId="7172" xr:uid="{00000000-0005-0000-0000-00005E4D0000}"/>
    <cellStyle name="Notiz 2 2 6 3 2" xfId="18431" xr:uid="{00000000-0005-0000-0000-00005F4D0000}"/>
    <cellStyle name="Notiz 2 2 6 3 3" xfId="31230" xr:uid="{00000000-0005-0000-0000-0000604D0000}"/>
    <cellStyle name="Notiz 2 2 6 4" xfId="12733" xr:uid="{00000000-0005-0000-0000-0000614D0000}"/>
    <cellStyle name="Notiz 2 2 6 5" xfId="21655" xr:uid="{00000000-0005-0000-0000-0000624D0000}"/>
    <cellStyle name="Notiz 2 2 7" xfId="2280" xr:uid="{00000000-0005-0000-0000-0000634D0000}"/>
    <cellStyle name="Notiz 2 2 7 2" xfId="5178" xr:uid="{00000000-0005-0000-0000-0000644D0000}"/>
    <cellStyle name="Notiz 2 2 7 2 2" xfId="18434" xr:uid="{00000000-0005-0000-0000-0000654D0000}"/>
    <cellStyle name="Notiz 2 2 7 2 2 2" xfId="31233" xr:uid="{00000000-0005-0000-0000-0000664D0000}"/>
    <cellStyle name="Notiz 2 2 7 2 3" xfId="12736" xr:uid="{00000000-0005-0000-0000-0000674D0000}"/>
    <cellStyle name="Notiz 2 2 7 2 4" xfId="26141" xr:uid="{00000000-0005-0000-0000-0000684D0000}"/>
    <cellStyle name="Notiz 2 2 7 3" xfId="7730" xr:uid="{00000000-0005-0000-0000-0000694D0000}"/>
    <cellStyle name="Notiz 2 2 7 3 2" xfId="18433" xr:uid="{00000000-0005-0000-0000-00006A4D0000}"/>
    <cellStyle name="Notiz 2 2 7 3 3" xfId="31232" xr:uid="{00000000-0005-0000-0000-00006B4D0000}"/>
    <cellStyle name="Notiz 2 2 7 4" xfId="12735" xr:uid="{00000000-0005-0000-0000-00006C4D0000}"/>
    <cellStyle name="Notiz 2 2 7 5" xfId="22469" xr:uid="{00000000-0005-0000-0000-00006D4D0000}"/>
    <cellStyle name="Notiz 2 2 8" xfId="2392" xr:uid="{00000000-0005-0000-0000-00006E4D0000}"/>
    <cellStyle name="Notiz 2 2 8 2" xfId="5289" xr:uid="{00000000-0005-0000-0000-00006F4D0000}"/>
    <cellStyle name="Notiz 2 2 8 2 2" xfId="18436" xr:uid="{00000000-0005-0000-0000-0000704D0000}"/>
    <cellStyle name="Notiz 2 2 8 2 2 2" xfId="31235" xr:uid="{00000000-0005-0000-0000-0000714D0000}"/>
    <cellStyle name="Notiz 2 2 8 2 3" xfId="12738" xr:uid="{00000000-0005-0000-0000-0000724D0000}"/>
    <cellStyle name="Notiz 2 2 8 2 4" xfId="26142" xr:uid="{00000000-0005-0000-0000-0000734D0000}"/>
    <cellStyle name="Notiz 2 2 8 3" xfId="7816" xr:uid="{00000000-0005-0000-0000-0000744D0000}"/>
    <cellStyle name="Notiz 2 2 8 3 2" xfId="18435" xr:uid="{00000000-0005-0000-0000-0000754D0000}"/>
    <cellStyle name="Notiz 2 2 8 3 3" xfId="31234" xr:uid="{00000000-0005-0000-0000-0000764D0000}"/>
    <cellStyle name="Notiz 2 2 8 4" xfId="12737" xr:uid="{00000000-0005-0000-0000-0000774D0000}"/>
    <cellStyle name="Notiz 2 2 8 5" xfId="22580" xr:uid="{00000000-0005-0000-0000-0000784D0000}"/>
    <cellStyle name="Notiz 2 2 9" xfId="2256" xr:uid="{00000000-0005-0000-0000-0000794D0000}"/>
    <cellStyle name="Notiz 2 2 9 2" xfId="5154" xr:uid="{00000000-0005-0000-0000-00007A4D0000}"/>
    <cellStyle name="Notiz 2 2 9 2 2" xfId="18438" xr:uid="{00000000-0005-0000-0000-00007B4D0000}"/>
    <cellStyle name="Notiz 2 2 9 2 2 2" xfId="31237" xr:uid="{00000000-0005-0000-0000-00007C4D0000}"/>
    <cellStyle name="Notiz 2 2 9 2 3" xfId="12740" xr:uid="{00000000-0005-0000-0000-00007D4D0000}"/>
    <cellStyle name="Notiz 2 2 9 2 4" xfId="26143" xr:uid="{00000000-0005-0000-0000-00007E4D0000}"/>
    <cellStyle name="Notiz 2 2 9 3" xfId="7711" xr:uid="{00000000-0005-0000-0000-00007F4D0000}"/>
    <cellStyle name="Notiz 2 2 9 3 2" xfId="18437" xr:uid="{00000000-0005-0000-0000-0000804D0000}"/>
    <cellStyle name="Notiz 2 2 9 3 3" xfId="31236" xr:uid="{00000000-0005-0000-0000-0000814D0000}"/>
    <cellStyle name="Notiz 2 2 9 4" xfId="12739" xr:uid="{00000000-0005-0000-0000-0000824D0000}"/>
    <cellStyle name="Notiz 2 2 9 5" xfId="22445" xr:uid="{00000000-0005-0000-0000-0000834D0000}"/>
    <cellStyle name="Notiz 2 20" xfId="1832" xr:uid="{00000000-0005-0000-0000-0000844D0000}"/>
    <cellStyle name="Notiz 2 20 2" xfId="4731" xr:uid="{00000000-0005-0000-0000-0000854D0000}"/>
    <cellStyle name="Notiz 2 20 2 2" xfId="18440" xr:uid="{00000000-0005-0000-0000-0000864D0000}"/>
    <cellStyle name="Notiz 2 20 2 2 2" xfId="31239" xr:uid="{00000000-0005-0000-0000-0000874D0000}"/>
    <cellStyle name="Notiz 2 20 2 3" xfId="12742" xr:uid="{00000000-0005-0000-0000-0000884D0000}"/>
    <cellStyle name="Notiz 2 20 2 4" xfId="26144" xr:uid="{00000000-0005-0000-0000-0000894D0000}"/>
    <cellStyle name="Notiz 2 20 3" xfId="7439" xr:uid="{00000000-0005-0000-0000-00008A4D0000}"/>
    <cellStyle name="Notiz 2 20 3 2" xfId="18439" xr:uid="{00000000-0005-0000-0000-00008B4D0000}"/>
    <cellStyle name="Notiz 2 20 3 3" xfId="31238" xr:uid="{00000000-0005-0000-0000-00008C4D0000}"/>
    <cellStyle name="Notiz 2 20 4" xfId="12741" xr:uid="{00000000-0005-0000-0000-00008D4D0000}"/>
    <cellStyle name="Notiz 2 20 5" xfId="22021" xr:uid="{00000000-0005-0000-0000-00008E4D0000}"/>
    <cellStyle name="Notiz 2 21" xfId="3383" xr:uid="{00000000-0005-0000-0000-00008F4D0000}"/>
    <cellStyle name="Notiz 2 21 2" xfId="6280" xr:uid="{00000000-0005-0000-0000-0000904D0000}"/>
    <cellStyle name="Notiz 2 21 2 2" xfId="18442" xr:uid="{00000000-0005-0000-0000-0000914D0000}"/>
    <cellStyle name="Notiz 2 21 2 2 2" xfId="31241" xr:uid="{00000000-0005-0000-0000-0000924D0000}"/>
    <cellStyle name="Notiz 2 21 2 3" xfId="12744" xr:uid="{00000000-0005-0000-0000-0000934D0000}"/>
    <cellStyle name="Notiz 2 21 2 4" xfId="26145" xr:uid="{00000000-0005-0000-0000-0000944D0000}"/>
    <cellStyle name="Notiz 2 21 3" xfId="8458" xr:uid="{00000000-0005-0000-0000-0000954D0000}"/>
    <cellStyle name="Notiz 2 21 3 2" xfId="18441" xr:uid="{00000000-0005-0000-0000-0000964D0000}"/>
    <cellStyle name="Notiz 2 21 3 3" xfId="31240" xr:uid="{00000000-0005-0000-0000-0000974D0000}"/>
    <cellStyle name="Notiz 2 21 4" xfId="12743" xr:uid="{00000000-0005-0000-0000-0000984D0000}"/>
    <cellStyle name="Notiz 2 21 5" xfId="23571" xr:uid="{00000000-0005-0000-0000-0000994D0000}"/>
    <cellStyle name="Notiz 2 22" xfId="3283" xr:uid="{00000000-0005-0000-0000-00009A4D0000}"/>
    <cellStyle name="Notiz 2 22 2" xfId="6180" xr:uid="{00000000-0005-0000-0000-00009B4D0000}"/>
    <cellStyle name="Notiz 2 22 2 2" xfId="18444" xr:uid="{00000000-0005-0000-0000-00009C4D0000}"/>
    <cellStyle name="Notiz 2 22 2 2 2" xfId="31243" xr:uid="{00000000-0005-0000-0000-00009D4D0000}"/>
    <cellStyle name="Notiz 2 22 2 3" xfId="12746" xr:uid="{00000000-0005-0000-0000-00009E4D0000}"/>
    <cellStyle name="Notiz 2 22 2 4" xfId="26146" xr:uid="{00000000-0005-0000-0000-00009F4D0000}"/>
    <cellStyle name="Notiz 2 22 3" xfId="8401" xr:uid="{00000000-0005-0000-0000-0000A04D0000}"/>
    <cellStyle name="Notiz 2 22 3 2" xfId="18443" xr:uid="{00000000-0005-0000-0000-0000A14D0000}"/>
    <cellStyle name="Notiz 2 22 3 3" xfId="31242" xr:uid="{00000000-0005-0000-0000-0000A24D0000}"/>
    <cellStyle name="Notiz 2 22 4" xfId="12745" xr:uid="{00000000-0005-0000-0000-0000A34D0000}"/>
    <cellStyle name="Notiz 2 22 5" xfId="23471" xr:uid="{00000000-0005-0000-0000-0000A44D0000}"/>
    <cellStyle name="Notiz 2 23" xfId="3680" xr:uid="{00000000-0005-0000-0000-0000A54D0000}"/>
    <cellStyle name="Notiz 2 23 2" xfId="6577" xr:uid="{00000000-0005-0000-0000-0000A64D0000}"/>
    <cellStyle name="Notiz 2 23 2 2" xfId="18446" xr:uid="{00000000-0005-0000-0000-0000A74D0000}"/>
    <cellStyle name="Notiz 2 23 2 2 2" xfId="31245" xr:uid="{00000000-0005-0000-0000-0000A84D0000}"/>
    <cellStyle name="Notiz 2 23 2 3" xfId="12748" xr:uid="{00000000-0005-0000-0000-0000A94D0000}"/>
    <cellStyle name="Notiz 2 23 2 4" xfId="26147" xr:uid="{00000000-0005-0000-0000-0000AA4D0000}"/>
    <cellStyle name="Notiz 2 23 3" xfId="8632" xr:uid="{00000000-0005-0000-0000-0000AB4D0000}"/>
    <cellStyle name="Notiz 2 23 3 2" xfId="18445" xr:uid="{00000000-0005-0000-0000-0000AC4D0000}"/>
    <cellStyle name="Notiz 2 23 3 3" xfId="31244" xr:uid="{00000000-0005-0000-0000-0000AD4D0000}"/>
    <cellStyle name="Notiz 2 23 4" xfId="12747" xr:uid="{00000000-0005-0000-0000-0000AE4D0000}"/>
    <cellStyle name="Notiz 2 23 5" xfId="23868" xr:uid="{00000000-0005-0000-0000-0000AF4D0000}"/>
    <cellStyle name="Notiz 2 24" xfId="3591" xr:uid="{00000000-0005-0000-0000-0000B04D0000}"/>
    <cellStyle name="Notiz 2 24 2" xfId="6488" xr:uid="{00000000-0005-0000-0000-0000B14D0000}"/>
    <cellStyle name="Notiz 2 24 2 2" xfId="18448" xr:uid="{00000000-0005-0000-0000-0000B24D0000}"/>
    <cellStyle name="Notiz 2 24 2 2 2" xfId="31247" xr:uid="{00000000-0005-0000-0000-0000B34D0000}"/>
    <cellStyle name="Notiz 2 24 2 3" xfId="12750" xr:uid="{00000000-0005-0000-0000-0000B44D0000}"/>
    <cellStyle name="Notiz 2 24 2 4" xfId="26148" xr:uid="{00000000-0005-0000-0000-0000B54D0000}"/>
    <cellStyle name="Notiz 2 24 3" xfId="8580" xr:uid="{00000000-0005-0000-0000-0000B64D0000}"/>
    <cellStyle name="Notiz 2 24 3 2" xfId="18447" xr:uid="{00000000-0005-0000-0000-0000B74D0000}"/>
    <cellStyle name="Notiz 2 24 3 3" xfId="31246" xr:uid="{00000000-0005-0000-0000-0000B84D0000}"/>
    <cellStyle name="Notiz 2 24 4" xfId="12749" xr:uid="{00000000-0005-0000-0000-0000B94D0000}"/>
    <cellStyle name="Notiz 2 24 5" xfId="23779" xr:uid="{00000000-0005-0000-0000-0000BA4D0000}"/>
    <cellStyle name="Notiz 2 25" xfId="3666" xr:uid="{00000000-0005-0000-0000-0000BB4D0000}"/>
    <cellStyle name="Notiz 2 25 2" xfId="6563" xr:uid="{00000000-0005-0000-0000-0000BC4D0000}"/>
    <cellStyle name="Notiz 2 25 2 2" xfId="18450" xr:uid="{00000000-0005-0000-0000-0000BD4D0000}"/>
    <cellStyle name="Notiz 2 25 2 2 2" xfId="31249" xr:uid="{00000000-0005-0000-0000-0000BE4D0000}"/>
    <cellStyle name="Notiz 2 25 2 3" xfId="12752" xr:uid="{00000000-0005-0000-0000-0000BF4D0000}"/>
    <cellStyle name="Notiz 2 25 2 4" xfId="26149" xr:uid="{00000000-0005-0000-0000-0000C04D0000}"/>
    <cellStyle name="Notiz 2 25 3" xfId="8619" xr:uid="{00000000-0005-0000-0000-0000C14D0000}"/>
    <cellStyle name="Notiz 2 25 3 2" xfId="18449" xr:uid="{00000000-0005-0000-0000-0000C24D0000}"/>
    <cellStyle name="Notiz 2 25 3 3" xfId="31248" xr:uid="{00000000-0005-0000-0000-0000C34D0000}"/>
    <cellStyle name="Notiz 2 25 4" xfId="12751" xr:uid="{00000000-0005-0000-0000-0000C44D0000}"/>
    <cellStyle name="Notiz 2 25 5" xfId="23854" xr:uid="{00000000-0005-0000-0000-0000C54D0000}"/>
    <cellStyle name="Notiz 2 26" xfId="2806" xr:uid="{00000000-0005-0000-0000-0000C64D0000}"/>
    <cellStyle name="Notiz 2 26 2" xfId="5703" xr:uid="{00000000-0005-0000-0000-0000C74D0000}"/>
    <cellStyle name="Notiz 2 26 2 2" xfId="18452" xr:uid="{00000000-0005-0000-0000-0000C84D0000}"/>
    <cellStyle name="Notiz 2 26 2 2 2" xfId="31251" xr:uid="{00000000-0005-0000-0000-0000C94D0000}"/>
    <cellStyle name="Notiz 2 26 2 3" xfId="12754" xr:uid="{00000000-0005-0000-0000-0000CA4D0000}"/>
    <cellStyle name="Notiz 2 26 2 4" xfId="26150" xr:uid="{00000000-0005-0000-0000-0000CB4D0000}"/>
    <cellStyle name="Notiz 2 26 3" xfId="8125" xr:uid="{00000000-0005-0000-0000-0000CC4D0000}"/>
    <cellStyle name="Notiz 2 26 3 2" xfId="18451" xr:uid="{00000000-0005-0000-0000-0000CD4D0000}"/>
    <cellStyle name="Notiz 2 26 3 3" xfId="31250" xr:uid="{00000000-0005-0000-0000-0000CE4D0000}"/>
    <cellStyle name="Notiz 2 26 4" xfId="12753" xr:uid="{00000000-0005-0000-0000-0000CF4D0000}"/>
    <cellStyle name="Notiz 2 26 5" xfId="22994" xr:uid="{00000000-0005-0000-0000-0000D04D0000}"/>
    <cellStyle name="Notiz 2 27" xfId="3673" xr:uid="{00000000-0005-0000-0000-0000D14D0000}"/>
    <cellStyle name="Notiz 2 27 2" xfId="6570" xr:uid="{00000000-0005-0000-0000-0000D24D0000}"/>
    <cellStyle name="Notiz 2 27 2 2" xfId="18454" xr:uid="{00000000-0005-0000-0000-0000D34D0000}"/>
    <cellStyle name="Notiz 2 27 2 2 2" xfId="31253" xr:uid="{00000000-0005-0000-0000-0000D44D0000}"/>
    <cellStyle name="Notiz 2 27 2 3" xfId="12756" xr:uid="{00000000-0005-0000-0000-0000D54D0000}"/>
    <cellStyle name="Notiz 2 27 2 4" xfId="26151" xr:uid="{00000000-0005-0000-0000-0000D64D0000}"/>
    <cellStyle name="Notiz 2 27 3" xfId="8626" xr:uid="{00000000-0005-0000-0000-0000D74D0000}"/>
    <cellStyle name="Notiz 2 27 3 2" xfId="18453" xr:uid="{00000000-0005-0000-0000-0000D84D0000}"/>
    <cellStyle name="Notiz 2 27 3 3" xfId="31252" xr:uid="{00000000-0005-0000-0000-0000D94D0000}"/>
    <cellStyle name="Notiz 2 27 4" xfId="12755" xr:uid="{00000000-0005-0000-0000-0000DA4D0000}"/>
    <cellStyle name="Notiz 2 27 5" xfId="23861" xr:uid="{00000000-0005-0000-0000-0000DB4D0000}"/>
    <cellStyle name="Notiz 2 28" xfId="3563" xr:uid="{00000000-0005-0000-0000-0000DC4D0000}"/>
    <cellStyle name="Notiz 2 28 2" xfId="6460" xr:uid="{00000000-0005-0000-0000-0000DD4D0000}"/>
    <cellStyle name="Notiz 2 28 2 2" xfId="18456" xr:uid="{00000000-0005-0000-0000-0000DE4D0000}"/>
    <cellStyle name="Notiz 2 28 2 2 2" xfId="31255" xr:uid="{00000000-0005-0000-0000-0000DF4D0000}"/>
    <cellStyle name="Notiz 2 28 2 3" xfId="12758" xr:uid="{00000000-0005-0000-0000-0000E04D0000}"/>
    <cellStyle name="Notiz 2 28 2 4" xfId="26152" xr:uid="{00000000-0005-0000-0000-0000E14D0000}"/>
    <cellStyle name="Notiz 2 28 3" xfId="8558" xr:uid="{00000000-0005-0000-0000-0000E24D0000}"/>
    <cellStyle name="Notiz 2 28 3 2" xfId="18455" xr:uid="{00000000-0005-0000-0000-0000E34D0000}"/>
    <cellStyle name="Notiz 2 28 3 3" xfId="31254" xr:uid="{00000000-0005-0000-0000-0000E44D0000}"/>
    <cellStyle name="Notiz 2 28 4" xfId="12757" xr:uid="{00000000-0005-0000-0000-0000E54D0000}"/>
    <cellStyle name="Notiz 2 28 5" xfId="23751" xr:uid="{00000000-0005-0000-0000-0000E64D0000}"/>
    <cellStyle name="Notiz 2 29" xfId="3904" xr:uid="{00000000-0005-0000-0000-0000E74D0000}"/>
    <cellStyle name="Notiz 2 29 2" xfId="6801" xr:uid="{00000000-0005-0000-0000-0000E84D0000}"/>
    <cellStyle name="Notiz 2 29 2 2" xfId="18458" xr:uid="{00000000-0005-0000-0000-0000E94D0000}"/>
    <cellStyle name="Notiz 2 29 2 2 2" xfId="31257" xr:uid="{00000000-0005-0000-0000-0000EA4D0000}"/>
    <cellStyle name="Notiz 2 29 2 3" xfId="12760" xr:uid="{00000000-0005-0000-0000-0000EB4D0000}"/>
    <cellStyle name="Notiz 2 29 2 4" xfId="26153" xr:uid="{00000000-0005-0000-0000-0000EC4D0000}"/>
    <cellStyle name="Notiz 2 29 3" xfId="8740" xr:uid="{00000000-0005-0000-0000-0000ED4D0000}"/>
    <cellStyle name="Notiz 2 29 3 2" xfId="18457" xr:uid="{00000000-0005-0000-0000-0000EE4D0000}"/>
    <cellStyle name="Notiz 2 29 3 3" xfId="31256" xr:uid="{00000000-0005-0000-0000-0000EF4D0000}"/>
    <cellStyle name="Notiz 2 29 4" xfId="12759" xr:uid="{00000000-0005-0000-0000-0000F04D0000}"/>
    <cellStyle name="Notiz 2 29 5" xfId="24092" xr:uid="{00000000-0005-0000-0000-0000F14D0000}"/>
    <cellStyle name="Notiz 2 3" xfId="464" xr:uid="{00000000-0005-0000-0000-0000F24D0000}"/>
    <cellStyle name="Notiz 2 3 10" xfId="2369" xr:uid="{00000000-0005-0000-0000-0000F34D0000}"/>
    <cellStyle name="Notiz 2 3 10 2" xfId="5267" xr:uid="{00000000-0005-0000-0000-0000F44D0000}"/>
    <cellStyle name="Notiz 2 3 10 2 2" xfId="18461" xr:uid="{00000000-0005-0000-0000-0000F54D0000}"/>
    <cellStyle name="Notiz 2 3 10 2 2 2" xfId="31260" xr:uid="{00000000-0005-0000-0000-0000F64D0000}"/>
    <cellStyle name="Notiz 2 3 10 2 3" xfId="12763" xr:uid="{00000000-0005-0000-0000-0000F74D0000}"/>
    <cellStyle name="Notiz 2 3 10 2 4" xfId="26154" xr:uid="{00000000-0005-0000-0000-0000F84D0000}"/>
    <cellStyle name="Notiz 2 3 10 3" xfId="7802" xr:uid="{00000000-0005-0000-0000-0000F94D0000}"/>
    <cellStyle name="Notiz 2 3 10 3 2" xfId="18460" xr:uid="{00000000-0005-0000-0000-0000FA4D0000}"/>
    <cellStyle name="Notiz 2 3 10 3 3" xfId="31259" xr:uid="{00000000-0005-0000-0000-0000FB4D0000}"/>
    <cellStyle name="Notiz 2 3 10 4" xfId="12762" xr:uid="{00000000-0005-0000-0000-0000FC4D0000}"/>
    <cellStyle name="Notiz 2 3 10 5" xfId="22558" xr:uid="{00000000-0005-0000-0000-0000FD4D0000}"/>
    <cellStyle name="Notiz 2 3 11" xfId="2585" xr:uid="{00000000-0005-0000-0000-0000FE4D0000}"/>
    <cellStyle name="Notiz 2 3 11 2" xfId="5482" xr:uid="{00000000-0005-0000-0000-0000FF4D0000}"/>
    <cellStyle name="Notiz 2 3 11 2 2" xfId="18463" xr:uid="{00000000-0005-0000-0000-0000004E0000}"/>
    <cellStyle name="Notiz 2 3 11 2 2 2" xfId="31262" xr:uid="{00000000-0005-0000-0000-0000014E0000}"/>
    <cellStyle name="Notiz 2 3 11 2 3" xfId="12765" xr:uid="{00000000-0005-0000-0000-0000024E0000}"/>
    <cellStyle name="Notiz 2 3 11 2 4" xfId="26155" xr:uid="{00000000-0005-0000-0000-0000034E0000}"/>
    <cellStyle name="Notiz 2 3 11 3" xfId="7945" xr:uid="{00000000-0005-0000-0000-0000044E0000}"/>
    <cellStyle name="Notiz 2 3 11 3 2" xfId="18462" xr:uid="{00000000-0005-0000-0000-0000054E0000}"/>
    <cellStyle name="Notiz 2 3 11 3 3" xfId="31261" xr:uid="{00000000-0005-0000-0000-0000064E0000}"/>
    <cellStyle name="Notiz 2 3 11 4" xfId="12764" xr:uid="{00000000-0005-0000-0000-0000074E0000}"/>
    <cellStyle name="Notiz 2 3 11 5" xfId="22773" xr:uid="{00000000-0005-0000-0000-0000084E0000}"/>
    <cellStyle name="Notiz 2 3 12" xfId="2970" xr:uid="{00000000-0005-0000-0000-0000094E0000}"/>
    <cellStyle name="Notiz 2 3 12 2" xfId="5867" xr:uid="{00000000-0005-0000-0000-00000A4E0000}"/>
    <cellStyle name="Notiz 2 3 12 2 2" xfId="18465" xr:uid="{00000000-0005-0000-0000-00000B4E0000}"/>
    <cellStyle name="Notiz 2 3 12 2 2 2" xfId="31264" xr:uid="{00000000-0005-0000-0000-00000C4E0000}"/>
    <cellStyle name="Notiz 2 3 12 2 3" xfId="12767" xr:uid="{00000000-0005-0000-0000-00000D4E0000}"/>
    <cellStyle name="Notiz 2 3 12 2 4" xfId="26156" xr:uid="{00000000-0005-0000-0000-00000E4E0000}"/>
    <cellStyle name="Notiz 2 3 12 3" xfId="8206" xr:uid="{00000000-0005-0000-0000-00000F4E0000}"/>
    <cellStyle name="Notiz 2 3 12 3 2" xfId="18464" xr:uid="{00000000-0005-0000-0000-0000104E0000}"/>
    <cellStyle name="Notiz 2 3 12 3 3" xfId="31263" xr:uid="{00000000-0005-0000-0000-0000114E0000}"/>
    <cellStyle name="Notiz 2 3 12 4" xfId="12766" xr:uid="{00000000-0005-0000-0000-0000124E0000}"/>
    <cellStyle name="Notiz 2 3 12 5" xfId="23158" xr:uid="{00000000-0005-0000-0000-0000134E0000}"/>
    <cellStyle name="Notiz 2 3 13" xfId="1795" xr:uid="{00000000-0005-0000-0000-0000144E0000}"/>
    <cellStyle name="Notiz 2 3 13 2" xfId="4694" xr:uid="{00000000-0005-0000-0000-0000154E0000}"/>
    <cellStyle name="Notiz 2 3 13 2 2" xfId="18467" xr:uid="{00000000-0005-0000-0000-0000164E0000}"/>
    <cellStyle name="Notiz 2 3 13 2 2 2" xfId="31266" xr:uid="{00000000-0005-0000-0000-0000174E0000}"/>
    <cellStyle name="Notiz 2 3 13 2 3" xfId="12769" xr:uid="{00000000-0005-0000-0000-0000184E0000}"/>
    <cellStyle name="Notiz 2 3 13 2 4" xfId="26157" xr:uid="{00000000-0005-0000-0000-0000194E0000}"/>
    <cellStyle name="Notiz 2 3 13 3" xfId="7412" xr:uid="{00000000-0005-0000-0000-00001A4E0000}"/>
    <cellStyle name="Notiz 2 3 13 3 2" xfId="18466" xr:uid="{00000000-0005-0000-0000-00001B4E0000}"/>
    <cellStyle name="Notiz 2 3 13 3 3" xfId="31265" xr:uid="{00000000-0005-0000-0000-00001C4E0000}"/>
    <cellStyle name="Notiz 2 3 13 4" xfId="12768" xr:uid="{00000000-0005-0000-0000-00001D4E0000}"/>
    <cellStyle name="Notiz 2 3 13 5" xfId="21984" xr:uid="{00000000-0005-0000-0000-00001E4E0000}"/>
    <cellStyle name="Notiz 2 3 14" xfId="3078" xr:uid="{00000000-0005-0000-0000-00001F4E0000}"/>
    <cellStyle name="Notiz 2 3 14 2" xfId="5975" xr:uid="{00000000-0005-0000-0000-0000204E0000}"/>
    <cellStyle name="Notiz 2 3 14 2 2" xfId="18469" xr:uid="{00000000-0005-0000-0000-0000214E0000}"/>
    <cellStyle name="Notiz 2 3 14 2 2 2" xfId="31268" xr:uid="{00000000-0005-0000-0000-0000224E0000}"/>
    <cellStyle name="Notiz 2 3 14 2 3" xfId="12771" xr:uid="{00000000-0005-0000-0000-0000234E0000}"/>
    <cellStyle name="Notiz 2 3 14 2 4" xfId="26158" xr:uid="{00000000-0005-0000-0000-0000244E0000}"/>
    <cellStyle name="Notiz 2 3 14 3" xfId="8271" xr:uid="{00000000-0005-0000-0000-0000254E0000}"/>
    <cellStyle name="Notiz 2 3 14 3 2" xfId="18468" xr:uid="{00000000-0005-0000-0000-0000264E0000}"/>
    <cellStyle name="Notiz 2 3 14 3 3" xfId="31267" xr:uid="{00000000-0005-0000-0000-0000274E0000}"/>
    <cellStyle name="Notiz 2 3 14 4" xfId="12770" xr:uid="{00000000-0005-0000-0000-0000284E0000}"/>
    <cellStyle name="Notiz 2 3 14 5" xfId="23266" xr:uid="{00000000-0005-0000-0000-0000294E0000}"/>
    <cellStyle name="Notiz 2 3 15" xfId="2334" xr:uid="{00000000-0005-0000-0000-00002A4E0000}"/>
    <cellStyle name="Notiz 2 3 15 2" xfId="5232" xr:uid="{00000000-0005-0000-0000-00002B4E0000}"/>
    <cellStyle name="Notiz 2 3 15 2 2" xfId="18471" xr:uid="{00000000-0005-0000-0000-00002C4E0000}"/>
    <cellStyle name="Notiz 2 3 15 2 2 2" xfId="31270" xr:uid="{00000000-0005-0000-0000-00002D4E0000}"/>
    <cellStyle name="Notiz 2 3 15 2 3" xfId="12773" xr:uid="{00000000-0005-0000-0000-00002E4E0000}"/>
    <cellStyle name="Notiz 2 3 15 2 4" xfId="26159" xr:uid="{00000000-0005-0000-0000-00002F4E0000}"/>
    <cellStyle name="Notiz 2 3 15 3" xfId="7782" xr:uid="{00000000-0005-0000-0000-0000304E0000}"/>
    <cellStyle name="Notiz 2 3 15 3 2" xfId="18470" xr:uid="{00000000-0005-0000-0000-0000314E0000}"/>
    <cellStyle name="Notiz 2 3 15 3 3" xfId="31269" xr:uid="{00000000-0005-0000-0000-0000324E0000}"/>
    <cellStyle name="Notiz 2 3 15 4" xfId="12772" xr:uid="{00000000-0005-0000-0000-0000334E0000}"/>
    <cellStyle name="Notiz 2 3 15 5" xfId="22523" xr:uid="{00000000-0005-0000-0000-0000344E0000}"/>
    <cellStyle name="Notiz 2 3 16" xfId="2986" xr:uid="{00000000-0005-0000-0000-0000354E0000}"/>
    <cellStyle name="Notiz 2 3 16 2" xfId="5883" xr:uid="{00000000-0005-0000-0000-0000364E0000}"/>
    <cellStyle name="Notiz 2 3 16 2 2" xfId="18473" xr:uid="{00000000-0005-0000-0000-0000374E0000}"/>
    <cellStyle name="Notiz 2 3 16 2 2 2" xfId="31272" xr:uid="{00000000-0005-0000-0000-0000384E0000}"/>
    <cellStyle name="Notiz 2 3 16 2 3" xfId="12775" xr:uid="{00000000-0005-0000-0000-0000394E0000}"/>
    <cellStyle name="Notiz 2 3 16 2 4" xfId="26160" xr:uid="{00000000-0005-0000-0000-00003A4E0000}"/>
    <cellStyle name="Notiz 2 3 16 3" xfId="8222" xr:uid="{00000000-0005-0000-0000-00003B4E0000}"/>
    <cellStyle name="Notiz 2 3 16 3 2" xfId="18472" xr:uid="{00000000-0005-0000-0000-00003C4E0000}"/>
    <cellStyle name="Notiz 2 3 16 3 3" xfId="31271" xr:uid="{00000000-0005-0000-0000-00003D4E0000}"/>
    <cellStyle name="Notiz 2 3 16 4" xfId="12774" xr:uid="{00000000-0005-0000-0000-00003E4E0000}"/>
    <cellStyle name="Notiz 2 3 16 5" xfId="23174" xr:uid="{00000000-0005-0000-0000-00003F4E0000}"/>
    <cellStyle name="Notiz 2 3 17" xfId="2253" xr:uid="{00000000-0005-0000-0000-0000404E0000}"/>
    <cellStyle name="Notiz 2 3 17 2" xfId="5151" xr:uid="{00000000-0005-0000-0000-0000414E0000}"/>
    <cellStyle name="Notiz 2 3 17 2 2" xfId="18475" xr:uid="{00000000-0005-0000-0000-0000424E0000}"/>
    <cellStyle name="Notiz 2 3 17 2 2 2" xfId="31274" xr:uid="{00000000-0005-0000-0000-0000434E0000}"/>
    <cellStyle name="Notiz 2 3 17 2 3" xfId="12777" xr:uid="{00000000-0005-0000-0000-0000444E0000}"/>
    <cellStyle name="Notiz 2 3 17 2 4" xfId="26161" xr:uid="{00000000-0005-0000-0000-0000454E0000}"/>
    <cellStyle name="Notiz 2 3 17 3" xfId="7708" xr:uid="{00000000-0005-0000-0000-0000464E0000}"/>
    <cellStyle name="Notiz 2 3 17 3 2" xfId="18474" xr:uid="{00000000-0005-0000-0000-0000474E0000}"/>
    <cellStyle name="Notiz 2 3 17 3 3" xfId="31273" xr:uid="{00000000-0005-0000-0000-0000484E0000}"/>
    <cellStyle name="Notiz 2 3 17 4" xfId="12776" xr:uid="{00000000-0005-0000-0000-0000494E0000}"/>
    <cellStyle name="Notiz 2 3 17 5" xfId="22442" xr:uid="{00000000-0005-0000-0000-00004A4E0000}"/>
    <cellStyle name="Notiz 2 3 18" xfId="3509" xr:uid="{00000000-0005-0000-0000-00004B4E0000}"/>
    <cellStyle name="Notiz 2 3 18 2" xfId="6406" xr:uid="{00000000-0005-0000-0000-00004C4E0000}"/>
    <cellStyle name="Notiz 2 3 18 2 2" xfId="18477" xr:uid="{00000000-0005-0000-0000-00004D4E0000}"/>
    <cellStyle name="Notiz 2 3 18 2 2 2" xfId="31276" xr:uid="{00000000-0005-0000-0000-00004E4E0000}"/>
    <cellStyle name="Notiz 2 3 18 2 3" xfId="12779" xr:uid="{00000000-0005-0000-0000-00004F4E0000}"/>
    <cellStyle name="Notiz 2 3 18 2 4" xfId="26162" xr:uid="{00000000-0005-0000-0000-0000504E0000}"/>
    <cellStyle name="Notiz 2 3 18 3" xfId="8529" xr:uid="{00000000-0005-0000-0000-0000514E0000}"/>
    <cellStyle name="Notiz 2 3 18 3 2" xfId="18476" xr:uid="{00000000-0005-0000-0000-0000524E0000}"/>
    <cellStyle name="Notiz 2 3 18 3 3" xfId="31275" xr:uid="{00000000-0005-0000-0000-0000534E0000}"/>
    <cellStyle name="Notiz 2 3 18 4" xfId="12778" xr:uid="{00000000-0005-0000-0000-0000544E0000}"/>
    <cellStyle name="Notiz 2 3 18 5" xfId="23697" xr:uid="{00000000-0005-0000-0000-0000554E0000}"/>
    <cellStyle name="Notiz 2 3 19" xfId="2894" xr:uid="{00000000-0005-0000-0000-0000564E0000}"/>
    <cellStyle name="Notiz 2 3 19 2" xfId="5791" xr:uid="{00000000-0005-0000-0000-0000574E0000}"/>
    <cellStyle name="Notiz 2 3 19 2 2" xfId="18479" xr:uid="{00000000-0005-0000-0000-0000584E0000}"/>
    <cellStyle name="Notiz 2 3 19 2 2 2" xfId="31278" xr:uid="{00000000-0005-0000-0000-0000594E0000}"/>
    <cellStyle name="Notiz 2 3 19 2 3" xfId="12781" xr:uid="{00000000-0005-0000-0000-00005A4E0000}"/>
    <cellStyle name="Notiz 2 3 19 2 4" xfId="26163" xr:uid="{00000000-0005-0000-0000-00005B4E0000}"/>
    <cellStyle name="Notiz 2 3 19 3" xfId="8148" xr:uid="{00000000-0005-0000-0000-00005C4E0000}"/>
    <cellStyle name="Notiz 2 3 19 3 2" xfId="18478" xr:uid="{00000000-0005-0000-0000-00005D4E0000}"/>
    <cellStyle name="Notiz 2 3 19 3 3" xfId="31277" xr:uid="{00000000-0005-0000-0000-00005E4E0000}"/>
    <cellStyle name="Notiz 2 3 19 4" xfId="12780" xr:uid="{00000000-0005-0000-0000-00005F4E0000}"/>
    <cellStyle name="Notiz 2 3 19 5" xfId="23082" xr:uid="{00000000-0005-0000-0000-0000604E0000}"/>
    <cellStyle name="Notiz 2 3 2" xfId="465" xr:uid="{00000000-0005-0000-0000-0000614E0000}"/>
    <cellStyle name="Notiz 2 3 2 10" xfId="2586" xr:uid="{00000000-0005-0000-0000-0000624E0000}"/>
    <cellStyle name="Notiz 2 3 2 10 2" xfId="5483" xr:uid="{00000000-0005-0000-0000-0000634E0000}"/>
    <cellStyle name="Notiz 2 3 2 10 2 2" xfId="18482" xr:uid="{00000000-0005-0000-0000-0000644E0000}"/>
    <cellStyle name="Notiz 2 3 2 10 2 2 2" xfId="31281" xr:uid="{00000000-0005-0000-0000-0000654E0000}"/>
    <cellStyle name="Notiz 2 3 2 10 2 3" xfId="12784" xr:uid="{00000000-0005-0000-0000-0000664E0000}"/>
    <cellStyle name="Notiz 2 3 2 10 2 4" xfId="26164" xr:uid="{00000000-0005-0000-0000-0000674E0000}"/>
    <cellStyle name="Notiz 2 3 2 10 3" xfId="7946" xr:uid="{00000000-0005-0000-0000-0000684E0000}"/>
    <cellStyle name="Notiz 2 3 2 10 3 2" xfId="18481" xr:uid="{00000000-0005-0000-0000-0000694E0000}"/>
    <cellStyle name="Notiz 2 3 2 10 3 3" xfId="31280" xr:uid="{00000000-0005-0000-0000-00006A4E0000}"/>
    <cellStyle name="Notiz 2 3 2 10 4" xfId="12783" xr:uid="{00000000-0005-0000-0000-00006B4E0000}"/>
    <cellStyle name="Notiz 2 3 2 10 5" xfId="22774" xr:uid="{00000000-0005-0000-0000-00006C4E0000}"/>
    <cellStyle name="Notiz 2 3 2 11" xfId="2969" xr:uid="{00000000-0005-0000-0000-00006D4E0000}"/>
    <cellStyle name="Notiz 2 3 2 11 2" xfId="5866" xr:uid="{00000000-0005-0000-0000-00006E4E0000}"/>
    <cellStyle name="Notiz 2 3 2 11 2 2" xfId="18484" xr:uid="{00000000-0005-0000-0000-00006F4E0000}"/>
    <cellStyle name="Notiz 2 3 2 11 2 2 2" xfId="31283" xr:uid="{00000000-0005-0000-0000-0000704E0000}"/>
    <cellStyle name="Notiz 2 3 2 11 2 3" xfId="12786" xr:uid="{00000000-0005-0000-0000-0000714E0000}"/>
    <cellStyle name="Notiz 2 3 2 11 2 4" xfId="26165" xr:uid="{00000000-0005-0000-0000-0000724E0000}"/>
    <cellStyle name="Notiz 2 3 2 11 3" xfId="8205" xr:uid="{00000000-0005-0000-0000-0000734E0000}"/>
    <cellStyle name="Notiz 2 3 2 11 3 2" xfId="18483" xr:uid="{00000000-0005-0000-0000-0000744E0000}"/>
    <cellStyle name="Notiz 2 3 2 11 3 3" xfId="31282" xr:uid="{00000000-0005-0000-0000-0000754E0000}"/>
    <cellStyle name="Notiz 2 3 2 11 4" xfId="12785" xr:uid="{00000000-0005-0000-0000-0000764E0000}"/>
    <cellStyle name="Notiz 2 3 2 11 5" xfId="23157" xr:uid="{00000000-0005-0000-0000-0000774E0000}"/>
    <cellStyle name="Notiz 2 3 2 12" xfId="2300" xr:uid="{00000000-0005-0000-0000-0000784E0000}"/>
    <cellStyle name="Notiz 2 3 2 12 2" xfId="5198" xr:uid="{00000000-0005-0000-0000-0000794E0000}"/>
    <cellStyle name="Notiz 2 3 2 12 2 2" xfId="18486" xr:uid="{00000000-0005-0000-0000-00007A4E0000}"/>
    <cellStyle name="Notiz 2 3 2 12 2 2 2" xfId="31285" xr:uid="{00000000-0005-0000-0000-00007B4E0000}"/>
    <cellStyle name="Notiz 2 3 2 12 2 3" xfId="12788" xr:uid="{00000000-0005-0000-0000-00007C4E0000}"/>
    <cellStyle name="Notiz 2 3 2 12 2 4" xfId="26166" xr:uid="{00000000-0005-0000-0000-00007D4E0000}"/>
    <cellStyle name="Notiz 2 3 2 12 3" xfId="7748" xr:uid="{00000000-0005-0000-0000-00007E4E0000}"/>
    <cellStyle name="Notiz 2 3 2 12 3 2" xfId="18485" xr:uid="{00000000-0005-0000-0000-00007F4E0000}"/>
    <cellStyle name="Notiz 2 3 2 12 3 3" xfId="31284" xr:uid="{00000000-0005-0000-0000-0000804E0000}"/>
    <cellStyle name="Notiz 2 3 2 12 4" xfId="12787" xr:uid="{00000000-0005-0000-0000-0000814E0000}"/>
    <cellStyle name="Notiz 2 3 2 12 5" xfId="22489" xr:uid="{00000000-0005-0000-0000-0000824E0000}"/>
    <cellStyle name="Notiz 2 3 2 13" xfId="2901" xr:uid="{00000000-0005-0000-0000-0000834E0000}"/>
    <cellStyle name="Notiz 2 3 2 13 2" xfId="5798" xr:uid="{00000000-0005-0000-0000-0000844E0000}"/>
    <cellStyle name="Notiz 2 3 2 13 2 2" xfId="18488" xr:uid="{00000000-0005-0000-0000-0000854E0000}"/>
    <cellStyle name="Notiz 2 3 2 13 2 2 2" xfId="31287" xr:uid="{00000000-0005-0000-0000-0000864E0000}"/>
    <cellStyle name="Notiz 2 3 2 13 2 3" xfId="12790" xr:uid="{00000000-0005-0000-0000-0000874E0000}"/>
    <cellStyle name="Notiz 2 3 2 13 2 4" xfId="26167" xr:uid="{00000000-0005-0000-0000-0000884E0000}"/>
    <cellStyle name="Notiz 2 3 2 13 3" xfId="8155" xr:uid="{00000000-0005-0000-0000-0000894E0000}"/>
    <cellStyle name="Notiz 2 3 2 13 3 2" xfId="18487" xr:uid="{00000000-0005-0000-0000-00008A4E0000}"/>
    <cellStyle name="Notiz 2 3 2 13 3 3" xfId="31286" xr:uid="{00000000-0005-0000-0000-00008B4E0000}"/>
    <cellStyle name="Notiz 2 3 2 13 4" xfId="12789" xr:uid="{00000000-0005-0000-0000-00008C4E0000}"/>
    <cellStyle name="Notiz 2 3 2 13 5" xfId="23089" xr:uid="{00000000-0005-0000-0000-00008D4E0000}"/>
    <cellStyle name="Notiz 2 3 2 14" xfId="3189" xr:uid="{00000000-0005-0000-0000-00008E4E0000}"/>
    <cellStyle name="Notiz 2 3 2 14 2" xfId="6086" xr:uid="{00000000-0005-0000-0000-00008F4E0000}"/>
    <cellStyle name="Notiz 2 3 2 14 2 2" xfId="18490" xr:uid="{00000000-0005-0000-0000-0000904E0000}"/>
    <cellStyle name="Notiz 2 3 2 14 2 2 2" xfId="31289" xr:uid="{00000000-0005-0000-0000-0000914E0000}"/>
    <cellStyle name="Notiz 2 3 2 14 2 3" xfId="12792" xr:uid="{00000000-0005-0000-0000-0000924E0000}"/>
    <cellStyle name="Notiz 2 3 2 14 2 4" xfId="26168" xr:uid="{00000000-0005-0000-0000-0000934E0000}"/>
    <cellStyle name="Notiz 2 3 2 14 3" xfId="8335" xr:uid="{00000000-0005-0000-0000-0000944E0000}"/>
    <cellStyle name="Notiz 2 3 2 14 3 2" xfId="18489" xr:uid="{00000000-0005-0000-0000-0000954E0000}"/>
    <cellStyle name="Notiz 2 3 2 14 3 3" xfId="31288" xr:uid="{00000000-0005-0000-0000-0000964E0000}"/>
    <cellStyle name="Notiz 2 3 2 14 4" xfId="12791" xr:uid="{00000000-0005-0000-0000-0000974E0000}"/>
    <cellStyle name="Notiz 2 3 2 14 5" xfId="23377" xr:uid="{00000000-0005-0000-0000-0000984E0000}"/>
    <cellStyle name="Notiz 2 3 2 15" xfId="2759" xr:uid="{00000000-0005-0000-0000-0000994E0000}"/>
    <cellStyle name="Notiz 2 3 2 15 2" xfId="5656" xr:uid="{00000000-0005-0000-0000-00009A4E0000}"/>
    <cellStyle name="Notiz 2 3 2 15 2 2" xfId="18492" xr:uid="{00000000-0005-0000-0000-00009B4E0000}"/>
    <cellStyle name="Notiz 2 3 2 15 2 2 2" xfId="31291" xr:uid="{00000000-0005-0000-0000-00009C4E0000}"/>
    <cellStyle name="Notiz 2 3 2 15 2 3" xfId="12794" xr:uid="{00000000-0005-0000-0000-00009D4E0000}"/>
    <cellStyle name="Notiz 2 3 2 15 2 4" xfId="26169" xr:uid="{00000000-0005-0000-0000-00009E4E0000}"/>
    <cellStyle name="Notiz 2 3 2 15 3" xfId="8100" xr:uid="{00000000-0005-0000-0000-00009F4E0000}"/>
    <cellStyle name="Notiz 2 3 2 15 3 2" xfId="18491" xr:uid="{00000000-0005-0000-0000-0000A04E0000}"/>
    <cellStyle name="Notiz 2 3 2 15 3 3" xfId="31290" xr:uid="{00000000-0005-0000-0000-0000A14E0000}"/>
    <cellStyle name="Notiz 2 3 2 15 4" xfId="12793" xr:uid="{00000000-0005-0000-0000-0000A24E0000}"/>
    <cellStyle name="Notiz 2 3 2 15 5" xfId="22947" xr:uid="{00000000-0005-0000-0000-0000A34E0000}"/>
    <cellStyle name="Notiz 2 3 2 16" xfId="2663" xr:uid="{00000000-0005-0000-0000-0000A44E0000}"/>
    <cellStyle name="Notiz 2 3 2 16 2" xfId="5560" xr:uid="{00000000-0005-0000-0000-0000A54E0000}"/>
    <cellStyle name="Notiz 2 3 2 16 2 2" xfId="18494" xr:uid="{00000000-0005-0000-0000-0000A64E0000}"/>
    <cellStyle name="Notiz 2 3 2 16 2 2 2" xfId="31293" xr:uid="{00000000-0005-0000-0000-0000A74E0000}"/>
    <cellStyle name="Notiz 2 3 2 16 2 3" xfId="12796" xr:uid="{00000000-0005-0000-0000-0000A84E0000}"/>
    <cellStyle name="Notiz 2 3 2 16 2 4" xfId="26170" xr:uid="{00000000-0005-0000-0000-0000A94E0000}"/>
    <cellStyle name="Notiz 2 3 2 16 3" xfId="8006" xr:uid="{00000000-0005-0000-0000-0000AA4E0000}"/>
    <cellStyle name="Notiz 2 3 2 16 3 2" xfId="18493" xr:uid="{00000000-0005-0000-0000-0000AB4E0000}"/>
    <cellStyle name="Notiz 2 3 2 16 3 3" xfId="31292" xr:uid="{00000000-0005-0000-0000-0000AC4E0000}"/>
    <cellStyle name="Notiz 2 3 2 16 4" xfId="12795" xr:uid="{00000000-0005-0000-0000-0000AD4E0000}"/>
    <cellStyle name="Notiz 2 3 2 16 5" xfId="22851" xr:uid="{00000000-0005-0000-0000-0000AE4E0000}"/>
    <cellStyle name="Notiz 2 3 2 17" xfId="3382" xr:uid="{00000000-0005-0000-0000-0000AF4E0000}"/>
    <cellStyle name="Notiz 2 3 2 17 2" xfId="6279" xr:uid="{00000000-0005-0000-0000-0000B04E0000}"/>
    <cellStyle name="Notiz 2 3 2 17 2 2" xfId="18496" xr:uid="{00000000-0005-0000-0000-0000B14E0000}"/>
    <cellStyle name="Notiz 2 3 2 17 2 2 2" xfId="31295" xr:uid="{00000000-0005-0000-0000-0000B24E0000}"/>
    <cellStyle name="Notiz 2 3 2 17 2 3" xfId="12798" xr:uid="{00000000-0005-0000-0000-0000B34E0000}"/>
    <cellStyle name="Notiz 2 3 2 17 2 4" xfId="26171" xr:uid="{00000000-0005-0000-0000-0000B44E0000}"/>
    <cellStyle name="Notiz 2 3 2 17 3" xfId="8457" xr:uid="{00000000-0005-0000-0000-0000B54E0000}"/>
    <cellStyle name="Notiz 2 3 2 17 3 2" xfId="18495" xr:uid="{00000000-0005-0000-0000-0000B64E0000}"/>
    <cellStyle name="Notiz 2 3 2 17 3 3" xfId="31294" xr:uid="{00000000-0005-0000-0000-0000B74E0000}"/>
    <cellStyle name="Notiz 2 3 2 17 4" xfId="12797" xr:uid="{00000000-0005-0000-0000-0000B84E0000}"/>
    <cellStyle name="Notiz 2 3 2 17 5" xfId="23570" xr:uid="{00000000-0005-0000-0000-0000B94E0000}"/>
    <cellStyle name="Notiz 2 3 2 18" xfId="3280" xr:uid="{00000000-0005-0000-0000-0000BA4E0000}"/>
    <cellStyle name="Notiz 2 3 2 18 2" xfId="6177" xr:uid="{00000000-0005-0000-0000-0000BB4E0000}"/>
    <cellStyle name="Notiz 2 3 2 18 2 2" xfId="18498" xr:uid="{00000000-0005-0000-0000-0000BC4E0000}"/>
    <cellStyle name="Notiz 2 3 2 18 2 2 2" xfId="31297" xr:uid="{00000000-0005-0000-0000-0000BD4E0000}"/>
    <cellStyle name="Notiz 2 3 2 18 2 3" xfId="12800" xr:uid="{00000000-0005-0000-0000-0000BE4E0000}"/>
    <cellStyle name="Notiz 2 3 2 18 2 4" xfId="26172" xr:uid="{00000000-0005-0000-0000-0000BF4E0000}"/>
    <cellStyle name="Notiz 2 3 2 18 3" xfId="8398" xr:uid="{00000000-0005-0000-0000-0000C04E0000}"/>
    <cellStyle name="Notiz 2 3 2 18 3 2" xfId="18497" xr:uid="{00000000-0005-0000-0000-0000C14E0000}"/>
    <cellStyle name="Notiz 2 3 2 18 3 3" xfId="31296" xr:uid="{00000000-0005-0000-0000-0000C24E0000}"/>
    <cellStyle name="Notiz 2 3 2 18 4" xfId="12799" xr:uid="{00000000-0005-0000-0000-0000C34E0000}"/>
    <cellStyle name="Notiz 2 3 2 18 5" xfId="23468" xr:uid="{00000000-0005-0000-0000-0000C44E0000}"/>
    <cellStyle name="Notiz 2 3 2 19" xfId="1783" xr:uid="{00000000-0005-0000-0000-0000C54E0000}"/>
    <cellStyle name="Notiz 2 3 2 19 2" xfId="4682" xr:uid="{00000000-0005-0000-0000-0000C64E0000}"/>
    <cellStyle name="Notiz 2 3 2 19 2 2" xfId="18500" xr:uid="{00000000-0005-0000-0000-0000C74E0000}"/>
    <cellStyle name="Notiz 2 3 2 19 2 2 2" xfId="31299" xr:uid="{00000000-0005-0000-0000-0000C84E0000}"/>
    <cellStyle name="Notiz 2 3 2 19 2 3" xfId="12802" xr:uid="{00000000-0005-0000-0000-0000C94E0000}"/>
    <cellStyle name="Notiz 2 3 2 19 2 4" xfId="26173" xr:uid="{00000000-0005-0000-0000-0000CA4E0000}"/>
    <cellStyle name="Notiz 2 3 2 19 3" xfId="7403" xr:uid="{00000000-0005-0000-0000-0000CB4E0000}"/>
    <cellStyle name="Notiz 2 3 2 19 3 2" xfId="18499" xr:uid="{00000000-0005-0000-0000-0000CC4E0000}"/>
    <cellStyle name="Notiz 2 3 2 19 3 3" xfId="31298" xr:uid="{00000000-0005-0000-0000-0000CD4E0000}"/>
    <cellStyle name="Notiz 2 3 2 19 4" xfId="12801" xr:uid="{00000000-0005-0000-0000-0000CE4E0000}"/>
    <cellStyle name="Notiz 2 3 2 19 5" xfId="21972" xr:uid="{00000000-0005-0000-0000-0000CF4E0000}"/>
    <cellStyle name="Notiz 2 3 2 2" xfId="466" xr:uid="{00000000-0005-0000-0000-0000D04E0000}"/>
    <cellStyle name="Notiz 2 3 2 2 10" xfId="2936" xr:uid="{00000000-0005-0000-0000-0000D14E0000}"/>
    <cellStyle name="Notiz 2 3 2 2 10 2" xfId="5833" xr:uid="{00000000-0005-0000-0000-0000D24E0000}"/>
    <cellStyle name="Notiz 2 3 2 2 10 2 2" xfId="18503" xr:uid="{00000000-0005-0000-0000-0000D34E0000}"/>
    <cellStyle name="Notiz 2 3 2 2 10 2 2 2" xfId="31302" xr:uid="{00000000-0005-0000-0000-0000D44E0000}"/>
    <cellStyle name="Notiz 2 3 2 2 10 2 3" xfId="12805" xr:uid="{00000000-0005-0000-0000-0000D54E0000}"/>
    <cellStyle name="Notiz 2 3 2 2 10 2 4" xfId="26174" xr:uid="{00000000-0005-0000-0000-0000D64E0000}"/>
    <cellStyle name="Notiz 2 3 2 2 10 3" xfId="8183" xr:uid="{00000000-0005-0000-0000-0000D74E0000}"/>
    <cellStyle name="Notiz 2 3 2 2 10 3 2" xfId="18502" xr:uid="{00000000-0005-0000-0000-0000D84E0000}"/>
    <cellStyle name="Notiz 2 3 2 2 10 3 3" xfId="31301" xr:uid="{00000000-0005-0000-0000-0000D94E0000}"/>
    <cellStyle name="Notiz 2 3 2 2 10 4" xfId="12804" xr:uid="{00000000-0005-0000-0000-0000DA4E0000}"/>
    <cellStyle name="Notiz 2 3 2 2 10 5" xfId="23124" xr:uid="{00000000-0005-0000-0000-0000DB4E0000}"/>
    <cellStyle name="Notiz 2 3 2 2 11" xfId="2409" xr:uid="{00000000-0005-0000-0000-0000DC4E0000}"/>
    <cellStyle name="Notiz 2 3 2 2 11 2" xfId="5306" xr:uid="{00000000-0005-0000-0000-0000DD4E0000}"/>
    <cellStyle name="Notiz 2 3 2 2 11 2 2" xfId="18505" xr:uid="{00000000-0005-0000-0000-0000DE4E0000}"/>
    <cellStyle name="Notiz 2 3 2 2 11 2 2 2" xfId="31304" xr:uid="{00000000-0005-0000-0000-0000DF4E0000}"/>
    <cellStyle name="Notiz 2 3 2 2 11 2 3" xfId="12807" xr:uid="{00000000-0005-0000-0000-0000E04E0000}"/>
    <cellStyle name="Notiz 2 3 2 2 11 2 4" xfId="26175" xr:uid="{00000000-0005-0000-0000-0000E14E0000}"/>
    <cellStyle name="Notiz 2 3 2 2 11 3" xfId="7827" xr:uid="{00000000-0005-0000-0000-0000E24E0000}"/>
    <cellStyle name="Notiz 2 3 2 2 11 3 2" xfId="18504" xr:uid="{00000000-0005-0000-0000-0000E34E0000}"/>
    <cellStyle name="Notiz 2 3 2 2 11 3 3" xfId="31303" xr:uid="{00000000-0005-0000-0000-0000E44E0000}"/>
    <cellStyle name="Notiz 2 3 2 2 11 4" xfId="12806" xr:uid="{00000000-0005-0000-0000-0000E54E0000}"/>
    <cellStyle name="Notiz 2 3 2 2 11 5" xfId="22597" xr:uid="{00000000-0005-0000-0000-0000E64E0000}"/>
    <cellStyle name="Notiz 2 3 2 2 12" xfId="2908" xr:uid="{00000000-0005-0000-0000-0000E74E0000}"/>
    <cellStyle name="Notiz 2 3 2 2 12 2" xfId="5805" xr:uid="{00000000-0005-0000-0000-0000E84E0000}"/>
    <cellStyle name="Notiz 2 3 2 2 12 2 2" xfId="18507" xr:uid="{00000000-0005-0000-0000-0000E94E0000}"/>
    <cellStyle name="Notiz 2 3 2 2 12 2 2 2" xfId="31306" xr:uid="{00000000-0005-0000-0000-0000EA4E0000}"/>
    <cellStyle name="Notiz 2 3 2 2 12 2 3" xfId="12809" xr:uid="{00000000-0005-0000-0000-0000EB4E0000}"/>
    <cellStyle name="Notiz 2 3 2 2 12 2 4" xfId="26176" xr:uid="{00000000-0005-0000-0000-0000EC4E0000}"/>
    <cellStyle name="Notiz 2 3 2 2 12 3" xfId="8162" xr:uid="{00000000-0005-0000-0000-0000ED4E0000}"/>
    <cellStyle name="Notiz 2 3 2 2 12 3 2" xfId="18506" xr:uid="{00000000-0005-0000-0000-0000EE4E0000}"/>
    <cellStyle name="Notiz 2 3 2 2 12 3 3" xfId="31305" xr:uid="{00000000-0005-0000-0000-0000EF4E0000}"/>
    <cellStyle name="Notiz 2 3 2 2 12 4" xfId="12808" xr:uid="{00000000-0005-0000-0000-0000F04E0000}"/>
    <cellStyle name="Notiz 2 3 2 2 12 5" xfId="23096" xr:uid="{00000000-0005-0000-0000-0000F14E0000}"/>
    <cellStyle name="Notiz 2 3 2 2 13" xfId="3188" xr:uid="{00000000-0005-0000-0000-0000F24E0000}"/>
    <cellStyle name="Notiz 2 3 2 2 13 2" xfId="6085" xr:uid="{00000000-0005-0000-0000-0000F34E0000}"/>
    <cellStyle name="Notiz 2 3 2 2 13 2 2" xfId="18509" xr:uid="{00000000-0005-0000-0000-0000F44E0000}"/>
    <cellStyle name="Notiz 2 3 2 2 13 2 2 2" xfId="31308" xr:uid="{00000000-0005-0000-0000-0000F54E0000}"/>
    <cellStyle name="Notiz 2 3 2 2 13 2 3" xfId="12811" xr:uid="{00000000-0005-0000-0000-0000F64E0000}"/>
    <cellStyle name="Notiz 2 3 2 2 13 2 4" xfId="26177" xr:uid="{00000000-0005-0000-0000-0000F74E0000}"/>
    <cellStyle name="Notiz 2 3 2 2 13 3" xfId="8334" xr:uid="{00000000-0005-0000-0000-0000F84E0000}"/>
    <cellStyle name="Notiz 2 3 2 2 13 3 2" xfId="18508" xr:uid="{00000000-0005-0000-0000-0000F94E0000}"/>
    <cellStyle name="Notiz 2 3 2 2 13 3 3" xfId="31307" xr:uid="{00000000-0005-0000-0000-0000FA4E0000}"/>
    <cellStyle name="Notiz 2 3 2 2 13 4" xfId="12810" xr:uid="{00000000-0005-0000-0000-0000FB4E0000}"/>
    <cellStyle name="Notiz 2 3 2 2 13 5" xfId="23376" xr:uid="{00000000-0005-0000-0000-0000FC4E0000}"/>
    <cellStyle name="Notiz 2 3 2 2 14" xfId="2758" xr:uid="{00000000-0005-0000-0000-0000FD4E0000}"/>
    <cellStyle name="Notiz 2 3 2 2 14 2" xfId="5655" xr:uid="{00000000-0005-0000-0000-0000FE4E0000}"/>
    <cellStyle name="Notiz 2 3 2 2 14 2 2" xfId="18511" xr:uid="{00000000-0005-0000-0000-0000FF4E0000}"/>
    <cellStyle name="Notiz 2 3 2 2 14 2 2 2" xfId="31310" xr:uid="{00000000-0005-0000-0000-0000004F0000}"/>
    <cellStyle name="Notiz 2 3 2 2 14 2 3" xfId="12813" xr:uid="{00000000-0005-0000-0000-0000014F0000}"/>
    <cellStyle name="Notiz 2 3 2 2 14 2 4" xfId="26178" xr:uid="{00000000-0005-0000-0000-0000024F0000}"/>
    <cellStyle name="Notiz 2 3 2 2 14 3" xfId="8099" xr:uid="{00000000-0005-0000-0000-0000034F0000}"/>
    <cellStyle name="Notiz 2 3 2 2 14 3 2" xfId="18510" xr:uid="{00000000-0005-0000-0000-0000044F0000}"/>
    <cellStyle name="Notiz 2 3 2 2 14 3 3" xfId="31309" xr:uid="{00000000-0005-0000-0000-0000054F0000}"/>
    <cellStyle name="Notiz 2 3 2 2 14 4" xfId="12812" xr:uid="{00000000-0005-0000-0000-0000064F0000}"/>
    <cellStyle name="Notiz 2 3 2 2 14 5" xfId="22946" xr:uid="{00000000-0005-0000-0000-0000074F0000}"/>
    <cellStyle name="Notiz 2 3 2 2 15" xfId="3251" xr:uid="{00000000-0005-0000-0000-0000084F0000}"/>
    <cellStyle name="Notiz 2 3 2 2 15 2" xfId="6148" xr:uid="{00000000-0005-0000-0000-0000094F0000}"/>
    <cellStyle name="Notiz 2 3 2 2 15 2 2" xfId="18513" xr:uid="{00000000-0005-0000-0000-00000A4F0000}"/>
    <cellStyle name="Notiz 2 3 2 2 15 2 2 2" xfId="31312" xr:uid="{00000000-0005-0000-0000-00000B4F0000}"/>
    <cellStyle name="Notiz 2 3 2 2 15 2 3" xfId="12815" xr:uid="{00000000-0005-0000-0000-00000C4F0000}"/>
    <cellStyle name="Notiz 2 3 2 2 15 2 4" xfId="26179" xr:uid="{00000000-0005-0000-0000-00000D4F0000}"/>
    <cellStyle name="Notiz 2 3 2 2 15 3" xfId="8370" xr:uid="{00000000-0005-0000-0000-00000E4F0000}"/>
    <cellStyle name="Notiz 2 3 2 2 15 3 2" xfId="18512" xr:uid="{00000000-0005-0000-0000-00000F4F0000}"/>
    <cellStyle name="Notiz 2 3 2 2 15 3 3" xfId="31311" xr:uid="{00000000-0005-0000-0000-0000104F0000}"/>
    <cellStyle name="Notiz 2 3 2 2 15 4" xfId="12814" xr:uid="{00000000-0005-0000-0000-0000114F0000}"/>
    <cellStyle name="Notiz 2 3 2 2 15 5" xfId="23439" xr:uid="{00000000-0005-0000-0000-0000124F0000}"/>
    <cellStyle name="Notiz 2 3 2 2 16" xfId="3238" xr:uid="{00000000-0005-0000-0000-0000134F0000}"/>
    <cellStyle name="Notiz 2 3 2 2 16 2" xfId="6135" xr:uid="{00000000-0005-0000-0000-0000144F0000}"/>
    <cellStyle name="Notiz 2 3 2 2 16 2 2" xfId="18515" xr:uid="{00000000-0005-0000-0000-0000154F0000}"/>
    <cellStyle name="Notiz 2 3 2 2 16 2 2 2" xfId="31314" xr:uid="{00000000-0005-0000-0000-0000164F0000}"/>
    <cellStyle name="Notiz 2 3 2 2 16 2 3" xfId="12817" xr:uid="{00000000-0005-0000-0000-0000174F0000}"/>
    <cellStyle name="Notiz 2 3 2 2 16 2 4" xfId="26180" xr:uid="{00000000-0005-0000-0000-0000184F0000}"/>
    <cellStyle name="Notiz 2 3 2 2 16 3" xfId="8361" xr:uid="{00000000-0005-0000-0000-0000194F0000}"/>
    <cellStyle name="Notiz 2 3 2 2 16 3 2" xfId="18514" xr:uid="{00000000-0005-0000-0000-00001A4F0000}"/>
    <cellStyle name="Notiz 2 3 2 2 16 3 3" xfId="31313" xr:uid="{00000000-0005-0000-0000-00001B4F0000}"/>
    <cellStyle name="Notiz 2 3 2 2 16 4" xfId="12816" xr:uid="{00000000-0005-0000-0000-00001C4F0000}"/>
    <cellStyle name="Notiz 2 3 2 2 16 5" xfId="23426" xr:uid="{00000000-0005-0000-0000-00001D4F0000}"/>
    <cellStyle name="Notiz 2 3 2 2 17" xfId="3029" xr:uid="{00000000-0005-0000-0000-00001E4F0000}"/>
    <cellStyle name="Notiz 2 3 2 2 17 2" xfId="5926" xr:uid="{00000000-0005-0000-0000-00001F4F0000}"/>
    <cellStyle name="Notiz 2 3 2 2 17 2 2" xfId="18517" xr:uid="{00000000-0005-0000-0000-0000204F0000}"/>
    <cellStyle name="Notiz 2 3 2 2 17 2 2 2" xfId="31316" xr:uid="{00000000-0005-0000-0000-0000214F0000}"/>
    <cellStyle name="Notiz 2 3 2 2 17 2 3" xfId="12819" xr:uid="{00000000-0005-0000-0000-0000224F0000}"/>
    <cellStyle name="Notiz 2 3 2 2 17 2 4" xfId="26181" xr:uid="{00000000-0005-0000-0000-0000234F0000}"/>
    <cellStyle name="Notiz 2 3 2 2 17 3" xfId="8239" xr:uid="{00000000-0005-0000-0000-0000244F0000}"/>
    <cellStyle name="Notiz 2 3 2 2 17 3 2" xfId="18516" xr:uid="{00000000-0005-0000-0000-0000254F0000}"/>
    <cellStyle name="Notiz 2 3 2 2 17 3 3" xfId="31315" xr:uid="{00000000-0005-0000-0000-0000264F0000}"/>
    <cellStyle name="Notiz 2 3 2 2 17 4" xfId="12818" xr:uid="{00000000-0005-0000-0000-0000274F0000}"/>
    <cellStyle name="Notiz 2 3 2 2 17 5" xfId="23217" xr:uid="{00000000-0005-0000-0000-0000284F0000}"/>
    <cellStyle name="Notiz 2 3 2 2 18" xfId="1432" xr:uid="{00000000-0005-0000-0000-0000294F0000}"/>
    <cellStyle name="Notiz 2 3 2 2 18 2" xfId="4332" xr:uid="{00000000-0005-0000-0000-00002A4F0000}"/>
    <cellStyle name="Notiz 2 3 2 2 18 2 2" xfId="18519" xr:uid="{00000000-0005-0000-0000-00002B4F0000}"/>
    <cellStyle name="Notiz 2 3 2 2 18 2 2 2" xfId="31318" xr:uid="{00000000-0005-0000-0000-00002C4F0000}"/>
    <cellStyle name="Notiz 2 3 2 2 18 2 3" xfId="12821" xr:uid="{00000000-0005-0000-0000-00002D4F0000}"/>
    <cellStyle name="Notiz 2 3 2 2 18 2 4" xfId="26182" xr:uid="{00000000-0005-0000-0000-00002E4F0000}"/>
    <cellStyle name="Notiz 2 3 2 2 18 3" xfId="7148" xr:uid="{00000000-0005-0000-0000-00002F4F0000}"/>
    <cellStyle name="Notiz 2 3 2 2 18 3 2" xfId="18518" xr:uid="{00000000-0005-0000-0000-0000304F0000}"/>
    <cellStyle name="Notiz 2 3 2 2 18 3 3" xfId="31317" xr:uid="{00000000-0005-0000-0000-0000314F0000}"/>
    <cellStyle name="Notiz 2 3 2 2 18 4" xfId="12820" xr:uid="{00000000-0005-0000-0000-0000324F0000}"/>
    <cellStyle name="Notiz 2 3 2 2 18 5" xfId="21622" xr:uid="{00000000-0005-0000-0000-0000334F0000}"/>
    <cellStyle name="Notiz 2 3 2 2 19" xfId="2899" xr:uid="{00000000-0005-0000-0000-0000344F0000}"/>
    <cellStyle name="Notiz 2 3 2 2 19 2" xfId="5796" xr:uid="{00000000-0005-0000-0000-0000354F0000}"/>
    <cellStyle name="Notiz 2 3 2 2 19 2 2" xfId="18521" xr:uid="{00000000-0005-0000-0000-0000364F0000}"/>
    <cellStyle name="Notiz 2 3 2 2 19 2 2 2" xfId="31320" xr:uid="{00000000-0005-0000-0000-0000374F0000}"/>
    <cellStyle name="Notiz 2 3 2 2 19 2 3" xfId="12823" xr:uid="{00000000-0005-0000-0000-0000384F0000}"/>
    <cellStyle name="Notiz 2 3 2 2 19 2 4" xfId="26183" xr:uid="{00000000-0005-0000-0000-0000394F0000}"/>
    <cellStyle name="Notiz 2 3 2 2 19 3" xfId="8153" xr:uid="{00000000-0005-0000-0000-00003A4F0000}"/>
    <cellStyle name="Notiz 2 3 2 2 19 3 2" xfId="18520" xr:uid="{00000000-0005-0000-0000-00003B4F0000}"/>
    <cellStyle name="Notiz 2 3 2 2 19 3 3" xfId="31319" xr:uid="{00000000-0005-0000-0000-00003C4F0000}"/>
    <cellStyle name="Notiz 2 3 2 2 19 4" xfId="12822" xr:uid="{00000000-0005-0000-0000-00003D4F0000}"/>
    <cellStyle name="Notiz 2 3 2 2 19 5" xfId="23087" xr:uid="{00000000-0005-0000-0000-00003E4F0000}"/>
    <cellStyle name="Notiz 2 3 2 2 2" xfId="1708" xr:uid="{00000000-0005-0000-0000-00003F4F0000}"/>
    <cellStyle name="Notiz 2 3 2 2 2 2" xfId="4607" xr:uid="{00000000-0005-0000-0000-0000404F0000}"/>
    <cellStyle name="Notiz 2 3 2 2 2 2 2" xfId="18523" xr:uid="{00000000-0005-0000-0000-0000414F0000}"/>
    <cellStyle name="Notiz 2 3 2 2 2 2 2 2" xfId="31322" xr:uid="{00000000-0005-0000-0000-0000424F0000}"/>
    <cellStyle name="Notiz 2 3 2 2 2 2 3" xfId="12825" xr:uid="{00000000-0005-0000-0000-0000434F0000}"/>
    <cellStyle name="Notiz 2 3 2 2 2 2 4" xfId="26184" xr:uid="{00000000-0005-0000-0000-0000444F0000}"/>
    <cellStyle name="Notiz 2 3 2 2 2 3" xfId="7340" xr:uid="{00000000-0005-0000-0000-0000454F0000}"/>
    <cellStyle name="Notiz 2 3 2 2 2 3 2" xfId="18522" xr:uid="{00000000-0005-0000-0000-0000464F0000}"/>
    <cellStyle name="Notiz 2 3 2 2 2 3 3" xfId="31321" xr:uid="{00000000-0005-0000-0000-0000474F0000}"/>
    <cellStyle name="Notiz 2 3 2 2 2 4" xfId="12824" xr:uid="{00000000-0005-0000-0000-0000484F0000}"/>
    <cellStyle name="Notiz 2 3 2 2 2 5" xfId="21897" xr:uid="{00000000-0005-0000-0000-0000494F0000}"/>
    <cellStyle name="Notiz 2 3 2 2 20" xfId="3412" xr:uid="{00000000-0005-0000-0000-00004A4F0000}"/>
    <cellStyle name="Notiz 2 3 2 2 20 2" xfId="6309" xr:uid="{00000000-0005-0000-0000-00004B4F0000}"/>
    <cellStyle name="Notiz 2 3 2 2 20 2 2" xfId="18525" xr:uid="{00000000-0005-0000-0000-00004C4F0000}"/>
    <cellStyle name="Notiz 2 3 2 2 20 2 2 2" xfId="31324" xr:uid="{00000000-0005-0000-0000-00004D4F0000}"/>
    <cellStyle name="Notiz 2 3 2 2 20 2 3" xfId="12827" xr:uid="{00000000-0005-0000-0000-00004E4F0000}"/>
    <cellStyle name="Notiz 2 3 2 2 20 2 4" xfId="26185" xr:uid="{00000000-0005-0000-0000-00004F4F0000}"/>
    <cellStyle name="Notiz 2 3 2 2 20 3" xfId="8476" xr:uid="{00000000-0005-0000-0000-0000504F0000}"/>
    <cellStyle name="Notiz 2 3 2 2 20 3 2" xfId="18524" xr:uid="{00000000-0005-0000-0000-0000514F0000}"/>
    <cellStyle name="Notiz 2 3 2 2 20 3 3" xfId="31323" xr:uid="{00000000-0005-0000-0000-0000524F0000}"/>
    <cellStyle name="Notiz 2 3 2 2 20 4" xfId="12826" xr:uid="{00000000-0005-0000-0000-0000534F0000}"/>
    <cellStyle name="Notiz 2 3 2 2 20 5" xfId="23600" xr:uid="{00000000-0005-0000-0000-0000544F0000}"/>
    <cellStyle name="Notiz 2 3 2 2 21" xfId="3834" xr:uid="{00000000-0005-0000-0000-0000554F0000}"/>
    <cellStyle name="Notiz 2 3 2 2 21 2" xfId="6731" xr:uid="{00000000-0005-0000-0000-0000564F0000}"/>
    <cellStyle name="Notiz 2 3 2 2 21 2 2" xfId="18527" xr:uid="{00000000-0005-0000-0000-0000574F0000}"/>
    <cellStyle name="Notiz 2 3 2 2 21 2 2 2" xfId="31326" xr:uid="{00000000-0005-0000-0000-0000584F0000}"/>
    <cellStyle name="Notiz 2 3 2 2 21 2 3" xfId="12829" xr:uid="{00000000-0005-0000-0000-0000594F0000}"/>
    <cellStyle name="Notiz 2 3 2 2 21 2 4" xfId="26186" xr:uid="{00000000-0005-0000-0000-00005A4F0000}"/>
    <cellStyle name="Notiz 2 3 2 2 21 3" xfId="8716" xr:uid="{00000000-0005-0000-0000-00005B4F0000}"/>
    <cellStyle name="Notiz 2 3 2 2 21 3 2" xfId="18526" xr:uid="{00000000-0005-0000-0000-00005C4F0000}"/>
    <cellStyle name="Notiz 2 3 2 2 21 3 3" xfId="31325" xr:uid="{00000000-0005-0000-0000-00005D4F0000}"/>
    <cellStyle name="Notiz 2 3 2 2 21 4" xfId="12828" xr:uid="{00000000-0005-0000-0000-00005E4F0000}"/>
    <cellStyle name="Notiz 2 3 2 2 21 5" xfId="24022" xr:uid="{00000000-0005-0000-0000-00005F4F0000}"/>
    <cellStyle name="Notiz 2 3 2 2 22" xfId="3259" xr:uid="{00000000-0005-0000-0000-0000604F0000}"/>
    <cellStyle name="Notiz 2 3 2 2 22 2" xfId="6156" xr:uid="{00000000-0005-0000-0000-0000614F0000}"/>
    <cellStyle name="Notiz 2 3 2 2 22 2 2" xfId="18529" xr:uid="{00000000-0005-0000-0000-0000624F0000}"/>
    <cellStyle name="Notiz 2 3 2 2 22 2 2 2" xfId="31328" xr:uid="{00000000-0005-0000-0000-0000634F0000}"/>
    <cellStyle name="Notiz 2 3 2 2 22 2 3" xfId="12831" xr:uid="{00000000-0005-0000-0000-0000644F0000}"/>
    <cellStyle name="Notiz 2 3 2 2 22 2 4" xfId="26187" xr:uid="{00000000-0005-0000-0000-0000654F0000}"/>
    <cellStyle name="Notiz 2 3 2 2 22 3" xfId="8378" xr:uid="{00000000-0005-0000-0000-0000664F0000}"/>
    <cellStyle name="Notiz 2 3 2 2 22 3 2" xfId="18528" xr:uid="{00000000-0005-0000-0000-0000674F0000}"/>
    <cellStyle name="Notiz 2 3 2 2 22 3 3" xfId="31327" xr:uid="{00000000-0005-0000-0000-0000684F0000}"/>
    <cellStyle name="Notiz 2 3 2 2 22 4" xfId="12830" xr:uid="{00000000-0005-0000-0000-0000694F0000}"/>
    <cellStyle name="Notiz 2 3 2 2 22 5" xfId="23447" xr:uid="{00000000-0005-0000-0000-00006A4F0000}"/>
    <cellStyle name="Notiz 2 3 2 2 23" xfId="3787" xr:uid="{00000000-0005-0000-0000-00006B4F0000}"/>
    <cellStyle name="Notiz 2 3 2 2 23 2" xfId="6684" xr:uid="{00000000-0005-0000-0000-00006C4F0000}"/>
    <cellStyle name="Notiz 2 3 2 2 23 2 2" xfId="18531" xr:uid="{00000000-0005-0000-0000-00006D4F0000}"/>
    <cellStyle name="Notiz 2 3 2 2 23 2 2 2" xfId="31330" xr:uid="{00000000-0005-0000-0000-00006E4F0000}"/>
    <cellStyle name="Notiz 2 3 2 2 23 2 3" xfId="12833" xr:uid="{00000000-0005-0000-0000-00006F4F0000}"/>
    <cellStyle name="Notiz 2 3 2 2 23 2 4" xfId="26188" xr:uid="{00000000-0005-0000-0000-0000704F0000}"/>
    <cellStyle name="Notiz 2 3 2 2 23 3" xfId="8687" xr:uid="{00000000-0005-0000-0000-0000714F0000}"/>
    <cellStyle name="Notiz 2 3 2 2 23 3 2" xfId="18530" xr:uid="{00000000-0005-0000-0000-0000724F0000}"/>
    <cellStyle name="Notiz 2 3 2 2 23 3 3" xfId="31329" xr:uid="{00000000-0005-0000-0000-0000734F0000}"/>
    <cellStyle name="Notiz 2 3 2 2 23 4" xfId="12832" xr:uid="{00000000-0005-0000-0000-0000744F0000}"/>
    <cellStyle name="Notiz 2 3 2 2 23 5" xfId="23975" xr:uid="{00000000-0005-0000-0000-0000754F0000}"/>
    <cellStyle name="Notiz 2 3 2 2 24" xfId="2919" xr:uid="{00000000-0005-0000-0000-0000764F0000}"/>
    <cellStyle name="Notiz 2 3 2 2 24 2" xfId="5816" xr:uid="{00000000-0005-0000-0000-0000774F0000}"/>
    <cellStyle name="Notiz 2 3 2 2 24 2 2" xfId="18533" xr:uid="{00000000-0005-0000-0000-0000784F0000}"/>
    <cellStyle name="Notiz 2 3 2 2 24 2 2 2" xfId="31332" xr:uid="{00000000-0005-0000-0000-0000794F0000}"/>
    <cellStyle name="Notiz 2 3 2 2 24 2 3" xfId="12835" xr:uid="{00000000-0005-0000-0000-00007A4F0000}"/>
    <cellStyle name="Notiz 2 3 2 2 24 2 4" xfId="26189" xr:uid="{00000000-0005-0000-0000-00007B4F0000}"/>
    <cellStyle name="Notiz 2 3 2 2 24 3" xfId="8170" xr:uid="{00000000-0005-0000-0000-00007C4F0000}"/>
    <cellStyle name="Notiz 2 3 2 2 24 3 2" xfId="18532" xr:uid="{00000000-0005-0000-0000-00007D4F0000}"/>
    <cellStyle name="Notiz 2 3 2 2 24 3 3" xfId="31331" xr:uid="{00000000-0005-0000-0000-00007E4F0000}"/>
    <cellStyle name="Notiz 2 3 2 2 24 4" xfId="12834" xr:uid="{00000000-0005-0000-0000-00007F4F0000}"/>
    <cellStyle name="Notiz 2 3 2 2 24 5" xfId="23107" xr:uid="{00000000-0005-0000-0000-0000804F0000}"/>
    <cellStyle name="Notiz 2 3 2 2 25" xfId="3727" xr:uid="{00000000-0005-0000-0000-0000814F0000}"/>
    <cellStyle name="Notiz 2 3 2 2 25 2" xfId="6624" xr:uid="{00000000-0005-0000-0000-0000824F0000}"/>
    <cellStyle name="Notiz 2 3 2 2 25 2 2" xfId="18535" xr:uid="{00000000-0005-0000-0000-0000834F0000}"/>
    <cellStyle name="Notiz 2 3 2 2 25 2 2 2" xfId="31334" xr:uid="{00000000-0005-0000-0000-0000844F0000}"/>
    <cellStyle name="Notiz 2 3 2 2 25 2 3" xfId="12837" xr:uid="{00000000-0005-0000-0000-0000854F0000}"/>
    <cellStyle name="Notiz 2 3 2 2 25 2 4" xfId="26190" xr:uid="{00000000-0005-0000-0000-0000864F0000}"/>
    <cellStyle name="Notiz 2 3 2 2 25 3" xfId="8659" xr:uid="{00000000-0005-0000-0000-0000874F0000}"/>
    <cellStyle name="Notiz 2 3 2 2 25 3 2" xfId="18534" xr:uid="{00000000-0005-0000-0000-0000884F0000}"/>
    <cellStyle name="Notiz 2 3 2 2 25 3 3" xfId="31333" xr:uid="{00000000-0005-0000-0000-0000894F0000}"/>
    <cellStyle name="Notiz 2 3 2 2 25 4" xfId="12836" xr:uid="{00000000-0005-0000-0000-00008A4F0000}"/>
    <cellStyle name="Notiz 2 3 2 2 25 5" xfId="23915" xr:uid="{00000000-0005-0000-0000-00008B4F0000}"/>
    <cellStyle name="Notiz 2 3 2 2 26" xfId="3845" xr:uid="{00000000-0005-0000-0000-00008C4F0000}"/>
    <cellStyle name="Notiz 2 3 2 2 26 2" xfId="6742" xr:uid="{00000000-0005-0000-0000-00008D4F0000}"/>
    <cellStyle name="Notiz 2 3 2 2 26 2 2" xfId="18537" xr:uid="{00000000-0005-0000-0000-00008E4F0000}"/>
    <cellStyle name="Notiz 2 3 2 2 26 2 2 2" xfId="31336" xr:uid="{00000000-0005-0000-0000-00008F4F0000}"/>
    <cellStyle name="Notiz 2 3 2 2 26 2 3" xfId="12839" xr:uid="{00000000-0005-0000-0000-0000904F0000}"/>
    <cellStyle name="Notiz 2 3 2 2 26 2 4" xfId="26191" xr:uid="{00000000-0005-0000-0000-0000914F0000}"/>
    <cellStyle name="Notiz 2 3 2 2 26 3" xfId="18536" xr:uid="{00000000-0005-0000-0000-0000924F0000}"/>
    <cellStyle name="Notiz 2 3 2 2 26 3 2" xfId="31335" xr:uid="{00000000-0005-0000-0000-0000934F0000}"/>
    <cellStyle name="Notiz 2 3 2 2 26 4" xfId="12838" xr:uid="{00000000-0005-0000-0000-0000944F0000}"/>
    <cellStyle name="Notiz 2 3 2 2 26 5" xfId="24033" xr:uid="{00000000-0005-0000-0000-0000954F0000}"/>
    <cellStyle name="Notiz 2 3 2 2 27" xfId="4281" xr:uid="{00000000-0005-0000-0000-0000964F0000}"/>
    <cellStyle name="Notiz 2 3 2 2 27 2" xfId="18538" xr:uid="{00000000-0005-0000-0000-0000974F0000}"/>
    <cellStyle name="Notiz 2 3 2 2 27 2 2" xfId="31337" xr:uid="{00000000-0005-0000-0000-0000984F0000}"/>
    <cellStyle name="Notiz 2 3 2 2 27 3" xfId="12840" xr:uid="{00000000-0005-0000-0000-0000994F0000}"/>
    <cellStyle name="Notiz 2 3 2 2 27 4" xfId="26192" xr:uid="{00000000-0005-0000-0000-00009A4F0000}"/>
    <cellStyle name="Notiz 2 3 2 2 28" xfId="7107" xr:uid="{00000000-0005-0000-0000-00009B4F0000}"/>
    <cellStyle name="Notiz 2 3 2 2 28 2" xfId="18501" xr:uid="{00000000-0005-0000-0000-00009C4F0000}"/>
    <cellStyle name="Notiz 2 3 2 2 28 3" xfId="31300" xr:uid="{00000000-0005-0000-0000-00009D4F0000}"/>
    <cellStyle name="Notiz 2 3 2 2 29" xfId="12803" xr:uid="{00000000-0005-0000-0000-00009E4F0000}"/>
    <cellStyle name="Notiz 2 3 2 2 3" xfId="2053" xr:uid="{00000000-0005-0000-0000-00009F4F0000}"/>
    <cellStyle name="Notiz 2 3 2 2 3 2" xfId="4951" xr:uid="{00000000-0005-0000-0000-0000A04F0000}"/>
    <cellStyle name="Notiz 2 3 2 2 3 2 2" xfId="18540" xr:uid="{00000000-0005-0000-0000-0000A14F0000}"/>
    <cellStyle name="Notiz 2 3 2 2 3 2 2 2" xfId="31339" xr:uid="{00000000-0005-0000-0000-0000A24F0000}"/>
    <cellStyle name="Notiz 2 3 2 2 3 2 3" xfId="12842" xr:uid="{00000000-0005-0000-0000-0000A34F0000}"/>
    <cellStyle name="Notiz 2 3 2 2 3 2 4" xfId="26193" xr:uid="{00000000-0005-0000-0000-0000A44F0000}"/>
    <cellStyle name="Notiz 2 3 2 2 3 3" xfId="7564" xr:uid="{00000000-0005-0000-0000-0000A54F0000}"/>
    <cellStyle name="Notiz 2 3 2 2 3 3 2" xfId="18539" xr:uid="{00000000-0005-0000-0000-0000A64F0000}"/>
    <cellStyle name="Notiz 2 3 2 2 3 3 3" xfId="31338" xr:uid="{00000000-0005-0000-0000-0000A74F0000}"/>
    <cellStyle name="Notiz 2 3 2 2 3 4" xfId="12841" xr:uid="{00000000-0005-0000-0000-0000A84F0000}"/>
    <cellStyle name="Notiz 2 3 2 2 3 5" xfId="22242" xr:uid="{00000000-0005-0000-0000-0000A94F0000}"/>
    <cellStyle name="Notiz 2 3 2 2 4" xfId="1468" xr:uid="{00000000-0005-0000-0000-0000AA4F0000}"/>
    <cellStyle name="Notiz 2 3 2 2 4 2" xfId="4368" xr:uid="{00000000-0005-0000-0000-0000AB4F0000}"/>
    <cellStyle name="Notiz 2 3 2 2 4 2 2" xfId="18542" xr:uid="{00000000-0005-0000-0000-0000AC4F0000}"/>
    <cellStyle name="Notiz 2 3 2 2 4 2 2 2" xfId="31341" xr:uid="{00000000-0005-0000-0000-0000AD4F0000}"/>
    <cellStyle name="Notiz 2 3 2 2 4 2 3" xfId="12844" xr:uid="{00000000-0005-0000-0000-0000AE4F0000}"/>
    <cellStyle name="Notiz 2 3 2 2 4 2 4" xfId="26194" xr:uid="{00000000-0005-0000-0000-0000AF4F0000}"/>
    <cellStyle name="Notiz 2 3 2 2 4 3" xfId="7175" xr:uid="{00000000-0005-0000-0000-0000B04F0000}"/>
    <cellStyle name="Notiz 2 3 2 2 4 3 2" xfId="18541" xr:uid="{00000000-0005-0000-0000-0000B14F0000}"/>
    <cellStyle name="Notiz 2 3 2 2 4 3 3" xfId="31340" xr:uid="{00000000-0005-0000-0000-0000B24F0000}"/>
    <cellStyle name="Notiz 2 3 2 2 4 4" xfId="12843" xr:uid="{00000000-0005-0000-0000-0000B34F0000}"/>
    <cellStyle name="Notiz 2 3 2 2 4 5" xfId="21658" xr:uid="{00000000-0005-0000-0000-0000B44F0000}"/>
    <cellStyle name="Notiz 2 3 2 2 5" xfId="2289" xr:uid="{00000000-0005-0000-0000-0000B54F0000}"/>
    <cellStyle name="Notiz 2 3 2 2 5 2" xfId="5187" xr:uid="{00000000-0005-0000-0000-0000B64F0000}"/>
    <cellStyle name="Notiz 2 3 2 2 5 2 2" xfId="18544" xr:uid="{00000000-0005-0000-0000-0000B74F0000}"/>
    <cellStyle name="Notiz 2 3 2 2 5 2 2 2" xfId="31343" xr:uid="{00000000-0005-0000-0000-0000B84F0000}"/>
    <cellStyle name="Notiz 2 3 2 2 5 2 3" xfId="12846" xr:uid="{00000000-0005-0000-0000-0000B94F0000}"/>
    <cellStyle name="Notiz 2 3 2 2 5 2 4" xfId="26195" xr:uid="{00000000-0005-0000-0000-0000BA4F0000}"/>
    <cellStyle name="Notiz 2 3 2 2 5 3" xfId="7739" xr:uid="{00000000-0005-0000-0000-0000BB4F0000}"/>
    <cellStyle name="Notiz 2 3 2 2 5 3 2" xfId="18543" xr:uid="{00000000-0005-0000-0000-0000BC4F0000}"/>
    <cellStyle name="Notiz 2 3 2 2 5 3 3" xfId="31342" xr:uid="{00000000-0005-0000-0000-0000BD4F0000}"/>
    <cellStyle name="Notiz 2 3 2 2 5 4" xfId="12845" xr:uid="{00000000-0005-0000-0000-0000BE4F0000}"/>
    <cellStyle name="Notiz 2 3 2 2 5 5" xfId="22478" xr:uid="{00000000-0005-0000-0000-0000BF4F0000}"/>
    <cellStyle name="Notiz 2 3 2 2 6" xfId="1527" xr:uid="{00000000-0005-0000-0000-0000C04F0000}"/>
    <cellStyle name="Notiz 2 3 2 2 6 2" xfId="4426" xr:uid="{00000000-0005-0000-0000-0000C14F0000}"/>
    <cellStyle name="Notiz 2 3 2 2 6 2 2" xfId="18546" xr:uid="{00000000-0005-0000-0000-0000C24F0000}"/>
    <cellStyle name="Notiz 2 3 2 2 6 2 2 2" xfId="31345" xr:uid="{00000000-0005-0000-0000-0000C34F0000}"/>
    <cellStyle name="Notiz 2 3 2 2 6 2 3" xfId="12848" xr:uid="{00000000-0005-0000-0000-0000C44F0000}"/>
    <cellStyle name="Notiz 2 3 2 2 6 2 4" xfId="26196" xr:uid="{00000000-0005-0000-0000-0000C54F0000}"/>
    <cellStyle name="Notiz 2 3 2 2 6 3" xfId="7222" xr:uid="{00000000-0005-0000-0000-0000C64F0000}"/>
    <cellStyle name="Notiz 2 3 2 2 6 3 2" xfId="18545" xr:uid="{00000000-0005-0000-0000-0000C74F0000}"/>
    <cellStyle name="Notiz 2 3 2 2 6 3 3" xfId="31344" xr:uid="{00000000-0005-0000-0000-0000C84F0000}"/>
    <cellStyle name="Notiz 2 3 2 2 6 4" xfId="12847" xr:uid="{00000000-0005-0000-0000-0000C94F0000}"/>
    <cellStyle name="Notiz 2 3 2 2 6 5" xfId="21716" xr:uid="{00000000-0005-0000-0000-0000CA4F0000}"/>
    <cellStyle name="Notiz 2 3 2 2 7" xfId="2255" xr:uid="{00000000-0005-0000-0000-0000CB4F0000}"/>
    <cellStyle name="Notiz 2 3 2 2 7 2" xfId="5153" xr:uid="{00000000-0005-0000-0000-0000CC4F0000}"/>
    <cellStyle name="Notiz 2 3 2 2 7 2 2" xfId="18548" xr:uid="{00000000-0005-0000-0000-0000CD4F0000}"/>
    <cellStyle name="Notiz 2 3 2 2 7 2 2 2" xfId="31347" xr:uid="{00000000-0005-0000-0000-0000CE4F0000}"/>
    <cellStyle name="Notiz 2 3 2 2 7 2 3" xfId="12850" xr:uid="{00000000-0005-0000-0000-0000CF4F0000}"/>
    <cellStyle name="Notiz 2 3 2 2 7 2 4" xfId="26197" xr:uid="{00000000-0005-0000-0000-0000D04F0000}"/>
    <cellStyle name="Notiz 2 3 2 2 7 3" xfId="7710" xr:uid="{00000000-0005-0000-0000-0000D14F0000}"/>
    <cellStyle name="Notiz 2 3 2 2 7 3 2" xfId="18547" xr:uid="{00000000-0005-0000-0000-0000D24F0000}"/>
    <cellStyle name="Notiz 2 3 2 2 7 3 3" xfId="31346" xr:uid="{00000000-0005-0000-0000-0000D34F0000}"/>
    <cellStyle name="Notiz 2 3 2 2 7 4" xfId="12849" xr:uid="{00000000-0005-0000-0000-0000D44F0000}"/>
    <cellStyle name="Notiz 2 3 2 2 7 5" xfId="22444" xr:uid="{00000000-0005-0000-0000-0000D54F0000}"/>
    <cellStyle name="Notiz 2 3 2 2 8" xfId="2521" xr:uid="{00000000-0005-0000-0000-0000D64F0000}"/>
    <cellStyle name="Notiz 2 3 2 2 8 2" xfId="5418" xr:uid="{00000000-0005-0000-0000-0000D74F0000}"/>
    <cellStyle name="Notiz 2 3 2 2 8 2 2" xfId="18550" xr:uid="{00000000-0005-0000-0000-0000D84F0000}"/>
    <cellStyle name="Notiz 2 3 2 2 8 2 2 2" xfId="31349" xr:uid="{00000000-0005-0000-0000-0000D94F0000}"/>
    <cellStyle name="Notiz 2 3 2 2 8 2 3" xfId="12852" xr:uid="{00000000-0005-0000-0000-0000DA4F0000}"/>
    <cellStyle name="Notiz 2 3 2 2 8 2 4" xfId="26198" xr:uid="{00000000-0005-0000-0000-0000DB4F0000}"/>
    <cellStyle name="Notiz 2 3 2 2 8 3" xfId="7899" xr:uid="{00000000-0005-0000-0000-0000DC4F0000}"/>
    <cellStyle name="Notiz 2 3 2 2 8 3 2" xfId="18549" xr:uid="{00000000-0005-0000-0000-0000DD4F0000}"/>
    <cellStyle name="Notiz 2 3 2 2 8 3 3" xfId="31348" xr:uid="{00000000-0005-0000-0000-0000DE4F0000}"/>
    <cellStyle name="Notiz 2 3 2 2 8 4" xfId="12851" xr:uid="{00000000-0005-0000-0000-0000DF4F0000}"/>
    <cellStyle name="Notiz 2 3 2 2 8 5" xfId="22709" xr:uid="{00000000-0005-0000-0000-0000E04F0000}"/>
    <cellStyle name="Notiz 2 3 2 2 9" xfId="1619" xr:uid="{00000000-0005-0000-0000-0000E14F0000}"/>
    <cellStyle name="Notiz 2 3 2 2 9 2" xfId="4518" xr:uid="{00000000-0005-0000-0000-0000E24F0000}"/>
    <cellStyle name="Notiz 2 3 2 2 9 2 2" xfId="18552" xr:uid="{00000000-0005-0000-0000-0000E34F0000}"/>
    <cellStyle name="Notiz 2 3 2 2 9 2 2 2" xfId="31351" xr:uid="{00000000-0005-0000-0000-0000E44F0000}"/>
    <cellStyle name="Notiz 2 3 2 2 9 2 3" xfId="12854" xr:uid="{00000000-0005-0000-0000-0000E54F0000}"/>
    <cellStyle name="Notiz 2 3 2 2 9 2 4" xfId="26199" xr:uid="{00000000-0005-0000-0000-0000E64F0000}"/>
    <cellStyle name="Notiz 2 3 2 2 9 3" xfId="7251" xr:uid="{00000000-0005-0000-0000-0000E74F0000}"/>
    <cellStyle name="Notiz 2 3 2 2 9 3 2" xfId="18551" xr:uid="{00000000-0005-0000-0000-0000E84F0000}"/>
    <cellStyle name="Notiz 2 3 2 2 9 3 3" xfId="31350" xr:uid="{00000000-0005-0000-0000-0000E94F0000}"/>
    <cellStyle name="Notiz 2 3 2 2 9 4" xfId="12853" xr:uid="{00000000-0005-0000-0000-0000EA4F0000}"/>
    <cellStyle name="Notiz 2 3 2 2 9 5" xfId="21808" xr:uid="{00000000-0005-0000-0000-0000EB4F0000}"/>
    <cellStyle name="Notiz 2 3 2 20" xfId="2898" xr:uid="{00000000-0005-0000-0000-0000EC4F0000}"/>
    <cellStyle name="Notiz 2 3 2 20 2" xfId="5795" xr:uid="{00000000-0005-0000-0000-0000ED4F0000}"/>
    <cellStyle name="Notiz 2 3 2 20 2 2" xfId="18554" xr:uid="{00000000-0005-0000-0000-0000EE4F0000}"/>
    <cellStyle name="Notiz 2 3 2 20 2 2 2" xfId="31353" xr:uid="{00000000-0005-0000-0000-0000EF4F0000}"/>
    <cellStyle name="Notiz 2 3 2 20 2 3" xfId="12856" xr:uid="{00000000-0005-0000-0000-0000F04F0000}"/>
    <cellStyle name="Notiz 2 3 2 20 2 4" xfId="26200" xr:uid="{00000000-0005-0000-0000-0000F14F0000}"/>
    <cellStyle name="Notiz 2 3 2 20 3" xfId="8152" xr:uid="{00000000-0005-0000-0000-0000F24F0000}"/>
    <cellStyle name="Notiz 2 3 2 20 3 2" xfId="18553" xr:uid="{00000000-0005-0000-0000-0000F34F0000}"/>
    <cellStyle name="Notiz 2 3 2 20 3 3" xfId="31352" xr:uid="{00000000-0005-0000-0000-0000F44F0000}"/>
    <cellStyle name="Notiz 2 3 2 20 4" xfId="12855" xr:uid="{00000000-0005-0000-0000-0000F54F0000}"/>
    <cellStyle name="Notiz 2 3 2 20 5" xfId="23086" xr:uid="{00000000-0005-0000-0000-0000F64F0000}"/>
    <cellStyle name="Notiz 2 3 2 21" xfId="2608" xr:uid="{00000000-0005-0000-0000-0000F74F0000}"/>
    <cellStyle name="Notiz 2 3 2 21 2" xfId="5505" xr:uid="{00000000-0005-0000-0000-0000F84F0000}"/>
    <cellStyle name="Notiz 2 3 2 21 2 2" xfId="18556" xr:uid="{00000000-0005-0000-0000-0000F94F0000}"/>
    <cellStyle name="Notiz 2 3 2 21 2 2 2" xfId="31355" xr:uid="{00000000-0005-0000-0000-0000FA4F0000}"/>
    <cellStyle name="Notiz 2 3 2 21 2 3" xfId="12858" xr:uid="{00000000-0005-0000-0000-0000FB4F0000}"/>
    <cellStyle name="Notiz 2 3 2 21 2 4" xfId="26201" xr:uid="{00000000-0005-0000-0000-0000FC4F0000}"/>
    <cellStyle name="Notiz 2 3 2 21 3" xfId="7966" xr:uid="{00000000-0005-0000-0000-0000FD4F0000}"/>
    <cellStyle name="Notiz 2 3 2 21 3 2" xfId="18555" xr:uid="{00000000-0005-0000-0000-0000FE4F0000}"/>
    <cellStyle name="Notiz 2 3 2 21 3 3" xfId="31354" xr:uid="{00000000-0005-0000-0000-0000FF4F0000}"/>
    <cellStyle name="Notiz 2 3 2 21 4" xfId="12857" xr:uid="{00000000-0005-0000-0000-000000500000}"/>
    <cellStyle name="Notiz 2 3 2 21 5" xfId="22796" xr:uid="{00000000-0005-0000-0000-000001500000}"/>
    <cellStyle name="Notiz 2 3 2 22" xfId="2798" xr:uid="{00000000-0005-0000-0000-000002500000}"/>
    <cellStyle name="Notiz 2 3 2 22 2" xfId="5695" xr:uid="{00000000-0005-0000-0000-000003500000}"/>
    <cellStyle name="Notiz 2 3 2 22 2 2" xfId="18558" xr:uid="{00000000-0005-0000-0000-000004500000}"/>
    <cellStyle name="Notiz 2 3 2 22 2 2 2" xfId="31357" xr:uid="{00000000-0005-0000-0000-000005500000}"/>
    <cellStyle name="Notiz 2 3 2 22 2 3" xfId="12860" xr:uid="{00000000-0005-0000-0000-000006500000}"/>
    <cellStyle name="Notiz 2 3 2 22 2 4" xfId="26202" xr:uid="{00000000-0005-0000-0000-000007500000}"/>
    <cellStyle name="Notiz 2 3 2 22 3" xfId="8119" xr:uid="{00000000-0005-0000-0000-000008500000}"/>
    <cellStyle name="Notiz 2 3 2 22 3 2" xfId="18557" xr:uid="{00000000-0005-0000-0000-000009500000}"/>
    <cellStyle name="Notiz 2 3 2 22 3 3" xfId="31356" xr:uid="{00000000-0005-0000-0000-00000A500000}"/>
    <cellStyle name="Notiz 2 3 2 22 4" xfId="12859" xr:uid="{00000000-0005-0000-0000-00000B500000}"/>
    <cellStyle name="Notiz 2 3 2 22 5" xfId="22986" xr:uid="{00000000-0005-0000-0000-00000C500000}"/>
    <cellStyle name="Notiz 2 3 2 23" xfId="1827" xr:uid="{00000000-0005-0000-0000-00000D500000}"/>
    <cellStyle name="Notiz 2 3 2 23 2" xfId="4726" xr:uid="{00000000-0005-0000-0000-00000E500000}"/>
    <cellStyle name="Notiz 2 3 2 23 2 2" xfId="18560" xr:uid="{00000000-0005-0000-0000-00000F500000}"/>
    <cellStyle name="Notiz 2 3 2 23 2 2 2" xfId="31359" xr:uid="{00000000-0005-0000-0000-000010500000}"/>
    <cellStyle name="Notiz 2 3 2 23 2 3" xfId="12862" xr:uid="{00000000-0005-0000-0000-000011500000}"/>
    <cellStyle name="Notiz 2 3 2 23 2 4" xfId="26203" xr:uid="{00000000-0005-0000-0000-000012500000}"/>
    <cellStyle name="Notiz 2 3 2 23 3" xfId="7436" xr:uid="{00000000-0005-0000-0000-000013500000}"/>
    <cellStyle name="Notiz 2 3 2 23 3 2" xfId="18559" xr:uid="{00000000-0005-0000-0000-000014500000}"/>
    <cellStyle name="Notiz 2 3 2 23 3 3" xfId="31358" xr:uid="{00000000-0005-0000-0000-000015500000}"/>
    <cellStyle name="Notiz 2 3 2 23 4" xfId="12861" xr:uid="{00000000-0005-0000-0000-000016500000}"/>
    <cellStyle name="Notiz 2 3 2 23 5" xfId="22016" xr:uid="{00000000-0005-0000-0000-000017500000}"/>
    <cellStyle name="Notiz 2 3 2 24" xfId="3989" xr:uid="{00000000-0005-0000-0000-000018500000}"/>
    <cellStyle name="Notiz 2 3 2 24 2" xfId="6886" xr:uid="{00000000-0005-0000-0000-000019500000}"/>
    <cellStyle name="Notiz 2 3 2 24 2 2" xfId="18562" xr:uid="{00000000-0005-0000-0000-00001A500000}"/>
    <cellStyle name="Notiz 2 3 2 24 2 2 2" xfId="31361" xr:uid="{00000000-0005-0000-0000-00001B500000}"/>
    <cellStyle name="Notiz 2 3 2 24 2 3" xfId="12864" xr:uid="{00000000-0005-0000-0000-00001C500000}"/>
    <cellStyle name="Notiz 2 3 2 24 2 4" xfId="26204" xr:uid="{00000000-0005-0000-0000-00001D500000}"/>
    <cellStyle name="Notiz 2 3 2 24 3" xfId="8770" xr:uid="{00000000-0005-0000-0000-00001E500000}"/>
    <cellStyle name="Notiz 2 3 2 24 3 2" xfId="18561" xr:uid="{00000000-0005-0000-0000-00001F500000}"/>
    <cellStyle name="Notiz 2 3 2 24 3 3" xfId="31360" xr:uid="{00000000-0005-0000-0000-000020500000}"/>
    <cellStyle name="Notiz 2 3 2 24 4" xfId="12863" xr:uid="{00000000-0005-0000-0000-000021500000}"/>
    <cellStyle name="Notiz 2 3 2 24 5" xfId="24177" xr:uid="{00000000-0005-0000-0000-000022500000}"/>
    <cellStyle name="Notiz 2 3 2 25" xfId="3334" xr:uid="{00000000-0005-0000-0000-000023500000}"/>
    <cellStyle name="Notiz 2 3 2 25 2" xfId="6231" xr:uid="{00000000-0005-0000-0000-000024500000}"/>
    <cellStyle name="Notiz 2 3 2 25 2 2" xfId="18564" xr:uid="{00000000-0005-0000-0000-000025500000}"/>
    <cellStyle name="Notiz 2 3 2 25 2 2 2" xfId="31363" xr:uid="{00000000-0005-0000-0000-000026500000}"/>
    <cellStyle name="Notiz 2 3 2 25 2 3" xfId="12866" xr:uid="{00000000-0005-0000-0000-000027500000}"/>
    <cellStyle name="Notiz 2 3 2 25 2 4" xfId="26205" xr:uid="{00000000-0005-0000-0000-000028500000}"/>
    <cellStyle name="Notiz 2 3 2 25 3" xfId="8431" xr:uid="{00000000-0005-0000-0000-000029500000}"/>
    <cellStyle name="Notiz 2 3 2 25 3 2" xfId="18563" xr:uid="{00000000-0005-0000-0000-00002A500000}"/>
    <cellStyle name="Notiz 2 3 2 25 3 3" xfId="31362" xr:uid="{00000000-0005-0000-0000-00002B500000}"/>
    <cellStyle name="Notiz 2 3 2 25 4" xfId="12865" xr:uid="{00000000-0005-0000-0000-00002C500000}"/>
    <cellStyle name="Notiz 2 3 2 25 5" xfId="23522" xr:uid="{00000000-0005-0000-0000-00002D500000}"/>
    <cellStyle name="Notiz 2 3 2 26" xfId="3558" xr:uid="{00000000-0005-0000-0000-00002E500000}"/>
    <cellStyle name="Notiz 2 3 2 26 2" xfId="6455" xr:uid="{00000000-0005-0000-0000-00002F500000}"/>
    <cellStyle name="Notiz 2 3 2 26 2 2" xfId="18566" xr:uid="{00000000-0005-0000-0000-000030500000}"/>
    <cellStyle name="Notiz 2 3 2 26 2 2 2" xfId="31365" xr:uid="{00000000-0005-0000-0000-000031500000}"/>
    <cellStyle name="Notiz 2 3 2 26 2 3" xfId="12868" xr:uid="{00000000-0005-0000-0000-000032500000}"/>
    <cellStyle name="Notiz 2 3 2 26 2 4" xfId="26206" xr:uid="{00000000-0005-0000-0000-000033500000}"/>
    <cellStyle name="Notiz 2 3 2 26 3" xfId="8554" xr:uid="{00000000-0005-0000-0000-000034500000}"/>
    <cellStyle name="Notiz 2 3 2 26 3 2" xfId="18565" xr:uid="{00000000-0005-0000-0000-000035500000}"/>
    <cellStyle name="Notiz 2 3 2 26 3 3" xfId="31364" xr:uid="{00000000-0005-0000-0000-000036500000}"/>
    <cellStyle name="Notiz 2 3 2 26 4" xfId="12867" xr:uid="{00000000-0005-0000-0000-000037500000}"/>
    <cellStyle name="Notiz 2 3 2 26 5" xfId="23746" xr:uid="{00000000-0005-0000-0000-000038500000}"/>
    <cellStyle name="Notiz 2 3 2 27" xfId="3956" xr:uid="{00000000-0005-0000-0000-000039500000}"/>
    <cellStyle name="Notiz 2 3 2 27 2" xfId="6853" xr:uid="{00000000-0005-0000-0000-00003A500000}"/>
    <cellStyle name="Notiz 2 3 2 27 2 2" xfId="18568" xr:uid="{00000000-0005-0000-0000-00003B500000}"/>
    <cellStyle name="Notiz 2 3 2 27 2 2 2" xfId="31367" xr:uid="{00000000-0005-0000-0000-00003C500000}"/>
    <cellStyle name="Notiz 2 3 2 27 2 3" xfId="12870" xr:uid="{00000000-0005-0000-0000-00003D500000}"/>
    <cellStyle name="Notiz 2 3 2 27 2 4" xfId="26207" xr:uid="{00000000-0005-0000-0000-00003E500000}"/>
    <cellStyle name="Notiz 2 3 2 27 3" xfId="18567" xr:uid="{00000000-0005-0000-0000-00003F500000}"/>
    <cellStyle name="Notiz 2 3 2 27 3 2" xfId="31366" xr:uid="{00000000-0005-0000-0000-000040500000}"/>
    <cellStyle name="Notiz 2 3 2 27 4" xfId="12869" xr:uid="{00000000-0005-0000-0000-000041500000}"/>
    <cellStyle name="Notiz 2 3 2 27 5" xfId="24144" xr:uid="{00000000-0005-0000-0000-000042500000}"/>
    <cellStyle name="Notiz 2 3 2 28" xfId="4280" xr:uid="{00000000-0005-0000-0000-000043500000}"/>
    <cellStyle name="Notiz 2 3 2 28 2" xfId="18569" xr:uid="{00000000-0005-0000-0000-000044500000}"/>
    <cellStyle name="Notiz 2 3 2 28 2 2" xfId="31368" xr:uid="{00000000-0005-0000-0000-000045500000}"/>
    <cellStyle name="Notiz 2 3 2 28 3" xfId="12871" xr:uid="{00000000-0005-0000-0000-000046500000}"/>
    <cellStyle name="Notiz 2 3 2 28 4" xfId="26208" xr:uid="{00000000-0005-0000-0000-000047500000}"/>
    <cellStyle name="Notiz 2 3 2 29" xfId="7106" xr:uid="{00000000-0005-0000-0000-000048500000}"/>
    <cellStyle name="Notiz 2 3 2 29 2" xfId="18480" xr:uid="{00000000-0005-0000-0000-000049500000}"/>
    <cellStyle name="Notiz 2 3 2 29 3" xfId="31279" xr:uid="{00000000-0005-0000-0000-00004A500000}"/>
    <cellStyle name="Notiz 2 3 2 3" xfId="1707" xr:uid="{00000000-0005-0000-0000-00004B500000}"/>
    <cellStyle name="Notiz 2 3 2 3 2" xfId="4606" xr:uid="{00000000-0005-0000-0000-00004C500000}"/>
    <cellStyle name="Notiz 2 3 2 3 2 2" xfId="18571" xr:uid="{00000000-0005-0000-0000-00004D500000}"/>
    <cellStyle name="Notiz 2 3 2 3 2 2 2" xfId="31370" xr:uid="{00000000-0005-0000-0000-00004E500000}"/>
    <cellStyle name="Notiz 2 3 2 3 2 3" xfId="12873" xr:uid="{00000000-0005-0000-0000-00004F500000}"/>
    <cellStyle name="Notiz 2 3 2 3 2 4" xfId="26209" xr:uid="{00000000-0005-0000-0000-000050500000}"/>
    <cellStyle name="Notiz 2 3 2 3 3" xfId="7339" xr:uid="{00000000-0005-0000-0000-000051500000}"/>
    <cellStyle name="Notiz 2 3 2 3 3 2" xfId="18570" xr:uid="{00000000-0005-0000-0000-000052500000}"/>
    <cellStyle name="Notiz 2 3 2 3 3 3" xfId="31369" xr:uid="{00000000-0005-0000-0000-000053500000}"/>
    <cellStyle name="Notiz 2 3 2 3 4" xfId="12872" xr:uid="{00000000-0005-0000-0000-000054500000}"/>
    <cellStyle name="Notiz 2 3 2 3 5" xfId="21896" xr:uid="{00000000-0005-0000-0000-000055500000}"/>
    <cellStyle name="Notiz 2 3 2 30" xfId="12782" xr:uid="{00000000-0005-0000-0000-000056500000}"/>
    <cellStyle name="Notiz 2 3 2 4" xfId="2054" xr:uid="{00000000-0005-0000-0000-000057500000}"/>
    <cellStyle name="Notiz 2 3 2 4 2" xfId="4952" xr:uid="{00000000-0005-0000-0000-000058500000}"/>
    <cellStyle name="Notiz 2 3 2 4 2 2" xfId="18573" xr:uid="{00000000-0005-0000-0000-000059500000}"/>
    <cellStyle name="Notiz 2 3 2 4 2 2 2" xfId="31372" xr:uid="{00000000-0005-0000-0000-00005A500000}"/>
    <cellStyle name="Notiz 2 3 2 4 2 3" xfId="12875" xr:uid="{00000000-0005-0000-0000-00005B500000}"/>
    <cellStyle name="Notiz 2 3 2 4 2 4" xfId="26210" xr:uid="{00000000-0005-0000-0000-00005C500000}"/>
    <cellStyle name="Notiz 2 3 2 4 3" xfId="7565" xr:uid="{00000000-0005-0000-0000-00005D500000}"/>
    <cellStyle name="Notiz 2 3 2 4 3 2" xfId="18572" xr:uid="{00000000-0005-0000-0000-00005E500000}"/>
    <cellStyle name="Notiz 2 3 2 4 3 3" xfId="31371" xr:uid="{00000000-0005-0000-0000-00005F500000}"/>
    <cellStyle name="Notiz 2 3 2 4 4" xfId="12874" xr:uid="{00000000-0005-0000-0000-000060500000}"/>
    <cellStyle name="Notiz 2 3 2 4 5" xfId="22243" xr:uid="{00000000-0005-0000-0000-000061500000}"/>
    <cellStyle name="Notiz 2 3 2 5" xfId="1499" xr:uid="{00000000-0005-0000-0000-000062500000}"/>
    <cellStyle name="Notiz 2 3 2 5 2" xfId="4398" xr:uid="{00000000-0005-0000-0000-000063500000}"/>
    <cellStyle name="Notiz 2 3 2 5 2 2" xfId="18575" xr:uid="{00000000-0005-0000-0000-000064500000}"/>
    <cellStyle name="Notiz 2 3 2 5 2 2 2" xfId="31374" xr:uid="{00000000-0005-0000-0000-000065500000}"/>
    <cellStyle name="Notiz 2 3 2 5 2 3" xfId="12877" xr:uid="{00000000-0005-0000-0000-000066500000}"/>
    <cellStyle name="Notiz 2 3 2 5 2 4" xfId="26211" xr:uid="{00000000-0005-0000-0000-000067500000}"/>
    <cellStyle name="Notiz 2 3 2 5 3" xfId="7199" xr:uid="{00000000-0005-0000-0000-000068500000}"/>
    <cellStyle name="Notiz 2 3 2 5 3 2" xfId="18574" xr:uid="{00000000-0005-0000-0000-000069500000}"/>
    <cellStyle name="Notiz 2 3 2 5 3 3" xfId="31373" xr:uid="{00000000-0005-0000-0000-00006A500000}"/>
    <cellStyle name="Notiz 2 3 2 5 4" xfId="12876" xr:uid="{00000000-0005-0000-0000-00006B500000}"/>
    <cellStyle name="Notiz 2 3 2 5 5" xfId="21688" xr:uid="{00000000-0005-0000-0000-00006C500000}"/>
    <cellStyle name="Notiz 2 3 2 6" xfId="2282" xr:uid="{00000000-0005-0000-0000-00006D500000}"/>
    <cellStyle name="Notiz 2 3 2 6 2" xfId="5180" xr:uid="{00000000-0005-0000-0000-00006E500000}"/>
    <cellStyle name="Notiz 2 3 2 6 2 2" xfId="18577" xr:uid="{00000000-0005-0000-0000-00006F500000}"/>
    <cellStyle name="Notiz 2 3 2 6 2 2 2" xfId="31376" xr:uid="{00000000-0005-0000-0000-000070500000}"/>
    <cellStyle name="Notiz 2 3 2 6 2 3" xfId="12879" xr:uid="{00000000-0005-0000-0000-000071500000}"/>
    <cellStyle name="Notiz 2 3 2 6 2 4" xfId="26212" xr:uid="{00000000-0005-0000-0000-000072500000}"/>
    <cellStyle name="Notiz 2 3 2 6 3" xfId="7732" xr:uid="{00000000-0005-0000-0000-000073500000}"/>
    <cellStyle name="Notiz 2 3 2 6 3 2" xfId="18576" xr:uid="{00000000-0005-0000-0000-000074500000}"/>
    <cellStyle name="Notiz 2 3 2 6 3 3" xfId="31375" xr:uid="{00000000-0005-0000-0000-000075500000}"/>
    <cellStyle name="Notiz 2 3 2 6 4" xfId="12878" xr:uid="{00000000-0005-0000-0000-000076500000}"/>
    <cellStyle name="Notiz 2 3 2 6 5" xfId="22471" xr:uid="{00000000-0005-0000-0000-000077500000}"/>
    <cellStyle name="Notiz 2 3 2 7" xfId="1528" xr:uid="{00000000-0005-0000-0000-000078500000}"/>
    <cellStyle name="Notiz 2 3 2 7 2" xfId="4427" xr:uid="{00000000-0005-0000-0000-000079500000}"/>
    <cellStyle name="Notiz 2 3 2 7 2 2" xfId="18579" xr:uid="{00000000-0005-0000-0000-00007A500000}"/>
    <cellStyle name="Notiz 2 3 2 7 2 2 2" xfId="31378" xr:uid="{00000000-0005-0000-0000-00007B500000}"/>
    <cellStyle name="Notiz 2 3 2 7 2 3" xfId="12881" xr:uid="{00000000-0005-0000-0000-00007C500000}"/>
    <cellStyle name="Notiz 2 3 2 7 2 4" xfId="26213" xr:uid="{00000000-0005-0000-0000-00007D500000}"/>
    <cellStyle name="Notiz 2 3 2 7 3" xfId="7223" xr:uid="{00000000-0005-0000-0000-00007E500000}"/>
    <cellStyle name="Notiz 2 3 2 7 3 2" xfId="18578" xr:uid="{00000000-0005-0000-0000-00007F500000}"/>
    <cellStyle name="Notiz 2 3 2 7 3 3" xfId="31377" xr:uid="{00000000-0005-0000-0000-000080500000}"/>
    <cellStyle name="Notiz 2 3 2 7 4" xfId="12880" xr:uid="{00000000-0005-0000-0000-000081500000}"/>
    <cellStyle name="Notiz 2 3 2 7 5" xfId="21717" xr:uid="{00000000-0005-0000-0000-000082500000}"/>
    <cellStyle name="Notiz 2 3 2 8" xfId="2458" xr:uid="{00000000-0005-0000-0000-000083500000}"/>
    <cellStyle name="Notiz 2 3 2 8 2" xfId="5355" xr:uid="{00000000-0005-0000-0000-000084500000}"/>
    <cellStyle name="Notiz 2 3 2 8 2 2" xfId="18581" xr:uid="{00000000-0005-0000-0000-000085500000}"/>
    <cellStyle name="Notiz 2 3 2 8 2 2 2" xfId="31380" xr:uid="{00000000-0005-0000-0000-000086500000}"/>
    <cellStyle name="Notiz 2 3 2 8 2 3" xfId="12883" xr:uid="{00000000-0005-0000-0000-000087500000}"/>
    <cellStyle name="Notiz 2 3 2 8 2 4" xfId="26214" xr:uid="{00000000-0005-0000-0000-000088500000}"/>
    <cellStyle name="Notiz 2 3 2 8 3" xfId="7857" xr:uid="{00000000-0005-0000-0000-000089500000}"/>
    <cellStyle name="Notiz 2 3 2 8 3 2" xfId="18580" xr:uid="{00000000-0005-0000-0000-00008A500000}"/>
    <cellStyle name="Notiz 2 3 2 8 3 3" xfId="31379" xr:uid="{00000000-0005-0000-0000-00008B500000}"/>
    <cellStyle name="Notiz 2 3 2 8 4" xfId="12882" xr:uid="{00000000-0005-0000-0000-00008C500000}"/>
    <cellStyle name="Notiz 2 3 2 8 5" xfId="22646" xr:uid="{00000000-0005-0000-0000-00008D500000}"/>
    <cellStyle name="Notiz 2 3 2 9" xfId="2368" xr:uid="{00000000-0005-0000-0000-00008E500000}"/>
    <cellStyle name="Notiz 2 3 2 9 2" xfId="5266" xr:uid="{00000000-0005-0000-0000-00008F500000}"/>
    <cellStyle name="Notiz 2 3 2 9 2 2" xfId="18583" xr:uid="{00000000-0005-0000-0000-000090500000}"/>
    <cellStyle name="Notiz 2 3 2 9 2 2 2" xfId="31382" xr:uid="{00000000-0005-0000-0000-000091500000}"/>
    <cellStyle name="Notiz 2 3 2 9 2 3" xfId="12885" xr:uid="{00000000-0005-0000-0000-000092500000}"/>
    <cellStyle name="Notiz 2 3 2 9 2 4" xfId="26215" xr:uid="{00000000-0005-0000-0000-000093500000}"/>
    <cellStyle name="Notiz 2 3 2 9 3" xfId="7801" xr:uid="{00000000-0005-0000-0000-000094500000}"/>
    <cellStyle name="Notiz 2 3 2 9 3 2" xfId="18582" xr:uid="{00000000-0005-0000-0000-000095500000}"/>
    <cellStyle name="Notiz 2 3 2 9 3 3" xfId="31381" xr:uid="{00000000-0005-0000-0000-000096500000}"/>
    <cellStyle name="Notiz 2 3 2 9 4" xfId="12884" xr:uid="{00000000-0005-0000-0000-000097500000}"/>
    <cellStyle name="Notiz 2 3 2 9 5" xfId="22557" xr:uid="{00000000-0005-0000-0000-000098500000}"/>
    <cellStyle name="Notiz 2 3 20" xfId="3571" xr:uid="{00000000-0005-0000-0000-000099500000}"/>
    <cellStyle name="Notiz 2 3 20 2" xfId="6468" xr:uid="{00000000-0005-0000-0000-00009A500000}"/>
    <cellStyle name="Notiz 2 3 20 2 2" xfId="18585" xr:uid="{00000000-0005-0000-0000-00009B500000}"/>
    <cellStyle name="Notiz 2 3 20 2 2 2" xfId="31384" xr:uid="{00000000-0005-0000-0000-00009C500000}"/>
    <cellStyle name="Notiz 2 3 20 2 3" xfId="12887" xr:uid="{00000000-0005-0000-0000-00009D500000}"/>
    <cellStyle name="Notiz 2 3 20 2 4" xfId="26216" xr:uid="{00000000-0005-0000-0000-00009E500000}"/>
    <cellStyle name="Notiz 2 3 20 3" xfId="8565" xr:uid="{00000000-0005-0000-0000-00009F500000}"/>
    <cellStyle name="Notiz 2 3 20 3 2" xfId="18584" xr:uid="{00000000-0005-0000-0000-0000A0500000}"/>
    <cellStyle name="Notiz 2 3 20 3 3" xfId="31383" xr:uid="{00000000-0005-0000-0000-0000A1500000}"/>
    <cellStyle name="Notiz 2 3 20 4" xfId="12886" xr:uid="{00000000-0005-0000-0000-0000A2500000}"/>
    <cellStyle name="Notiz 2 3 20 5" xfId="23759" xr:uid="{00000000-0005-0000-0000-0000A3500000}"/>
    <cellStyle name="Notiz 2 3 21" xfId="2888" xr:uid="{00000000-0005-0000-0000-0000A4500000}"/>
    <cellStyle name="Notiz 2 3 21 2" xfId="5785" xr:uid="{00000000-0005-0000-0000-0000A5500000}"/>
    <cellStyle name="Notiz 2 3 21 2 2" xfId="18587" xr:uid="{00000000-0005-0000-0000-0000A6500000}"/>
    <cellStyle name="Notiz 2 3 21 2 2 2" xfId="31386" xr:uid="{00000000-0005-0000-0000-0000A7500000}"/>
    <cellStyle name="Notiz 2 3 21 2 3" xfId="12889" xr:uid="{00000000-0005-0000-0000-0000A8500000}"/>
    <cellStyle name="Notiz 2 3 21 2 4" xfId="26217" xr:uid="{00000000-0005-0000-0000-0000A9500000}"/>
    <cellStyle name="Notiz 2 3 21 3" xfId="8143" xr:uid="{00000000-0005-0000-0000-0000AA500000}"/>
    <cellStyle name="Notiz 2 3 21 3 2" xfId="18586" xr:uid="{00000000-0005-0000-0000-0000AB500000}"/>
    <cellStyle name="Notiz 2 3 21 3 3" xfId="31385" xr:uid="{00000000-0005-0000-0000-0000AC500000}"/>
    <cellStyle name="Notiz 2 3 21 4" xfId="12888" xr:uid="{00000000-0005-0000-0000-0000AD500000}"/>
    <cellStyle name="Notiz 2 3 21 5" xfId="23076" xr:uid="{00000000-0005-0000-0000-0000AE500000}"/>
    <cellStyle name="Notiz 2 3 22" xfId="2193" xr:uid="{00000000-0005-0000-0000-0000AF500000}"/>
    <cellStyle name="Notiz 2 3 22 2" xfId="5091" xr:uid="{00000000-0005-0000-0000-0000B0500000}"/>
    <cellStyle name="Notiz 2 3 22 2 2" xfId="18589" xr:uid="{00000000-0005-0000-0000-0000B1500000}"/>
    <cellStyle name="Notiz 2 3 22 2 2 2" xfId="31388" xr:uid="{00000000-0005-0000-0000-0000B2500000}"/>
    <cellStyle name="Notiz 2 3 22 2 3" xfId="12891" xr:uid="{00000000-0005-0000-0000-0000B3500000}"/>
    <cellStyle name="Notiz 2 3 22 2 4" xfId="26218" xr:uid="{00000000-0005-0000-0000-0000B4500000}"/>
    <cellStyle name="Notiz 2 3 22 3" xfId="7687" xr:uid="{00000000-0005-0000-0000-0000B5500000}"/>
    <cellStyle name="Notiz 2 3 22 3 2" xfId="18588" xr:uid="{00000000-0005-0000-0000-0000B6500000}"/>
    <cellStyle name="Notiz 2 3 22 3 3" xfId="31387" xr:uid="{00000000-0005-0000-0000-0000B7500000}"/>
    <cellStyle name="Notiz 2 3 22 4" xfId="12890" xr:uid="{00000000-0005-0000-0000-0000B8500000}"/>
    <cellStyle name="Notiz 2 3 22 5" xfId="22382" xr:uid="{00000000-0005-0000-0000-0000B9500000}"/>
    <cellStyle name="Notiz 2 3 23" xfId="2799" xr:uid="{00000000-0005-0000-0000-0000BA500000}"/>
    <cellStyle name="Notiz 2 3 23 2" xfId="5696" xr:uid="{00000000-0005-0000-0000-0000BB500000}"/>
    <cellStyle name="Notiz 2 3 23 2 2" xfId="18591" xr:uid="{00000000-0005-0000-0000-0000BC500000}"/>
    <cellStyle name="Notiz 2 3 23 2 2 2" xfId="31390" xr:uid="{00000000-0005-0000-0000-0000BD500000}"/>
    <cellStyle name="Notiz 2 3 23 2 3" xfId="12893" xr:uid="{00000000-0005-0000-0000-0000BE500000}"/>
    <cellStyle name="Notiz 2 3 23 2 4" xfId="26219" xr:uid="{00000000-0005-0000-0000-0000BF500000}"/>
    <cellStyle name="Notiz 2 3 23 3" xfId="8120" xr:uid="{00000000-0005-0000-0000-0000C0500000}"/>
    <cellStyle name="Notiz 2 3 23 3 2" xfId="18590" xr:uid="{00000000-0005-0000-0000-0000C1500000}"/>
    <cellStyle name="Notiz 2 3 23 3 3" xfId="31389" xr:uid="{00000000-0005-0000-0000-0000C2500000}"/>
    <cellStyle name="Notiz 2 3 23 4" xfId="12892" xr:uid="{00000000-0005-0000-0000-0000C3500000}"/>
    <cellStyle name="Notiz 2 3 23 5" xfId="22987" xr:uid="{00000000-0005-0000-0000-0000C4500000}"/>
    <cellStyle name="Notiz 2 3 24" xfId="2349" xr:uid="{00000000-0005-0000-0000-0000C5500000}"/>
    <cellStyle name="Notiz 2 3 24 2" xfId="5247" xr:uid="{00000000-0005-0000-0000-0000C6500000}"/>
    <cellStyle name="Notiz 2 3 24 2 2" xfId="18593" xr:uid="{00000000-0005-0000-0000-0000C7500000}"/>
    <cellStyle name="Notiz 2 3 24 2 2 2" xfId="31392" xr:uid="{00000000-0005-0000-0000-0000C8500000}"/>
    <cellStyle name="Notiz 2 3 24 2 3" xfId="12895" xr:uid="{00000000-0005-0000-0000-0000C9500000}"/>
    <cellStyle name="Notiz 2 3 24 2 4" xfId="26220" xr:uid="{00000000-0005-0000-0000-0000CA500000}"/>
    <cellStyle name="Notiz 2 3 24 3" xfId="7792" xr:uid="{00000000-0005-0000-0000-0000CB500000}"/>
    <cellStyle name="Notiz 2 3 24 3 2" xfId="18592" xr:uid="{00000000-0005-0000-0000-0000CC500000}"/>
    <cellStyle name="Notiz 2 3 24 3 3" xfId="31391" xr:uid="{00000000-0005-0000-0000-0000CD500000}"/>
    <cellStyle name="Notiz 2 3 24 4" xfId="12894" xr:uid="{00000000-0005-0000-0000-0000CE500000}"/>
    <cellStyle name="Notiz 2 3 24 5" xfId="22538" xr:uid="{00000000-0005-0000-0000-0000CF500000}"/>
    <cellStyle name="Notiz 2 3 25" xfId="3990" xr:uid="{00000000-0005-0000-0000-0000D0500000}"/>
    <cellStyle name="Notiz 2 3 25 2" xfId="6887" xr:uid="{00000000-0005-0000-0000-0000D1500000}"/>
    <cellStyle name="Notiz 2 3 25 2 2" xfId="18595" xr:uid="{00000000-0005-0000-0000-0000D2500000}"/>
    <cellStyle name="Notiz 2 3 25 2 2 2" xfId="31394" xr:uid="{00000000-0005-0000-0000-0000D3500000}"/>
    <cellStyle name="Notiz 2 3 25 2 3" xfId="12897" xr:uid="{00000000-0005-0000-0000-0000D4500000}"/>
    <cellStyle name="Notiz 2 3 25 2 4" xfId="26221" xr:uid="{00000000-0005-0000-0000-0000D5500000}"/>
    <cellStyle name="Notiz 2 3 25 3" xfId="8771" xr:uid="{00000000-0005-0000-0000-0000D6500000}"/>
    <cellStyle name="Notiz 2 3 25 3 2" xfId="18594" xr:uid="{00000000-0005-0000-0000-0000D7500000}"/>
    <cellStyle name="Notiz 2 3 25 3 3" xfId="31393" xr:uid="{00000000-0005-0000-0000-0000D8500000}"/>
    <cellStyle name="Notiz 2 3 25 4" xfId="12896" xr:uid="{00000000-0005-0000-0000-0000D9500000}"/>
    <cellStyle name="Notiz 2 3 25 5" xfId="24178" xr:uid="{00000000-0005-0000-0000-0000DA500000}"/>
    <cellStyle name="Notiz 2 3 26" xfId="3842" xr:uid="{00000000-0005-0000-0000-0000DB500000}"/>
    <cellStyle name="Notiz 2 3 26 2" xfId="6739" xr:uid="{00000000-0005-0000-0000-0000DC500000}"/>
    <cellStyle name="Notiz 2 3 26 2 2" xfId="18597" xr:uid="{00000000-0005-0000-0000-0000DD500000}"/>
    <cellStyle name="Notiz 2 3 26 2 2 2" xfId="31396" xr:uid="{00000000-0005-0000-0000-0000DE500000}"/>
    <cellStyle name="Notiz 2 3 26 2 3" xfId="12899" xr:uid="{00000000-0005-0000-0000-0000DF500000}"/>
    <cellStyle name="Notiz 2 3 26 2 4" xfId="26222" xr:uid="{00000000-0005-0000-0000-0000E0500000}"/>
    <cellStyle name="Notiz 2 3 26 3" xfId="8724" xr:uid="{00000000-0005-0000-0000-0000E1500000}"/>
    <cellStyle name="Notiz 2 3 26 3 2" xfId="18596" xr:uid="{00000000-0005-0000-0000-0000E2500000}"/>
    <cellStyle name="Notiz 2 3 26 3 3" xfId="31395" xr:uid="{00000000-0005-0000-0000-0000E3500000}"/>
    <cellStyle name="Notiz 2 3 26 4" xfId="12898" xr:uid="{00000000-0005-0000-0000-0000E4500000}"/>
    <cellStyle name="Notiz 2 3 26 5" xfId="24030" xr:uid="{00000000-0005-0000-0000-0000E5500000}"/>
    <cellStyle name="Notiz 2 3 27" xfId="3069" xr:uid="{00000000-0005-0000-0000-0000E6500000}"/>
    <cellStyle name="Notiz 2 3 27 2" xfId="5966" xr:uid="{00000000-0005-0000-0000-0000E7500000}"/>
    <cellStyle name="Notiz 2 3 27 2 2" xfId="18599" xr:uid="{00000000-0005-0000-0000-0000E8500000}"/>
    <cellStyle name="Notiz 2 3 27 2 2 2" xfId="31398" xr:uid="{00000000-0005-0000-0000-0000E9500000}"/>
    <cellStyle name="Notiz 2 3 27 2 3" xfId="12901" xr:uid="{00000000-0005-0000-0000-0000EA500000}"/>
    <cellStyle name="Notiz 2 3 27 2 4" xfId="26223" xr:uid="{00000000-0005-0000-0000-0000EB500000}"/>
    <cellStyle name="Notiz 2 3 27 3" xfId="8265" xr:uid="{00000000-0005-0000-0000-0000EC500000}"/>
    <cellStyle name="Notiz 2 3 27 3 2" xfId="18598" xr:uid="{00000000-0005-0000-0000-0000ED500000}"/>
    <cellStyle name="Notiz 2 3 27 3 3" xfId="31397" xr:uid="{00000000-0005-0000-0000-0000EE500000}"/>
    <cellStyle name="Notiz 2 3 27 4" xfId="12900" xr:uid="{00000000-0005-0000-0000-0000EF500000}"/>
    <cellStyle name="Notiz 2 3 27 5" xfId="23257" xr:uid="{00000000-0005-0000-0000-0000F0500000}"/>
    <cellStyle name="Notiz 2 3 28" xfId="3385" xr:uid="{00000000-0005-0000-0000-0000F1500000}"/>
    <cellStyle name="Notiz 2 3 28 2" xfId="6282" xr:uid="{00000000-0005-0000-0000-0000F2500000}"/>
    <cellStyle name="Notiz 2 3 28 2 2" xfId="18601" xr:uid="{00000000-0005-0000-0000-0000F3500000}"/>
    <cellStyle name="Notiz 2 3 28 2 2 2" xfId="31400" xr:uid="{00000000-0005-0000-0000-0000F4500000}"/>
    <cellStyle name="Notiz 2 3 28 2 3" xfId="12903" xr:uid="{00000000-0005-0000-0000-0000F5500000}"/>
    <cellStyle name="Notiz 2 3 28 2 4" xfId="26224" xr:uid="{00000000-0005-0000-0000-0000F6500000}"/>
    <cellStyle name="Notiz 2 3 28 3" xfId="18600" xr:uid="{00000000-0005-0000-0000-0000F7500000}"/>
    <cellStyle name="Notiz 2 3 28 3 2" xfId="31399" xr:uid="{00000000-0005-0000-0000-0000F8500000}"/>
    <cellStyle name="Notiz 2 3 28 4" xfId="12902" xr:uid="{00000000-0005-0000-0000-0000F9500000}"/>
    <cellStyle name="Notiz 2 3 28 5" xfId="23573" xr:uid="{00000000-0005-0000-0000-0000FA500000}"/>
    <cellStyle name="Notiz 2 3 29" xfId="4279" xr:uid="{00000000-0005-0000-0000-0000FB500000}"/>
    <cellStyle name="Notiz 2 3 29 2" xfId="18602" xr:uid="{00000000-0005-0000-0000-0000FC500000}"/>
    <cellStyle name="Notiz 2 3 29 2 2" xfId="31401" xr:uid="{00000000-0005-0000-0000-0000FD500000}"/>
    <cellStyle name="Notiz 2 3 29 3" xfId="12904" xr:uid="{00000000-0005-0000-0000-0000FE500000}"/>
    <cellStyle name="Notiz 2 3 29 4" xfId="26225" xr:uid="{00000000-0005-0000-0000-0000FF500000}"/>
    <cellStyle name="Notiz 2 3 3" xfId="467" xr:uid="{00000000-0005-0000-0000-000000510000}"/>
    <cellStyle name="Notiz 2 3 3 10" xfId="2937" xr:uid="{00000000-0005-0000-0000-000001510000}"/>
    <cellStyle name="Notiz 2 3 3 10 2" xfId="5834" xr:uid="{00000000-0005-0000-0000-000002510000}"/>
    <cellStyle name="Notiz 2 3 3 10 2 2" xfId="18605" xr:uid="{00000000-0005-0000-0000-000003510000}"/>
    <cellStyle name="Notiz 2 3 3 10 2 2 2" xfId="31404" xr:uid="{00000000-0005-0000-0000-000004510000}"/>
    <cellStyle name="Notiz 2 3 3 10 2 3" xfId="12907" xr:uid="{00000000-0005-0000-0000-000005510000}"/>
    <cellStyle name="Notiz 2 3 3 10 2 4" xfId="26226" xr:uid="{00000000-0005-0000-0000-000006510000}"/>
    <cellStyle name="Notiz 2 3 3 10 3" xfId="8184" xr:uid="{00000000-0005-0000-0000-000007510000}"/>
    <cellStyle name="Notiz 2 3 3 10 3 2" xfId="18604" xr:uid="{00000000-0005-0000-0000-000008510000}"/>
    <cellStyle name="Notiz 2 3 3 10 3 3" xfId="31403" xr:uid="{00000000-0005-0000-0000-000009510000}"/>
    <cellStyle name="Notiz 2 3 3 10 4" xfId="12906" xr:uid="{00000000-0005-0000-0000-00000A510000}"/>
    <cellStyle name="Notiz 2 3 3 10 5" xfId="23125" xr:uid="{00000000-0005-0000-0000-00000B510000}"/>
    <cellStyle name="Notiz 2 3 3 11" xfId="2271" xr:uid="{00000000-0005-0000-0000-00000C510000}"/>
    <cellStyle name="Notiz 2 3 3 11 2" xfId="5169" xr:uid="{00000000-0005-0000-0000-00000D510000}"/>
    <cellStyle name="Notiz 2 3 3 11 2 2" xfId="18607" xr:uid="{00000000-0005-0000-0000-00000E510000}"/>
    <cellStyle name="Notiz 2 3 3 11 2 2 2" xfId="31406" xr:uid="{00000000-0005-0000-0000-00000F510000}"/>
    <cellStyle name="Notiz 2 3 3 11 2 3" xfId="12909" xr:uid="{00000000-0005-0000-0000-000010510000}"/>
    <cellStyle name="Notiz 2 3 3 11 2 4" xfId="26227" xr:uid="{00000000-0005-0000-0000-000011510000}"/>
    <cellStyle name="Notiz 2 3 3 11 3" xfId="7721" xr:uid="{00000000-0005-0000-0000-000012510000}"/>
    <cellStyle name="Notiz 2 3 3 11 3 2" xfId="18606" xr:uid="{00000000-0005-0000-0000-000013510000}"/>
    <cellStyle name="Notiz 2 3 3 11 3 3" xfId="31405" xr:uid="{00000000-0005-0000-0000-000014510000}"/>
    <cellStyle name="Notiz 2 3 3 11 4" xfId="12908" xr:uid="{00000000-0005-0000-0000-000015510000}"/>
    <cellStyle name="Notiz 2 3 3 11 5" xfId="22460" xr:uid="{00000000-0005-0000-0000-000016510000}"/>
    <cellStyle name="Notiz 2 3 3 12" xfId="3077" xr:uid="{00000000-0005-0000-0000-000017510000}"/>
    <cellStyle name="Notiz 2 3 3 12 2" xfId="5974" xr:uid="{00000000-0005-0000-0000-000018510000}"/>
    <cellStyle name="Notiz 2 3 3 12 2 2" xfId="18609" xr:uid="{00000000-0005-0000-0000-000019510000}"/>
    <cellStyle name="Notiz 2 3 3 12 2 2 2" xfId="31408" xr:uid="{00000000-0005-0000-0000-00001A510000}"/>
    <cellStyle name="Notiz 2 3 3 12 2 3" xfId="12911" xr:uid="{00000000-0005-0000-0000-00001B510000}"/>
    <cellStyle name="Notiz 2 3 3 12 2 4" xfId="26228" xr:uid="{00000000-0005-0000-0000-00001C510000}"/>
    <cellStyle name="Notiz 2 3 3 12 3" xfId="8270" xr:uid="{00000000-0005-0000-0000-00001D510000}"/>
    <cellStyle name="Notiz 2 3 3 12 3 2" xfId="18608" xr:uid="{00000000-0005-0000-0000-00001E510000}"/>
    <cellStyle name="Notiz 2 3 3 12 3 3" xfId="31407" xr:uid="{00000000-0005-0000-0000-00001F510000}"/>
    <cellStyle name="Notiz 2 3 3 12 4" xfId="12910" xr:uid="{00000000-0005-0000-0000-000020510000}"/>
    <cellStyle name="Notiz 2 3 3 12 5" xfId="23265" xr:uid="{00000000-0005-0000-0000-000021510000}"/>
    <cellStyle name="Notiz 2 3 3 13" xfId="3187" xr:uid="{00000000-0005-0000-0000-000022510000}"/>
    <cellStyle name="Notiz 2 3 3 13 2" xfId="6084" xr:uid="{00000000-0005-0000-0000-000023510000}"/>
    <cellStyle name="Notiz 2 3 3 13 2 2" xfId="18611" xr:uid="{00000000-0005-0000-0000-000024510000}"/>
    <cellStyle name="Notiz 2 3 3 13 2 2 2" xfId="31410" xr:uid="{00000000-0005-0000-0000-000025510000}"/>
    <cellStyle name="Notiz 2 3 3 13 2 3" xfId="12913" xr:uid="{00000000-0005-0000-0000-000026510000}"/>
    <cellStyle name="Notiz 2 3 3 13 2 4" xfId="26229" xr:uid="{00000000-0005-0000-0000-000027510000}"/>
    <cellStyle name="Notiz 2 3 3 13 3" xfId="8333" xr:uid="{00000000-0005-0000-0000-000028510000}"/>
    <cellStyle name="Notiz 2 3 3 13 3 2" xfId="18610" xr:uid="{00000000-0005-0000-0000-000029510000}"/>
    <cellStyle name="Notiz 2 3 3 13 3 3" xfId="31409" xr:uid="{00000000-0005-0000-0000-00002A510000}"/>
    <cellStyle name="Notiz 2 3 3 13 4" xfId="12912" xr:uid="{00000000-0005-0000-0000-00002B510000}"/>
    <cellStyle name="Notiz 2 3 3 13 5" xfId="23375" xr:uid="{00000000-0005-0000-0000-00002C510000}"/>
    <cellStyle name="Notiz 2 3 3 14" xfId="2757" xr:uid="{00000000-0005-0000-0000-00002D510000}"/>
    <cellStyle name="Notiz 2 3 3 14 2" xfId="5654" xr:uid="{00000000-0005-0000-0000-00002E510000}"/>
    <cellStyle name="Notiz 2 3 3 14 2 2" xfId="18613" xr:uid="{00000000-0005-0000-0000-00002F510000}"/>
    <cellStyle name="Notiz 2 3 3 14 2 2 2" xfId="31412" xr:uid="{00000000-0005-0000-0000-000030510000}"/>
    <cellStyle name="Notiz 2 3 3 14 2 3" xfId="12915" xr:uid="{00000000-0005-0000-0000-000031510000}"/>
    <cellStyle name="Notiz 2 3 3 14 2 4" xfId="26230" xr:uid="{00000000-0005-0000-0000-000032510000}"/>
    <cellStyle name="Notiz 2 3 3 14 3" xfId="8098" xr:uid="{00000000-0005-0000-0000-000033510000}"/>
    <cellStyle name="Notiz 2 3 3 14 3 2" xfId="18612" xr:uid="{00000000-0005-0000-0000-000034510000}"/>
    <cellStyle name="Notiz 2 3 3 14 3 3" xfId="31411" xr:uid="{00000000-0005-0000-0000-000035510000}"/>
    <cellStyle name="Notiz 2 3 3 14 4" xfId="12914" xr:uid="{00000000-0005-0000-0000-000036510000}"/>
    <cellStyle name="Notiz 2 3 3 14 5" xfId="22945" xr:uid="{00000000-0005-0000-0000-000037510000}"/>
    <cellStyle name="Notiz 2 3 3 15" xfId="3252" xr:uid="{00000000-0005-0000-0000-000038510000}"/>
    <cellStyle name="Notiz 2 3 3 15 2" xfId="6149" xr:uid="{00000000-0005-0000-0000-000039510000}"/>
    <cellStyle name="Notiz 2 3 3 15 2 2" xfId="18615" xr:uid="{00000000-0005-0000-0000-00003A510000}"/>
    <cellStyle name="Notiz 2 3 3 15 2 2 2" xfId="31414" xr:uid="{00000000-0005-0000-0000-00003B510000}"/>
    <cellStyle name="Notiz 2 3 3 15 2 3" xfId="12917" xr:uid="{00000000-0005-0000-0000-00003C510000}"/>
    <cellStyle name="Notiz 2 3 3 15 2 4" xfId="26231" xr:uid="{00000000-0005-0000-0000-00003D510000}"/>
    <cellStyle name="Notiz 2 3 3 15 3" xfId="8371" xr:uid="{00000000-0005-0000-0000-00003E510000}"/>
    <cellStyle name="Notiz 2 3 3 15 3 2" xfId="18614" xr:uid="{00000000-0005-0000-0000-00003F510000}"/>
    <cellStyle name="Notiz 2 3 3 15 3 3" xfId="31413" xr:uid="{00000000-0005-0000-0000-000040510000}"/>
    <cellStyle name="Notiz 2 3 3 15 4" xfId="12916" xr:uid="{00000000-0005-0000-0000-000041510000}"/>
    <cellStyle name="Notiz 2 3 3 15 5" xfId="23440" xr:uid="{00000000-0005-0000-0000-000042510000}"/>
    <cellStyle name="Notiz 2 3 3 16" xfId="3508" xr:uid="{00000000-0005-0000-0000-000043510000}"/>
    <cellStyle name="Notiz 2 3 3 16 2" xfId="6405" xr:uid="{00000000-0005-0000-0000-000044510000}"/>
    <cellStyle name="Notiz 2 3 3 16 2 2" xfId="18617" xr:uid="{00000000-0005-0000-0000-000045510000}"/>
    <cellStyle name="Notiz 2 3 3 16 2 2 2" xfId="31416" xr:uid="{00000000-0005-0000-0000-000046510000}"/>
    <cellStyle name="Notiz 2 3 3 16 2 3" xfId="12919" xr:uid="{00000000-0005-0000-0000-000047510000}"/>
    <cellStyle name="Notiz 2 3 3 16 2 4" xfId="26232" xr:uid="{00000000-0005-0000-0000-000048510000}"/>
    <cellStyle name="Notiz 2 3 3 16 3" xfId="8528" xr:uid="{00000000-0005-0000-0000-000049510000}"/>
    <cellStyle name="Notiz 2 3 3 16 3 2" xfId="18616" xr:uid="{00000000-0005-0000-0000-00004A510000}"/>
    <cellStyle name="Notiz 2 3 3 16 3 3" xfId="31415" xr:uid="{00000000-0005-0000-0000-00004B510000}"/>
    <cellStyle name="Notiz 2 3 3 16 4" xfId="12918" xr:uid="{00000000-0005-0000-0000-00004C510000}"/>
    <cellStyle name="Notiz 2 3 3 16 5" xfId="23696" xr:uid="{00000000-0005-0000-0000-00004D510000}"/>
    <cellStyle name="Notiz 2 3 3 17" xfId="2896" xr:uid="{00000000-0005-0000-0000-00004E510000}"/>
    <cellStyle name="Notiz 2 3 3 17 2" xfId="5793" xr:uid="{00000000-0005-0000-0000-00004F510000}"/>
    <cellStyle name="Notiz 2 3 3 17 2 2" xfId="18619" xr:uid="{00000000-0005-0000-0000-000050510000}"/>
    <cellStyle name="Notiz 2 3 3 17 2 2 2" xfId="31418" xr:uid="{00000000-0005-0000-0000-000051510000}"/>
    <cellStyle name="Notiz 2 3 3 17 2 3" xfId="12921" xr:uid="{00000000-0005-0000-0000-000052510000}"/>
    <cellStyle name="Notiz 2 3 3 17 2 4" xfId="26233" xr:uid="{00000000-0005-0000-0000-000053510000}"/>
    <cellStyle name="Notiz 2 3 3 17 3" xfId="8150" xr:uid="{00000000-0005-0000-0000-000054510000}"/>
    <cellStyle name="Notiz 2 3 3 17 3 2" xfId="18618" xr:uid="{00000000-0005-0000-0000-000055510000}"/>
    <cellStyle name="Notiz 2 3 3 17 3 3" xfId="31417" xr:uid="{00000000-0005-0000-0000-000056510000}"/>
    <cellStyle name="Notiz 2 3 3 17 4" xfId="12920" xr:uid="{00000000-0005-0000-0000-000057510000}"/>
    <cellStyle name="Notiz 2 3 3 17 5" xfId="23084" xr:uid="{00000000-0005-0000-0000-000058510000}"/>
    <cellStyle name="Notiz 2 3 3 18" xfId="3395" xr:uid="{00000000-0005-0000-0000-000059510000}"/>
    <cellStyle name="Notiz 2 3 3 18 2" xfId="6292" xr:uid="{00000000-0005-0000-0000-00005A510000}"/>
    <cellStyle name="Notiz 2 3 3 18 2 2" xfId="18621" xr:uid="{00000000-0005-0000-0000-00005B510000}"/>
    <cellStyle name="Notiz 2 3 3 18 2 2 2" xfId="31420" xr:uid="{00000000-0005-0000-0000-00005C510000}"/>
    <cellStyle name="Notiz 2 3 3 18 2 3" xfId="12923" xr:uid="{00000000-0005-0000-0000-00005D510000}"/>
    <cellStyle name="Notiz 2 3 3 18 2 4" xfId="26234" xr:uid="{00000000-0005-0000-0000-00005E510000}"/>
    <cellStyle name="Notiz 2 3 3 18 3" xfId="8463" xr:uid="{00000000-0005-0000-0000-00005F510000}"/>
    <cellStyle name="Notiz 2 3 3 18 3 2" xfId="18620" xr:uid="{00000000-0005-0000-0000-000060510000}"/>
    <cellStyle name="Notiz 2 3 3 18 3 3" xfId="31419" xr:uid="{00000000-0005-0000-0000-000061510000}"/>
    <cellStyle name="Notiz 2 3 3 18 4" xfId="12922" xr:uid="{00000000-0005-0000-0000-000062510000}"/>
    <cellStyle name="Notiz 2 3 3 18 5" xfId="23583" xr:uid="{00000000-0005-0000-0000-000063510000}"/>
    <cellStyle name="Notiz 2 3 3 19" xfId="3632" xr:uid="{00000000-0005-0000-0000-000064510000}"/>
    <cellStyle name="Notiz 2 3 3 19 2" xfId="6529" xr:uid="{00000000-0005-0000-0000-000065510000}"/>
    <cellStyle name="Notiz 2 3 3 19 2 2" xfId="18623" xr:uid="{00000000-0005-0000-0000-000066510000}"/>
    <cellStyle name="Notiz 2 3 3 19 2 2 2" xfId="31422" xr:uid="{00000000-0005-0000-0000-000067510000}"/>
    <cellStyle name="Notiz 2 3 3 19 2 3" xfId="12925" xr:uid="{00000000-0005-0000-0000-000068510000}"/>
    <cellStyle name="Notiz 2 3 3 19 2 4" xfId="26235" xr:uid="{00000000-0005-0000-0000-000069510000}"/>
    <cellStyle name="Notiz 2 3 3 19 3" xfId="8598" xr:uid="{00000000-0005-0000-0000-00006A510000}"/>
    <cellStyle name="Notiz 2 3 3 19 3 2" xfId="18622" xr:uid="{00000000-0005-0000-0000-00006B510000}"/>
    <cellStyle name="Notiz 2 3 3 19 3 3" xfId="31421" xr:uid="{00000000-0005-0000-0000-00006C510000}"/>
    <cellStyle name="Notiz 2 3 3 19 4" xfId="12924" xr:uid="{00000000-0005-0000-0000-00006D510000}"/>
    <cellStyle name="Notiz 2 3 3 19 5" xfId="23820" xr:uid="{00000000-0005-0000-0000-00006E510000}"/>
    <cellStyle name="Notiz 2 3 3 2" xfId="1709" xr:uid="{00000000-0005-0000-0000-00006F510000}"/>
    <cellStyle name="Notiz 2 3 3 2 2" xfId="4608" xr:uid="{00000000-0005-0000-0000-000070510000}"/>
    <cellStyle name="Notiz 2 3 3 2 2 2" xfId="18625" xr:uid="{00000000-0005-0000-0000-000071510000}"/>
    <cellStyle name="Notiz 2 3 3 2 2 2 2" xfId="31424" xr:uid="{00000000-0005-0000-0000-000072510000}"/>
    <cellStyle name="Notiz 2 3 3 2 2 3" xfId="12927" xr:uid="{00000000-0005-0000-0000-000073510000}"/>
    <cellStyle name="Notiz 2 3 3 2 2 4" xfId="26236" xr:uid="{00000000-0005-0000-0000-000074510000}"/>
    <cellStyle name="Notiz 2 3 3 2 3" xfId="7341" xr:uid="{00000000-0005-0000-0000-000075510000}"/>
    <cellStyle name="Notiz 2 3 3 2 3 2" xfId="18624" xr:uid="{00000000-0005-0000-0000-000076510000}"/>
    <cellStyle name="Notiz 2 3 3 2 3 3" xfId="31423" xr:uid="{00000000-0005-0000-0000-000077510000}"/>
    <cellStyle name="Notiz 2 3 3 2 4" xfId="12926" xr:uid="{00000000-0005-0000-0000-000078510000}"/>
    <cellStyle name="Notiz 2 3 3 2 5" xfId="21898" xr:uid="{00000000-0005-0000-0000-000079510000}"/>
    <cellStyle name="Notiz 2 3 3 20" xfId="3419" xr:uid="{00000000-0005-0000-0000-00007A510000}"/>
    <cellStyle name="Notiz 2 3 3 20 2" xfId="6316" xr:uid="{00000000-0005-0000-0000-00007B510000}"/>
    <cellStyle name="Notiz 2 3 3 20 2 2" xfId="18627" xr:uid="{00000000-0005-0000-0000-00007C510000}"/>
    <cellStyle name="Notiz 2 3 3 20 2 2 2" xfId="31426" xr:uid="{00000000-0005-0000-0000-00007D510000}"/>
    <cellStyle name="Notiz 2 3 3 20 2 3" xfId="12929" xr:uid="{00000000-0005-0000-0000-00007E510000}"/>
    <cellStyle name="Notiz 2 3 3 20 2 4" xfId="26237" xr:uid="{00000000-0005-0000-0000-00007F510000}"/>
    <cellStyle name="Notiz 2 3 3 20 3" xfId="8480" xr:uid="{00000000-0005-0000-0000-000080510000}"/>
    <cellStyle name="Notiz 2 3 3 20 3 2" xfId="18626" xr:uid="{00000000-0005-0000-0000-000081510000}"/>
    <cellStyle name="Notiz 2 3 3 20 3 3" xfId="31425" xr:uid="{00000000-0005-0000-0000-000082510000}"/>
    <cellStyle name="Notiz 2 3 3 20 4" xfId="12928" xr:uid="{00000000-0005-0000-0000-000083510000}"/>
    <cellStyle name="Notiz 2 3 3 20 5" xfId="23607" xr:uid="{00000000-0005-0000-0000-000084510000}"/>
    <cellStyle name="Notiz 2 3 3 21" xfId="2797" xr:uid="{00000000-0005-0000-0000-000085510000}"/>
    <cellStyle name="Notiz 2 3 3 21 2" xfId="5694" xr:uid="{00000000-0005-0000-0000-000086510000}"/>
    <cellStyle name="Notiz 2 3 3 21 2 2" xfId="18629" xr:uid="{00000000-0005-0000-0000-000087510000}"/>
    <cellStyle name="Notiz 2 3 3 21 2 2 2" xfId="31428" xr:uid="{00000000-0005-0000-0000-000088510000}"/>
    <cellStyle name="Notiz 2 3 3 21 2 3" xfId="12931" xr:uid="{00000000-0005-0000-0000-000089510000}"/>
    <cellStyle name="Notiz 2 3 3 21 2 4" xfId="26238" xr:uid="{00000000-0005-0000-0000-00008A510000}"/>
    <cellStyle name="Notiz 2 3 3 21 3" xfId="8118" xr:uid="{00000000-0005-0000-0000-00008B510000}"/>
    <cellStyle name="Notiz 2 3 3 21 3 2" xfId="18628" xr:uid="{00000000-0005-0000-0000-00008C510000}"/>
    <cellStyle name="Notiz 2 3 3 21 3 3" xfId="31427" xr:uid="{00000000-0005-0000-0000-00008D510000}"/>
    <cellStyle name="Notiz 2 3 3 21 4" xfId="12930" xr:uid="{00000000-0005-0000-0000-00008E510000}"/>
    <cellStyle name="Notiz 2 3 3 21 5" xfId="22985" xr:uid="{00000000-0005-0000-0000-00008F510000}"/>
    <cellStyle name="Notiz 2 3 3 22" xfId="3258" xr:uid="{00000000-0005-0000-0000-000090510000}"/>
    <cellStyle name="Notiz 2 3 3 22 2" xfId="6155" xr:uid="{00000000-0005-0000-0000-000091510000}"/>
    <cellStyle name="Notiz 2 3 3 22 2 2" xfId="18631" xr:uid="{00000000-0005-0000-0000-000092510000}"/>
    <cellStyle name="Notiz 2 3 3 22 2 2 2" xfId="31430" xr:uid="{00000000-0005-0000-0000-000093510000}"/>
    <cellStyle name="Notiz 2 3 3 22 2 3" xfId="12933" xr:uid="{00000000-0005-0000-0000-000094510000}"/>
    <cellStyle name="Notiz 2 3 3 22 2 4" xfId="26239" xr:uid="{00000000-0005-0000-0000-000095510000}"/>
    <cellStyle name="Notiz 2 3 3 22 3" xfId="8377" xr:uid="{00000000-0005-0000-0000-000096510000}"/>
    <cellStyle name="Notiz 2 3 3 22 3 2" xfId="18630" xr:uid="{00000000-0005-0000-0000-000097510000}"/>
    <cellStyle name="Notiz 2 3 3 22 3 3" xfId="31429" xr:uid="{00000000-0005-0000-0000-000098510000}"/>
    <cellStyle name="Notiz 2 3 3 22 4" xfId="12932" xr:uid="{00000000-0005-0000-0000-000099510000}"/>
    <cellStyle name="Notiz 2 3 3 22 5" xfId="23446" xr:uid="{00000000-0005-0000-0000-00009A510000}"/>
    <cellStyle name="Notiz 2 3 3 23" xfId="3988" xr:uid="{00000000-0005-0000-0000-00009B510000}"/>
    <cellStyle name="Notiz 2 3 3 23 2" xfId="6885" xr:uid="{00000000-0005-0000-0000-00009C510000}"/>
    <cellStyle name="Notiz 2 3 3 23 2 2" xfId="18633" xr:uid="{00000000-0005-0000-0000-00009D510000}"/>
    <cellStyle name="Notiz 2 3 3 23 2 2 2" xfId="31432" xr:uid="{00000000-0005-0000-0000-00009E510000}"/>
    <cellStyle name="Notiz 2 3 3 23 2 3" xfId="12935" xr:uid="{00000000-0005-0000-0000-00009F510000}"/>
    <cellStyle name="Notiz 2 3 3 23 2 4" xfId="26240" xr:uid="{00000000-0005-0000-0000-0000A0510000}"/>
    <cellStyle name="Notiz 2 3 3 23 3" xfId="8769" xr:uid="{00000000-0005-0000-0000-0000A1510000}"/>
    <cellStyle name="Notiz 2 3 3 23 3 2" xfId="18632" xr:uid="{00000000-0005-0000-0000-0000A2510000}"/>
    <cellStyle name="Notiz 2 3 3 23 3 3" xfId="31431" xr:uid="{00000000-0005-0000-0000-0000A3510000}"/>
    <cellStyle name="Notiz 2 3 3 23 4" xfId="12934" xr:uid="{00000000-0005-0000-0000-0000A4510000}"/>
    <cellStyle name="Notiz 2 3 3 23 5" xfId="24176" xr:uid="{00000000-0005-0000-0000-0000A5510000}"/>
    <cellStyle name="Notiz 2 3 3 24" xfId="3841" xr:uid="{00000000-0005-0000-0000-0000A6510000}"/>
    <cellStyle name="Notiz 2 3 3 24 2" xfId="6738" xr:uid="{00000000-0005-0000-0000-0000A7510000}"/>
    <cellStyle name="Notiz 2 3 3 24 2 2" xfId="18635" xr:uid="{00000000-0005-0000-0000-0000A8510000}"/>
    <cellStyle name="Notiz 2 3 3 24 2 2 2" xfId="31434" xr:uid="{00000000-0005-0000-0000-0000A9510000}"/>
    <cellStyle name="Notiz 2 3 3 24 2 3" xfId="12937" xr:uid="{00000000-0005-0000-0000-0000AA510000}"/>
    <cellStyle name="Notiz 2 3 3 24 2 4" xfId="26241" xr:uid="{00000000-0005-0000-0000-0000AB510000}"/>
    <cellStyle name="Notiz 2 3 3 24 3" xfId="8723" xr:uid="{00000000-0005-0000-0000-0000AC510000}"/>
    <cellStyle name="Notiz 2 3 3 24 3 2" xfId="18634" xr:uid="{00000000-0005-0000-0000-0000AD510000}"/>
    <cellStyle name="Notiz 2 3 3 24 3 3" xfId="31433" xr:uid="{00000000-0005-0000-0000-0000AE510000}"/>
    <cellStyle name="Notiz 2 3 3 24 4" xfId="12936" xr:uid="{00000000-0005-0000-0000-0000AF510000}"/>
    <cellStyle name="Notiz 2 3 3 24 5" xfId="24029" xr:uid="{00000000-0005-0000-0000-0000B0510000}"/>
    <cellStyle name="Notiz 2 3 3 25" xfId="3726" xr:uid="{00000000-0005-0000-0000-0000B1510000}"/>
    <cellStyle name="Notiz 2 3 3 25 2" xfId="6623" xr:uid="{00000000-0005-0000-0000-0000B2510000}"/>
    <cellStyle name="Notiz 2 3 3 25 2 2" xfId="18637" xr:uid="{00000000-0005-0000-0000-0000B3510000}"/>
    <cellStyle name="Notiz 2 3 3 25 2 2 2" xfId="31436" xr:uid="{00000000-0005-0000-0000-0000B4510000}"/>
    <cellStyle name="Notiz 2 3 3 25 2 3" xfId="12939" xr:uid="{00000000-0005-0000-0000-0000B5510000}"/>
    <cellStyle name="Notiz 2 3 3 25 2 4" xfId="26242" xr:uid="{00000000-0005-0000-0000-0000B6510000}"/>
    <cellStyle name="Notiz 2 3 3 25 3" xfId="8658" xr:uid="{00000000-0005-0000-0000-0000B7510000}"/>
    <cellStyle name="Notiz 2 3 3 25 3 2" xfId="18636" xr:uid="{00000000-0005-0000-0000-0000B8510000}"/>
    <cellStyle name="Notiz 2 3 3 25 3 3" xfId="31435" xr:uid="{00000000-0005-0000-0000-0000B9510000}"/>
    <cellStyle name="Notiz 2 3 3 25 4" xfId="12938" xr:uid="{00000000-0005-0000-0000-0000BA510000}"/>
    <cellStyle name="Notiz 2 3 3 25 5" xfId="23914" xr:uid="{00000000-0005-0000-0000-0000BB510000}"/>
    <cellStyle name="Notiz 2 3 3 26" xfId="3144" xr:uid="{00000000-0005-0000-0000-0000BC510000}"/>
    <cellStyle name="Notiz 2 3 3 26 2" xfId="6041" xr:uid="{00000000-0005-0000-0000-0000BD510000}"/>
    <cellStyle name="Notiz 2 3 3 26 2 2" xfId="18639" xr:uid="{00000000-0005-0000-0000-0000BE510000}"/>
    <cellStyle name="Notiz 2 3 3 26 2 2 2" xfId="31438" xr:uid="{00000000-0005-0000-0000-0000BF510000}"/>
    <cellStyle name="Notiz 2 3 3 26 2 3" xfId="12941" xr:uid="{00000000-0005-0000-0000-0000C0510000}"/>
    <cellStyle name="Notiz 2 3 3 26 2 4" xfId="26243" xr:uid="{00000000-0005-0000-0000-0000C1510000}"/>
    <cellStyle name="Notiz 2 3 3 26 3" xfId="18638" xr:uid="{00000000-0005-0000-0000-0000C2510000}"/>
    <cellStyle name="Notiz 2 3 3 26 3 2" xfId="31437" xr:uid="{00000000-0005-0000-0000-0000C3510000}"/>
    <cellStyle name="Notiz 2 3 3 26 4" xfId="12940" xr:uid="{00000000-0005-0000-0000-0000C4510000}"/>
    <cellStyle name="Notiz 2 3 3 26 5" xfId="23332" xr:uid="{00000000-0005-0000-0000-0000C5510000}"/>
    <cellStyle name="Notiz 2 3 3 27" xfId="4282" xr:uid="{00000000-0005-0000-0000-0000C6510000}"/>
    <cellStyle name="Notiz 2 3 3 27 2" xfId="18640" xr:uid="{00000000-0005-0000-0000-0000C7510000}"/>
    <cellStyle name="Notiz 2 3 3 27 2 2" xfId="31439" xr:uid="{00000000-0005-0000-0000-0000C8510000}"/>
    <cellStyle name="Notiz 2 3 3 27 3" xfId="12942" xr:uid="{00000000-0005-0000-0000-0000C9510000}"/>
    <cellStyle name="Notiz 2 3 3 27 4" xfId="26244" xr:uid="{00000000-0005-0000-0000-0000CA510000}"/>
    <cellStyle name="Notiz 2 3 3 28" xfId="7108" xr:uid="{00000000-0005-0000-0000-0000CB510000}"/>
    <cellStyle name="Notiz 2 3 3 28 2" xfId="18603" xr:uid="{00000000-0005-0000-0000-0000CC510000}"/>
    <cellStyle name="Notiz 2 3 3 28 3" xfId="31402" xr:uid="{00000000-0005-0000-0000-0000CD510000}"/>
    <cellStyle name="Notiz 2 3 3 29" xfId="12905" xr:uid="{00000000-0005-0000-0000-0000CE510000}"/>
    <cellStyle name="Notiz 2 3 3 3" xfId="2052" xr:uid="{00000000-0005-0000-0000-0000CF510000}"/>
    <cellStyle name="Notiz 2 3 3 3 2" xfId="4950" xr:uid="{00000000-0005-0000-0000-0000D0510000}"/>
    <cellStyle name="Notiz 2 3 3 3 2 2" xfId="18642" xr:uid="{00000000-0005-0000-0000-0000D1510000}"/>
    <cellStyle name="Notiz 2 3 3 3 2 2 2" xfId="31441" xr:uid="{00000000-0005-0000-0000-0000D2510000}"/>
    <cellStyle name="Notiz 2 3 3 3 2 3" xfId="12944" xr:uid="{00000000-0005-0000-0000-0000D3510000}"/>
    <cellStyle name="Notiz 2 3 3 3 2 4" xfId="26245" xr:uid="{00000000-0005-0000-0000-0000D4510000}"/>
    <cellStyle name="Notiz 2 3 3 3 3" xfId="7563" xr:uid="{00000000-0005-0000-0000-0000D5510000}"/>
    <cellStyle name="Notiz 2 3 3 3 3 2" xfId="18641" xr:uid="{00000000-0005-0000-0000-0000D6510000}"/>
    <cellStyle name="Notiz 2 3 3 3 3 3" xfId="31440" xr:uid="{00000000-0005-0000-0000-0000D7510000}"/>
    <cellStyle name="Notiz 2 3 3 3 4" xfId="12943" xr:uid="{00000000-0005-0000-0000-0000D8510000}"/>
    <cellStyle name="Notiz 2 3 3 3 5" xfId="22241" xr:uid="{00000000-0005-0000-0000-0000D9510000}"/>
    <cellStyle name="Notiz 2 3 3 4" xfId="1505" xr:uid="{00000000-0005-0000-0000-0000DA510000}"/>
    <cellStyle name="Notiz 2 3 3 4 2" xfId="4404" xr:uid="{00000000-0005-0000-0000-0000DB510000}"/>
    <cellStyle name="Notiz 2 3 3 4 2 2" xfId="18644" xr:uid="{00000000-0005-0000-0000-0000DC510000}"/>
    <cellStyle name="Notiz 2 3 3 4 2 2 2" xfId="31443" xr:uid="{00000000-0005-0000-0000-0000DD510000}"/>
    <cellStyle name="Notiz 2 3 3 4 2 3" xfId="12946" xr:uid="{00000000-0005-0000-0000-0000DE510000}"/>
    <cellStyle name="Notiz 2 3 3 4 2 4" xfId="26246" xr:uid="{00000000-0005-0000-0000-0000DF510000}"/>
    <cellStyle name="Notiz 2 3 3 4 3" xfId="7204" xr:uid="{00000000-0005-0000-0000-0000E0510000}"/>
    <cellStyle name="Notiz 2 3 3 4 3 2" xfId="18643" xr:uid="{00000000-0005-0000-0000-0000E1510000}"/>
    <cellStyle name="Notiz 2 3 3 4 3 3" xfId="31442" xr:uid="{00000000-0005-0000-0000-0000E2510000}"/>
    <cellStyle name="Notiz 2 3 3 4 4" xfId="12945" xr:uid="{00000000-0005-0000-0000-0000E3510000}"/>
    <cellStyle name="Notiz 2 3 3 4 5" xfId="21694" xr:uid="{00000000-0005-0000-0000-0000E4510000}"/>
    <cellStyle name="Notiz 2 3 3 5" xfId="2317" xr:uid="{00000000-0005-0000-0000-0000E5510000}"/>
    <cellStyle name="Notiz 2 3 3 5 2" xfId="5215" xr:uid="{00000000-0005-0000-0000-0000E6510000}"/>
    <cellStyle name="Notiz 2 3 3 5 2 2" xfId="18646" xr:uid="{00000000-0005-0000-0000-0000E7510000}"/>
    <cellStyle name="Notiz 2 3 3 5 2 2 2" xfId="31445" xr:uid="{00000000-0005-0000-0000-0000E8510000}"/>
    <cellStyle name="Notiz 2 3 3 5 2 3" xfId="12948" xr:uid="{00000000-0005-0000-0000-0000E9510000}"/>
    <cellStyle name="Notiz 2 3 3 5 2 4" xfId="26247" xr:uid="{00000000-0005-0000-0000-0000EA510000}"/>
    <cellStyle name="Notiz 2 3 3 5 3" xfId="7765" xr:uid="{00000000-0005-0000-0000-0000EB510000}"/>
    <cellStyle name="Notiz 2 3 3 5 3 2" xfId="18645" xr:uid="{00000000-0005-0000-0000-0000EC510000}"/>
    <cellStyle name="Notiz 2 3 3 5 3 3" xfId="31444" xr:uid="{00000000-0005-0000-0000-0000ED510000}"/>
    <cellStyle name="Notiz 2 3 3 5 4" xfId="12947" xr:uid="{00000000-0005-0000-0000-0000EE510000}"/>
    <cellStyle name="Notiz 2 3 3 5 5" xfId="22506" xr:uid="{00000000-0005-0000-0000-0000EF510000}"/>
    <cellStyle name="Notiz 2 3 3 6" xfId="1759" xr:uid="{00000000-0005-0000-0000-0000F0510000}"/>
    <cellStyle name="Notiz 2 3 3 6 2" xfId="4658" xr:uid="{00000000-0005-0000-0000-0000F1510000}"/>
    <cellStyle name="Notiz 2 3 3 6 2 2" xfId="18648" xr:uid="{00000000-0005-0000-0000-0000F2510000}"/>
    <cellStyle name="Notiz 2 3 3 6 2 2 2" xfId="31447" xr:uid="{00000000-0005-0000-0000-0000F3510000}"/>
    <cellStyle name="Notiz 2 3 3 6 2 3" xfId="12950" xr:uid="{00000000-0005-0000-0000-0000F4510000}"/>
    <cellStyle name="Notiz 2 3 3 6 2 4" xfId="26248" xr:uid="{00000000-0005-0000-0000-0000F5510000}"/>
    <cellStyle name="Notiz 2 3 3 6 3" xfId="7383" xr:uid="{00000000-0005-0000-0000-0000F6510000}"/>
    <cellStyle name="Notiz 2 3 3 6 3 2" xfId="18647" xr:uid="{00000000-0005-0000-0000-0000F7510000}"/>
    <cellStyle name="Notiz 2 3 3 6 3 3" xfId="31446" xr:uid="{00000000-0005-0000-0000-0000F8510000}"/>
    <cellStyle name="Notiz 2 3 3 6 4" xfId="12949" xr:uid="{00000000-0005-0000-0000-0000F9510000}"/>
    <cellStyle name="Notiz 2 3 3 6 5" xfId="21948" xr:uid="{00000000-0005-0000-0000-0000FA510000}"/>
    <cellStyle name="Notiz 2 3 3 7" xfId="2261" xr:uid="{00000000-0005-0000-0000-0000FB510000}"/>
    <cellStyle name="Notiz 2 3 3 7 2" xfId="5159" xr:uid="{00000000-0005-0000-0000-0000FC510000}"/>
    <cellStyle name="Notiz 2 3 3 7 2 2" xfId="18650" xr:uid="{00000000-0005-0000-0000-0000FD510000}"/>
    <cellStyle name="Notiz 2 3 3 7 2 2 2" xfId="31449" xr:uid="{00000000-0005-0000-0000-0000FE510000}"/>
    <cellStyle name="Notiz 2 3 3 7 2 3" xfId="12952" xr:uid="{00000000-0005-0000-0000-0000FF510000}"/>
    <cellStyle name="Notiz 2 3 3 7 2 4" xfId="26249" xr:uid="{00000000-0005-0000-0000-000000520000}"/>
    <cellStyle name="Notiz 2 3 3 7 3" xfId="7714" xr:uid="{00000000-0005-0000-0000-000001520000}"/>
    <cellStyle name="Notiz 2 3 3 7 3 2" xfId="18649" xr:uid="{00000000-0005-0000-0000-000002520000}"/>
    <cellStyle name="Notiz 2 3 3 7 3 3" xfId="31448" xr:uid="{00000000-0005-0000-0000-000003520000}"/>
    <cellStyle name="Notiz 2 3 3 7 4" xfId="12951" xr:uid="{00000000-0005-0000-0000-000004520000}"/>
    <cellStyle name="Notiz 2 3 3 7 5" xfId="22450" xr:uid="{00000000-0005-0000-0000-000005520000}"/>
    <cellStyle name="Notiz 2 3 3 8" xfId="2520" xr:uid="{00000000-0005-0000-0000-000006520000}"/>
    <cellStyle name="Notiz 2 3 3 8 2" xfId="5417" xr:uid="{00000000-0005-0000-0000-000007520000}"/>
    <cellStyle name="Notiz 2 3 3 8 2 2" xfId="18652" xr:uid="{00000000-0005-0000-0000-000008520000}"/>
    <cellStyle name="Notiz 2 3 3 8 2 2 2" xfId="31451" xr:uid="{00000000-0005-0000-0000-000009520000}"/>
    <cellStyle name="Notiz 2 3 3 8 2 3" xfId="12954" xr:uid="{00000000-0005-0000-0000-00000A520000}"/>
    <cellStyle name="Notiz 2 3 3 8 2 4" xfId="26250" xr:uid="{00000000-0005-0000-0000-00000B520000}"/>
    <cellStyle name="Notiz 2 3 3 8 3" xfId="7898" xr:uid="{00000000-0005-0000-0000-00000C520000}"/>
    <cellStyle name="Notiz 2 3 3 8 3 2" xfId="18651" xr:uid="{00000000-0005-0000-0000-00000D520000}"/>
    <cellStyle name="Notiz 2 3 3 8 3 3" xfId="31450" xr:uid="{00000000-0005-0000-0000-00000E520000}"/>
    <cellStyle name="Notiz 2 3 3 8 4" xfId="12953" xr:uid="{00000000-0005-0000-0000-00000F520000}"/>
    <cellStyle name="Notiz 2 3 3 8 5" xfId="22708" xr:uid="{00000000-0005-0000-0000-000010520000}"/>
    <cellStyle name="Notiz 2 3 3 9" xfId="1620" xr:uid="{00000000-0005-0000-0000-000011520000}"/>
    <cellStyle name="Notiz 2 3 3 9 2" xfId="4519" xr:uid="{00000000-0005-0000-0000-000012520000}"/>
    <cellStyle name="Notiz 2 3 3 9 2 2" xfId="18654" xr:uid="{00000000-0005-0000-0000-000013520000}"/>
    <cellStyle name="Notiz 2 3 3 9 2 2 2" xfId="31453" xr:uid="{00000000-0005-0000-0000-000014520000}"/>
    <cellStyle name="Notiz 2 3 3 9 2 3" xfId="12956" xr:uid="{00000000-0005-0000-0000-000015520000}"/>
    <cellStyle name="Notiz 2 3 3 9 2 4" xfId="26251" xr:uid="{00000000-0005-0000-0000-000016520000}"/>
    <cellStyle name="Notiz 2 3 3 9 3" xfId="7252" xr:uid="{00000000-0005-0000-0000-000017520000}"/>
    <cellStyle name="Notiz 2 3 3 9 3 2" xfId="18653" xr:uid="{00000000-0005-0000-0000-000018520000}"/>
    <cellStyle name="Notiz 2 3 3 9 3 3" xfId="31452" xr:uid="{00000000-0005-0000-0000-000019520000}"/>
    <cellStyle name="Notiz 2 3 3 9 4" xfId="12955" xr:uid="{00000000-0005-0000-0000-00001A520000}"/>
    <cellStyle name="Notiz 2 3 3 9 5" xfId="21809" xr:uid="{00000000-0005-0000-0000-00001B520000}"/>
    <cellStyle name="Notiz 2 3 30" xfId="7105" xr:uid="{00000000-0005-0000-0000-00001C520000}"/>
    <cellStyle name="Notiz 2 3 30 2" xfId="18459" xr:uid="{00000000-0005-0000-0000-00001D520000}"/>
    <cellStyle name="Notiz 2 3 30 3" xfId="31258" xr:uid="{00000000-0005-0000-0000-00001E520000}"/>
    <cellStyle name="Notiz 2 3 31" xfId="12761" xr:uid="{00000000-0005-0000-0000-00001F520000}"/>
    <cellStyle name="Notiz 2 3 4" xfId="1706" xr:uid="{00000000-0005-0000-0000-000020520000}"/>
    <cellStyle name="Notiz 2 3 4 2" xfId="4605" xr:uid="{00000000-0005-0000-0000-000021520000}"/>
    <cellStyle name="Notiz 2 3 4 2 2" xfId="18656" xr:uid="{00000000-0005-0000-0000-000022520000}"/>
    <cellStyle name="Notiz 2 3 4 2 2 2" xfId="31455" xr:uid="{00000000-0005-0000-0000-000023520000}"/>
    <cellStyle name="Notiz 2 3 4 2 3" xfId="12958" xr:uid="{00000000-0005-0000-0000-000024520000}"/>
    <cellStyle name="Notiz 2 3 4 2 4" xfId="26252" xr:uid="{00000000-0005-0000-0000-000025520000}"/>
    <cellStyle name="Notiz 2 3 4 3" xfId="7338" xr:uid="{00000000-0005-0000-0000-000026520000}"/>
    <cellStyle name="Notiz 2 3 4 3 2" xfId="18655" xr:uid="{00000000-0005-0000-0000-000027520000}"/>
    <cellStyle name="Notiz 2 3 4 3 3" xfId="31454" xr:uid="{00000000-0005-0000-0000-000028520000}"/>
    <cellStyle name="Notiz 2 3 4 4" xfId="12957" xr:uid="{00000000-0005-0000-0000-000029520000}"/>
    <cellStyle name="Notiz 2 3 4 5" xfId="21895" xr:uid="{00000000-0005-0000-0000-00002A520000}"/>
    <cellStyle name="Notiz 2 3 5" xfId="2055" xr:uid="{00000000-0005-0000-0000-00002B520000}"/>
    <cellStyle name="Notiz 2 3 5 2" xfId="4953" xr:uid="{00000000-0005-0000-0000-00002C520000}"/>
    <cellStyle name="Notiz 2 3 5 2 2" xfId="18658" xr:uid="{00000000-0005-0000-0000-00002D520000}"/>
    <cellStyle name="Notiz 2 3 5 2 2 2" xfId="31457" xr:uid="{00000000-0005-0000-0000-00002E520000}"/>
    <cellStyle name="Notiz 2 3 5 2 3" xfId="12960" xr:uid="{00000000-0005-0000-0000-00002F520000}"/>
    <cellStyle name="Notiz 2 3 5 2 4" xfId="26253" xr:uid="{00000000-0005-0000-0000-000030520000}"/>
    <cellStyle name="Notiz 2 3 5 3" xfId="7566" xr:uid="{00000000-0005-0000-0000-000031520000}"/>
    <cellStyle name="Notiz 2 3 5 3 2" xfId="18657" xr:uid="{00000000-0005-0000-0000-000032520000}"/>
    <cellStyle name="Notiz 2 3 5 3 3" xfId="31456" xr:uid="{00000000-0005-0000-0000-000033520000}"/>
    <cellStyle name="Notiz 2 3 5 4" xfId="12959" xr:uid="{00000000-0005-0000-0000-000034520000}"/>
    <cellStyle name="Notiz 2 3 5 5" xfId="22244" xr:uid="{00000000-0005-0000-0000-000035520000}"/>
    <cellStyle name="Notiz 2 3 6" xfId="1504" xr:uid="{00000000-0005-0000-0000-000036520000}"/>
    <cellStyle name="Notiz 2 3 6 2" xfId="4403" xr:uid="{00000000-0005-0000-0000-000037520000}"/>
    <cellStyle name="Notiz 2 3 6 2 2" xfId="18660" xr:uid="{00000000-0005-0000-0000-000038520000}"/>
    <cellStyle name="Notiz 2 3 6 2 2 2" xfId="31459" xr:uid="{00000000-0005-0000-0000-000039520000}"/>
    <cellStyle name="Notiz 2 3 6 2 3" xfId="12962" xr:uid="{00000000-0005-0000-0000-00003A520000}"/>
    <cellStyle name="Notiz 2 3 6 2 4" xfId="26254" xr:uid="{00000000-0005-0000-0000-00003B520000}"/>
    <cellStyle name="Notiz 2 3 6 3" xfId="7203" xr:uid="{00000000-0005-0000-0000-00003C520000}"/>
    <cellStyle name="Notiz 2 3 6 3 2" xfId="18659" xr:uid="{00000000-0005-0000-0000-00003D520000}"/>
    <cellStyle name="Notiz 2 3 6 3 3" xfId="31458" xr:uid="{00000000-0005-0000-0000-00003E520000}"/>
    <cellStyle name="Notiz 2 3 6 4" xfId="12961" xr:uid="{00000000-0005-0000-0000-00003F520000}"/>
    <cellStyle name="Notiz 2 3 6 5" xfId="21693" xr:uid="{00000000-0005-0000-0000-000040520000}"/>
    <cellStyle name="Notiz 2 3 7" xfId="2318" xr:uid="{00000000-0005-0000-0000-000041520000}"/>
    <cellStyle name="Notiz 2 3 7 2" xfId="5216" xr:uid="{00000000-0005-0000-0000-000042520000}"/>
    <cellStyle name="Notiz 2 3 7 2 2" xfId="18662" xr:uid="{00000000-0005-0000-0000-000043520000}"/>
    <cellStyle name="Notiz 2 3 7 2 2 2" xfId="31461" xr:uid="{00000000-0005-0000-0000-000044520000}"/>
    <cellStyle name="Notiz 2 3 7 2 3" xfId="12964" xr:uid="{00000000-0005-0000-0000-000045520000}"/>
    <cellStyle name="Notiz 2 3 7 2 4" xfId="26255" xr:uid="{00000000-0005-0000-0000-000046520000}"/>
    <cellStyle name="Notiz 2 3 7 3" xfId="7766" xr:uid="{00000000-0005-0000-0000-000047520000}"/>
    <cellStyle name="Notiz 2 3 7 3 2" xfId="18661" xr:uid="{00000000-0005-0000-0000-000048520000}"/>
    <cellStyle name="Notiz 2 3 7 3 3" xfId="31460" xr:uid="{00000000-0005-0000-0000-000049520000}"/>
    <cellStyle name="Notiz 2 3 7 4" xfId="12963" xr:uid="{00000000-0005-0000-0000-00004A520000}"/>
    <cellStyle name="Notiz 2 3 7 5" xfId="22507" xr:uid="{00000000-0005-0000-0000-00004B520000}"/>
    <cellStyle name="Notiz 2 3 8" xfId="2390" xr:uid="{00000000-0005-0000-0000-00004C520000}"/>
    <cellStyle name="Notiz 2 3 8 2" xfId="5287" xr:uid="{00000000-0005-0000-0000-00004D520000}"/>
    <cellStyle name="Notiz 2 3 8 2 2" xfId="18664" xr:uid="{00000000-0005-0000-0000-00004E520000}"/>
    <cellStyle name="Notiz 2 3 8 2 2 2" xfId="31463" xr:uid="{00000000-0005-0000-0000-00004F520000}"/>
    <cellStyle name="Notiz 2 3 8 2 3" xfId="12966" xr:uid="{00000000-0005-0000-0000-000050520000}"/>
    <cellStyle name="Notiz 2 3 8 2 4" xfId="26256" xr:uid="{00000000-0005-0000-0000-000051520000}"/>
    <cellStyle name="Notiz 2 3 8 3" xfId="7814" xr:uid="{00000000-0005-0000-0000-000052520000}"/>
    <cellStyle name="Notiz 2 3 8 3 2" xfId="18663" xr:uid="{00000000-0005-0000-0000-000053520000}"/>
    <cellStyle name="Notiz 2 3 8 3 3" xfId="31462" xr:uid="{00000000-0005-0000-0000-000054520000}"/>
    <cellStyle name="Notiz 2 3 8 4" xfId="12965" xr:uid="{00000000-0005-0000-0000-000055520000}"/>
    <cellStyle name="Notiz 2 3 8 5" xfId="22578" xr:uid="{00000000-0005-0000-0000-000056520000}"/>
    <cellStyle name="Notiz 2 3 9" xfId="2372" xr:uid="{00000000-0005-0000-0000-000057520000}"/>
    <cellStyle name="Notiz 2 3 9 2" xfId="5270" xr:uid="{00000000-0005-0000-0000-000058520000}"/>
    <cellStyle name="Notiz 2 3 9 2 2" xfId="18666" xr:uid="{00000000-0005-0000-0000-000059520000}"/>
    <cellStyle name="Notiz 2 3 9 2 2 2" xfId="31465" xr:uid="{00000000-0005-0000-0000-00005A520000}"/>
    <cellStyle name="Notiz 2 3 9 2 3" xfId="12968" xr:uid="{00000000-0005-0000-0000-00005B520000}"/>
    <cellStyle name="Notiz 2 3 9 2 4" xfId="26257" xr:uid="{00000000-0005-0000-0000-00005C520000}"/>
    <cellStyle name="Notiz 2 3 9 3" xfId="7805" xr:uid="{00000000-0005-0000-0000-00005D520000}"/>
    <cellStyle name="Notiz 2 3 9 3 2" xfId="18665" xr:uid="{00000000-0005-0000-0000-00005E520000}"/>
    <cellStyle name="Notiz 2 3 9 3 3" xfId="31464" xr:uid="{00000000-0005-0000-0000-00005F520000}"/>
    <cellStyle name="Notiz 2 3 9 4" xfId="12967" xr:uid="{00000000-0005-0000-0000-000060520000}"/>
    <cellStyle name="Notiz 2 3 9 5" xfId="22561" xr:uid="{00000000-0005-0000-0000-000061520000}"/>
    <cellStyle name="Notiz 2 30" xfId="3533" xr:uid="{00000000-0005-0000-0000-000062520000}"/>
    <cellStyle name="Notiz 2 30 2" xfId="6430" xr:uid="{00000000-0005-0000-0000-000063520000}"/>
    <cellStyle name="Notiz 2 30 2 2" xfId="18668" xr:uid="{00000000-0005-0000-0000-000064520000}"/>
    <cellStyle name="Notiz 2 30 2 2 2" xfId="31467" xr:uid="{00000000-0005-0000-0000-000065520000}"/>
    <cellStyle name="Notiz 2 30 2 3" xfId="12970" xr:uid="{00000000-0005-0000-0000-000066520000}"/>
    <cellStyle name="Notiz 2 30 2 4" xfId="26258" xr:uid="{00000000-0005-0000-0000-000067520000}"/>
    <cellStyle name="Notiz 2 30 3" xfId="8548" xr:uid="{00000000-0005-0000-0000-000068520000}"/>
    <cellStyle name="Notiz 2 30 3 2" xfId="18667" xr:uid="{00000000-0005-0000-0000-000069520000}"/>
    <cellStyle name="Notiz 2 30 3 3" xfId="31466" xr:uid="{00000000-0005-0000-0000-00006A520000}"/>
    <cellStyle name="Notiz 2 30 4" xfId="12969" xr:uid="{00000000-0005-0000-0000-00006B520000}"/>
    <cellStyle name="Notiz 2 30 5" xfId="23721" xr:uid="{00000000-0005-0000-0000-00006C520000}"/>
    <cellStyle name="Notiz 2 31" xfId="3493" xr:uid="{00000000-0005-0000-0000-00006D520000}"/>
    <cellStyle name="Notiz 2 31 2" xfId="6390" xr:uid="{00000000-0005-0000-0000-00006E520000}"/>
    <cellStyle name="Notiz 2 31 2 2" xfId="18670" xr:uid="{00000000-0005-0000-0000-00006F520000}"/>
    <cellStyle name="Notiz 2 31 2 2 2" xfId="31469" xr:uid="{00000000-0005-0000-0000-000070520000}"/>
    <cellStyle name="Notiz 2 31 2 3" xfId="12972" xr:uid="{00000000-0005-0000-0000-000071520000}"/>
    <cellStyle name="Notiz 2 31 2 4" xfId="26259" xr:uid="{00000000-0005-0000-0000-000072520000}"/>
    <cellStyle name="Notiz 2 31 3" xfId="18669" xr:uid="{00000000-0005-0000-0000-000073520000}"/>
    <cellStyle name="Notiz 2 31 3 2" xfId="31468" xr:uid="{00000000-0005-0000-0000-000074520000}"/>
    <cellStyle name="Notiz 2 31 4" xfId="12971" xr:uid="{00000000-0005-0000-0000-000075520000}"/>
    <cellStyle name="Notiz 2 31 5" xfId="23681" xr:uid="{00000000-0005-0000-0000-000076520000}"/>
    <cellStyle name="Notiz 2 32" xfId="4274" xr:uid="{00000000-0005-0000-0000-000077520000}"/>
    <cellStyle name="Notiz 2 32 2" xfId="18671" xr:uid="{00000000-0005-0000-0000-000078520000}"/>
    <cellStyle name="Notiz 2 32 2 2" xfId="31470" xr:uid="{00000000-0005-0000-0000-000079520000}"/>
    <cellStyle name="Notiz 2 32 3" xfId="12973" xr:uid="{00000000-0005-0000-0000-00007A520000}"/>
    <cellStyle name="Notiz 2 32 4" xfId="26260" xr:uid="{00000000-0005-0000-0000-00007B520000}"/>
    <cellStyle name="Notiz 2 33" xfId="7100" xr:uid="{00000000-0005-0000-0000-00007C520000}"/>
    <cellStyle name="Notiz 2 33 2" xfId="18210" xr:uid="{00000000-0005-0000-0000-00007D520000}"/>
    <cellStyle name="Notiz 2 33 3" xfId="31009" xr:uid="{00000000-0005-0000-0000-00007E520000}"/>
    <cellStyle name="Notiz 2 34" xfId="12512" xr:uid="{00000000-0005-0000-0000-00007F520000}"/>
    <cellStyle name="Notiz 2 4" xfId="468" xr:uid="{00000000-0005-0000-0000-000080520000}"/>
    <cellStyle name="Notiz 2 4 10" xfId="2438" xr:uid="{00000000-0005-0000-0000-000081520000}"/>
    <cellStyle name="Notiz 2 4 10 2" xfId="5335" xr:uid="{00000000-0005-0000-0000-000082520000}"/>
    <cellStyle name="Notiz 2 4 10 2 2" xfId="18674" xr:uid="{00000000-0005-0000-0000-000083520000}"/>
    <cellStyle name="Notiz 2 4 10 2 2 2" xfId="31473" xr:uid="{00000000-0005-0000-0000-000084520000}"/>
    <cellStyle name="Notiz 2 4 10 2 3" xfId="12976" xr:uid="{00000000-0005-0000-0000-000085520000}"/>
    <cellStyle name="Notiz 2 4 10 2 4" xfId="26261" xr:uid="{00000000-0005-0000-0000-000086520000}"/>
    <cellStyle name="Notiz 2 4 10 3" xfId="7837" xr:uid="{00000000-0005-0000-0000-000087520000}"/>
    <cellStyle name="Notiz 2 4 10 3 2" xfId="18673" xr:uid="{00000000-0005-0000-0000-000088520000}"/>
    <cellStyle name="Notiz 2 4 10 3 3" xfId="31472" xr:uid="{00000000-0005-0000-0000-000089520000}"/>
    <cellStyle name="Notiz 2 4 10 4" xfId="12975" xr:uid="{00000000-0005-0000-0000-00008A520000}"/>
    <cellStyle name="Notiz 2 4 10 5" xfId="22626" xr:uid="{00000000-0005-0000-0000-00008B520000}"/>
    <cellStyle name="Notiz 2 4 11" xfId="1791" xr:uid="{00000000-0005-0000-0000-00008C520000}"/>
    <cellStyle name="Notiz 2 4 11 2" xfId="4690" xr:uid="{00000000-0005-0000-0000-00008D520000}"/>
    <cellStyle name="Notiz 2 4 11 2 2" xfId="18676" xr:uid="{00000000-0005-0000-0000-00008E520000}"/>
    <cellStyle name="Notiz 2 4 11 2 2 2" xfId="31475" xr:uid="{00000000-0005-0000-0000-00008F520000}"/>
    <cellStyle name="Notiz 2 4 11 2 3" xfId="12978" xr:uid="{00000000-0005-0000-0000-000090520000}"/>
    <cellStyle name="Notiz 2 4 11 2 4" xfId="26262" xr:uid="{00000000-0005-0000-0000-000091520000}"/>
    <cellStyle name="Notiz 2 4 11 3" xfId="7410" xr:uid="{00000000-0005-0000-0000-000092520000}"/>
    <cellStyle name="Notiz 2 4 11 3 2" xfId="18675" xr:uid="{00000000-0005-0000-0000-000093520000}"/>
    <cellStyle name="Notiz 2 4 11 3 3" xfId="31474" xr:uid="{00000000-0005-0000-0000-000094520000}"/>
    <cellStyle name="Notiz 2 4 11 4" xfId="12977" xr:uid="{00000000-0005-0000-0000-000095520000}"/>
    <cellStyle name="Notiz 2 4 11 5" xfId="21980" xr:uid="{00000000-0005-0000-0000-000096520000}"/>
    <cellStyle name="Notiz 2 4 12" xfId="2237" xr:uid="{00000000-0005-0000-0000-000097520000}"/>
    <cellStyle name="Notiz 2 4 12 2" xfId="5135" xr:uid="{00000000-0005-0000-0000-000098520000}"/>
    <cellStyle name="Notiz 2 4 12 2 2" xfId="18678" xr:uid="{00000000-0005-0000-0000-000099520000}"/>
    <cellStyle name="Notiz 2 4 12 2 2 2" xfId="31477" xr:uid="{00000000-0005-0000-0000-00009A520000}"/>
    <cellStyle name="Notiz 2 4 12 2 3" xfId="12980" xr:uid="{00000000-0005-0000-0000-00009B520000}"/>
    <cellStyle name="Notiz 2 4 12 2 4" xfId="26263" xr:uid="{00000000-0005-0000-0000-00009C520000}"/>
    <cellStyle name="Notiz 2 4 12 3" xfId="7696" xr:uid="{00000000-0005-0000-0000-00009D520000}"/>
    <cellStyle name="Notiz 2 4 12 3 2" xfId="18677" xr:uid="{00000000-0005-0000-0000-00009E520000}"/>
    <cellStyle name="Notiz 2 4 12 3 3" xfId="31476" xr:uid="{00000000-0005-0000-0000-00009F520000}"/>
    <cellStyle name="Notiz 2 4 12 4" xfId="12979" xr:uid="{00000000-0005-0000-0000-0000A0520000}"/>
    <cellStyle name="Notiz 2 4 12 5" xfId="22426" xr:uid="{00000000-0005-0000-0000-0000A1520000}"/>
    <cellStyle name="Notiz 2 4 13" xfId="1521" xr:uid="{00000000-0005-0000-0000-0000A2520000}"/>
    <cellStyle name="Notiz 2 4 13 2" xfId="4420" xr:uid="{00000000-0005-0000-0000-0000A3520000}"/>
    <cellStyle name="Notiz 2 4 13 2 2" xfId="18680" xr:uid="{00000000-0005-0000-0000-0000A4520000}"/>
    <cellStyle name="Notiz 2 4 13 2 2 2" xfId="31479" xr:uid="{00000000-0005-0000-0000-0000A5520000}"/>
    <cellStyle name="Notiz 2 4 13 2 3" xfId="12982" xr:uid="{00000000-0005-0000-0000-0000A6520000}"/>
    <cellStyle name="Notiz 2 4 13 2 4" xfId="26264" xr:uid="{00000000-0005-0000-0000-0000A7520000}"/>
    <cellStyle name="Notiz 2 4 13 3" xfId="7216" xr:uid="{00000000-0005-0000-0000-0000A8520000}"/>
    <cellStyle name="Notiz 2 4 13 3 2" xfId="18679" xr:uid="{00000000-0005-0000-0000-0000A9520000}"/>
    <cellStyle name="Notiz 2 4 13 3 3" xfId="31478" xr:uid="{00000000-0005-0000-0000-0000AA520000}"/>
    <cellStyle name="Notiz 2 4 13 4" xfId="12981" xr:uid="{00000000-0005-0000-0000-0000AB520000}"/>
    <cellStyle name="Notiz 2 4 13 5" xfId="21710" xr:uid="{00000000-0005-0000-0000-0000AC520000}"/>
    <cellStyle name="Notiz 2 4 14" xfId="3076" xr:uid="{00000000-0005-0000-0000-0000AD520000}"/>
    <cellStyle name="Notiz 2 4 14 2" xfId="5973" xr:uid="{00000000-0005-0000-0000-0000AE520000}"/>
    <cellStyle name="Notiz 2 4 14 2 2" xfId="18682" xr:uid="{00000000-0005-0000-0000-0000AF520000}"/>
    <cellStyle name="Notiz 2 4 14 2 2 2" xfId="31481" xr:uid="{00000000-0005-0000-0000-0000B0520000}"/>
    <cellStyle name="Notiz 2 4 14 2 3" xfId="12984" xr:uid="{00000000-0005-0000-0000-0000B1520000}"/>
    <cellStyle name="Notiz 2 4 14 2 4" xfId="26265" xr:uid="{00000000-0005-0000-0000-0000B2520000}"/>
    <cellStyle name="Notiz 2 4 14 3" xfId="8269" xr:uid="{00000000-0005-0000-0000-0000B3520000}"/>
    <cellStyle name="Notiz 2 4 14 3 2" xfId="18681" xr:uid="{00000000-0005-0000-0000-0000B4520000}"/>
    <cellStyle name="Notiz 2 4 14 3 3" xfId="31480" xr:uid="{00000000-0005-0000-0000-0000B5520000}"/>
    <cellStyle name="Notiz 2 4 14 4" xfId="12983" xr:uid="{00000000-0005-0000-0000-0000B6520000}"/>
    <cellStyle name="Notiz 2 4 14 5" xfId="23264" xr:uid="{00000000-0005-0000-0000-0000B7520000}"/>
    <cellStyle name="Notiz 2 4 15" xfId="2386" xr:uid="{00000000-0005-0000-0000-0000B8520000}"/>
    <cellStyle name="Notiz 2 4 15 2" xfId="5283" xr:uid="{00000000-0005-0000-0000-0000B9520000}"/>
    <cellStyle name="Notiz 2 4 15 2 2" xfId="18684" xr:uid="{00000000-0005-0000-0000-0000BA520000}"/>
    <cellStyle name="Notiz 2 4 15 2 2 2" xfId="31483" xr:uid="{00000000-0005-0000-0000-0000BB520000}"/>
    <cellStyle name="Notiz 2 4 15 2 3" xfId="12986" xr:uid="{00000000-0005-0000-0000-0000BC520000}"/>
    <cellStyle name="Notiz 2 4 15 2 4" xfId="26266" xr:uid="{00000000-0005-0000-0000-0000BD520000}"/>
    <cellStyle name="Notiz 2 4 15 3" xfId="7812" xr:uid="{00000000-0005-0000-0000-0000BE520000}"/>
    <cellStyle name="Notiz 2 4 15 3 2" xfId="18683" xr:uid="{00000000-0005-0000-0000-0000BF520000}"/>
    <cellStyle name="Notiz 2 4 15 3 3" xfId="31482" xr:uid="{00000000-0005-0000-0000-0000C0520000}"/>
    <cellStyle name="Notiz 2 4 15 4" xfId="12985" xr:uid="{00000000-0005-0000-0000-0000C1520000}"/>
    <cellStyle name="Notiz 2 4 15 5" xfId="22574" xr:uid="{00000000-0005-0000-0000-0000C2520000}"/>
    <cellStyle name="Notiz 2 4 16" xfId="2756" xr:uid="{00000000-0005-0000-0000-0000C3520000}"/>
    <cellStyle name="Notiz 2 4 16 2" xfId="5653" xr:uid="{00000000-0005-0000-0000-0000C4520000}"/>
    <cellStyle name="Notiz 2 4 16 2 2" xfId="18686" xr:uid="{00000000-0005-0000-0000-0000C5520000}"/>
    <cellStyle name="Notiz 2 4 16 2 2 2" xfId="31485" xr:uid="{00000000-0005-0000-0000-0000C6520000}"/>
    <cellStyle name="Notiz 2 4 16 2 3" xfId="12988" xr:uid="{00000000-0005-0000-0000-0000C7520000}"/>
    <cellStyle name="Notiz 2 4 16 2 4" xfId="26267" xr:uid="{00000000-0005-0000-0000-0000C8520000}"/>
    <cellStyle name="Notiz 2 4 16 3" xfId="8097" xr:uid="{00000000-0005-0000-0000-0000C9520000}"/>
    <cellStyle name="Notiz 2 4 16 3 2" xfId="18685" xr:uid="{00000000-0005-0000-0000-0000CA520000}"/>
    <cellStyle name="Notiz 2 4 16 3 3" xfId="31484" xr:uid="{00000000-0005-0000-0000-0000CB520000}"/>
    <cellStyle name="Notiz 2 4 16 4" xfId="12987" xr:uid="{00000000-0005-0000-0000-0000CC520000}"/>
    <cellStyle name="Notiz 2 4 16 5" xfId="22944" xr:uid="{00000000-0005-0000-0000-0000CD520000}"/>
    <cellStyle name="Notiz 2 4 17" xfId="1812" xr:uid="{00000000-0005-0000-0000-0000CE520000}"/>
    <cellStyle name="Notiz 2 4 17 2" xfId="4711" xr:uid="{00000000-0005-0000-0000-0000CF520000}"/>
    <cellStyle name="Notiz 2 4 17 2 2" xfId="18688" xr:uid="{00000000-0005-0000-0000-0000D0520000}"/>
    <cellStyle name="Notiz 2 4 17 2 2 2" xfId="31487" xr:uid="{00000000-0005-0000-0000-0000D1520000}"/>
    <cellStyle name="Notiz 2 4 17 2 3" xfId="12990" xr:uid="{00000000-0005-0000-0000-0000D2520000}"/>
    <cellStyle name="Notiz 2 4 17 2 4" xfId="26268" xr:uid="{00000000-0005-0000-0000-0000D3520000}"/>
    <cellStyle name="Notiz 2 4 17 3" xfId="7426" xr:uid="{00000000-0005-0000-0000-0000D4520000}"/>
    <cellStyle name="Notiz 2 4 17 3 2" xfId="18687" xr:uid="{00000000-0005-0000-0000-0000D5520000}"/>
    <cellStyle name="Notiz 2 4 17 3 3" xfId="31486" xr:uid="{00000000-0005-0000-0000-0000D6520000}"/>
    <cellStyle name="Notiz 2 4 17 4" xfId="12989" xr:uid="{00000000-0005-0000-0000-0000D7520000}"/>
    <cellStyle name="Notiz 2 4 17 5" xfId="22001" xr:uid="{00000000-0005-0000-0000-0000D8520000}"/>
    <cellStyle name="Notiz 2 4 18" xfId="3049" xr:uid="{00000000-0005-0000-0000-0000D9520000}"/>
    <cellStyle name="Notiz 2 4 18 2" xfId="5946" xr:uid="{00000000-0005-0000-0000-0000DA520000}"/>
    <cellStyle name="Notiz 2 4 18 2 2" xfId="18690" xr:uid="{00000000-0005-0000-0000-0000DB520000}"/>
    <cellStyle name="Notiz 2 4 18 2 2 2" xfId="31489" xr:uid="{00000000-0005-0000-0000-0000DC520000}"/>
    <cellStyle name="Notiz 2 4 18 2 3" xfId="12992" xr:uid="{00000000-0005-0000-0000-0000DD520000}"/>
    <cellStyle name="Notiz 2 4 18 2 4" xfId="26269" xr:uid="{00000000-0005-0000-0000-0000DE520000}"/>
    <cellStyle name="Notiz 2 4 18 3" xfId="8255" xr:uid="{00000000-0005-0000-0000-0000DF520000}"/>
    <cellStyle name="Notiz 2 4 18 3 2" xfId="18689" xr:uid="{00000000-0005-0000-0000-0000E0520000}"/>
    <cellStyle name="Notiz 2 4 18 3 3" xfId="31488" xr:uid="{00000000-0005-0000-0000-0000E1520000}"/>
    <cellStyle name="Notiz 2 4 18 4" xfId="12991" xr:uid="{00000000-0005-0000-0000-0000E2520000}"/>
    <cellStyle name="Notiz 2 4 18 5" xfId="23237" xr:uid="{00000000-0005-0000-0000-0000E3520000}"/>
    <cellStyle name="Notiz 2 4 19" xfId="3279" xr:uid="{00000000-0005-0000-0000-0000E4520000}"/>
    <cellStyle name="Notiz 2 4 19 2" xfId="6176" xr:uid="{00000000-0005-0000-0000-0000E5520000}"/>
    <cellStyle name="Notiz 2 4 19 2 2" xfId="18692" xr:uid="{00000000-0005-0000-0000-0000E6520000}"/>
    <cellStyle name="Notiz 2 4 19 2 2 2" xfId="31491" xr:uid="{00000000-0005-0000-0000-0000E7520000}"/>
    <cellStyle name="Notiz 2 4 19 2 3" xfId="12994" xr:uid="{00000000-0005-0000-0000-0000E8520000}"/>
    <cellStyle name="Notiz 2 4 19 2 4" xfId="26270" xr:uid="{00000000-0005-0000-0000-0000E9520000}"/>
    <cellStyle name="Notiz 2 4 19 3" xfId="8397" xr:uid="{00000000-0005-0000-0000-0000EA520000}"/>
    <cellStyle name="Notiz 2 4 19 3 2" xfId="18691" xr:uid="{00000000-0005-0000-0000-0000EB520000}"/>
    <cellStyle name="Notiz 2 4 19 3 3" xfId="31490" xr:uid="{00000000-0005-0000-0000-0000EC520000}"/>
    <cellStyle name="Notiz 2 4 19 4" xfId="12993" xr:uid="{00000000-0005-0000-0000-0000ED520000}"/>
    <cellStyle name="Notiz 2 4 19 5" xfId="23467" xr:uid="{00000000-0005-0000-0000-0000EE520000}"/>
    <cellStyle name="Notiz 2 4 2" xfId="469" xr:uid="{00000000-0005-0000-0000-0000EF520000}"/>
    <cellStyle name="Notiz 2 4 2 10" xfId="1790" xr:uid="{00000000-0005-0000-0000-0000F0520000}"/>
    <cellStyle name="Notiz 2 4 2 10 2" xfId="4689" xr:uid="{00000000-0005-0000-0000-0000F1520000}"/>
    <cellStyle name="Notiz 2 4 2 10 2 2" xfId="18695" xr:uid="{00000000-0005-0000-0000-0000F2520000}"/>
    <cellStyle name="Notiz 2 4 2 10 2 2 2" xfId="31494" xr:uid="{00000000-0005-0000-0000-0000F3520000}"/>
    <cellStyle name="Notiz 2 4 2 10 2 3" xfId="12997" xr:uid="{00000000-0005-0000-0000-0000F4520000}"/>
    <cellStyle name="Notiz 2 4 2 10 2 4" xfId="26271" xr:uid="{00000000-0005-0000-0000-0000F5520000}"/>
    <cellStyle name="Notiz 2 4 2 10 3" xfId="7409" xr:uid="{00000000-0005-0000-0000-0000F6520000}"/>
    <cellStyle name="Notiz 2 4 2 10 3 2" xfId="18694" xr:uid="{00000000-0005-0000-0000-0000F7520000}"/>
    <cellStyle name="Notiz 2 4 2 10 3 3" xfId="31493" xr:uid="{00000000-0005-0000-0000-0000F8520000}"/>
    <cellStyle name="Notiz 2 4 2 10 4" xfId="12996" xr:uid="{00000000-0005-0000-0000-0000F9520000}"/>
    <cellStyle name="Notiz 2 4 2 10 5" xfId="21979" xr:uid="{00000000-0005-0000-0000-0000FA520000}"/>
    <cellStyle name="Notiz 2 4 2 11" xfId="2643" xr:uid="{00000000-0005-0000-0000-0000FB520000}"/>
    <cellStyle name="Notiz 2 4 2 11 2" xfId="5540" xr:uid="{00000000-0005-0000-0000-0000FC520000}"/>
    <cellStyle name="Notiz 2 4 2 11 2 2" xfId="18697" xr:uid="{00000000-0005-0000-0000-0000FD520000}"/>
    <cellStyle name="Notiz 2 4 2 11 2 2 2" xfId="31496" xr:uid="{00000000-0005-0000-0000-0000FE520000}"/>
    <cellStyle name="Notiz 2 4 2 11 2 3" xfId="12999" xr:uid="{00000000-0005-0000-0000-0000FF520000}"/>
    <cellStyle name="Notiz 2 4 2 11 2 4" xfId="26272" xr:uid="{00000000-0005-0000-0000-000000530000}"/>
    <cellStyle name="Notiz 2 4 2 11 3" xfId="7990" xr:uid="{00000000-0005-0000-0000-000001530000}"/>
    <cellStyle name="Notiz 2 4 2 11 3 2" xfId="18696" xr:uid="{00000000-0005-0000-0000-000002530000}"/>
    <cellStyle name="Notiz 2 4 2 11 3 3" xfId="31495" xr:uid="{00000000-0005-0000-0000-000003530000}"/>
    <cellStyle name="Notiz 2 4 2 11 4" xfId="12998" xr:uid="{00000000-0005-0000-0000-000004530000}"/>
    <cellStyle name="Notiz 2 4 2 11 5" xfId="22831" xr:uid="{00000000-0005-0000-0000-000005530000}"/>
    <cellStyle name="Notiz 2 4 2 12" xfId="2550" xr:uid="{00000000-0005-0000-0000-000006530000}"/>
    <cellStyle name="Notiz 2 4 2 12 2" xfId="5447" xr:uid="{00000000-0005-0000-0000-000007530000}"/>
    <cellStyle name="Notiz 2 4 2 12 2 2" xfId="18699" xr:uid="{00000000-0005-0000-0000-000008530000}"/>
    <cellStyle name="Notiz 2 4 2 12 2 2 2" xfId="31498" xr:uid="{00000000-0005-0000-0000-000009530000}"/>
    <cellStyle name="Notiz 2 4 2 12 2 3" xfId="13001" xr:uid="{00000000-0005-0000-0000-00000A530000}"/>
    <cellStyle name="Notiz 2 4 2 12 2 4" xfId="26273" xr:uid="{00000000-0005-0000-0000-00000B530000}"/>
    <cellStyle name="Notiz 2 4 2 12 3" xfId="7921" xr:uid="{00000000-0005-0000-0000-00000C530000}"/>
    <cellStyle name="Notiz 2 4 2 12 3 2" xfId="18698" xr:uid="{00000000-0005-0000-0000-00000D530000}"/>
    <cellStyle name="Notiz 2 4 2 12 3 3" xfId="31497" xr:uid="{00000000-0005-0000-0000-00000E530000}"/>
    <cellStyle name="Notiz 2 4 2 12 4" xfId="13000" xr:uid="{00000000-0005-0000-0000-00000F530000}"/>
    <cellStyle name="Notiz 2 4 2 12 5" xfId="22738" xr:uid="{00000000-0005-0000-0000-000010530000}"/>
    <cellStyle name="Notiz 2 4 2 13" xfId="2904" xr:uid="{00000000-0005-0000-0000-000011530000}"/>
    <cellStyle name="Notiz 2 4 2 13 2" xfId="5801" xr:uid="{00000000-0005-0000-0000-000012530000}"/>
    <cellStyle name="Notiz 2 4 2 13 2 2" xfId="18701" xr:uid="{00000000-0005-0000-0000-000013530000}"/>
    <cellStyle name="Notiz 2 4 2 13 2 2 2" xfId="31500" xr:uid="{00000000-0005-0000-0000-000014530000}"/>
    <cellStyle name="Notiz 2 4 2 13 2 3" xfId="13003" xr:uid="{00000000-0005-0000-0000-000015530000}"/>
    <cellStyle name="Notiz 2 4 2 13 2 4" xfId="26274" xr:uid="{00000000-0005-0000-0000-000016530000}"/>
    <cellStyle name="Notiz 2 4 2 13 3" xfId="8158" xr:uid="{00000000-0005-0000-0000-000017530000}"/>
    <cellStyle name="Notiz 2 4 2 13 3 2" xfId="18700" xr:uid="{00000000-0005-0000-0000-000018530000}"/>
    <cellStyle name="Notiz 2 4 2 13 3 3" xfId="31499" xr:uid="{00000000-0005-0000-0000-000019530000}"/>
    <cellStyle name="Notiz 2 4 2 13 4" xfId="13002" xr:uid="{00000000-0005-0000-0000-00001A530000}"/>
    <cellStyle name="Notiz 2 4 2 13 5" xfId="23092" xr:uid="{00000000-0005-0000-0000-00001B530000}"/>
    <cellStyle name="Notiz 2 4 2 14" xfId="2160" xr:uid="{00000000-0005-0000-0000-00001C530000}"/>
    <cellStyle name="Notiz 2 4 2 14 2" xfId="5058" xr:uid="{00000000-0005-0000-0000-00001D530000}"/>
    <cellStyle name="Notiz 2 4 2 14 2 2" xfId="18703" xr:uid="{00000000-0005-0000-0000-00001E530000}"/>
    <cellStyle name="Notiz 2 4 2 14 2 2 2" xfId="31502" xr:uid="{00000000-0005-0000-0000-00001F530000}"/>
    <cellStyle name="Notiz 2 4 2 14 2 3" xfId="13005" xr:uid="{00000000-0005-0000-0000-000020530000}"/>
    <cellStyle name="Notiz 2 4 2 14 2 4" xfId="26275" xr:uid="{00000000-0005-0000-0000-000021530000}"/>
    <cellStyle name="Notiz 2 4 2 14 3" xfId="7671" xr:uid="{00000000-0005-0000-0000-000022530000}"/>
    <cellStyle name="Notiz 2 4 2 14 3 2" xfId="18702" xr:uid="{00000000-0005-0000-0000-000023530000}"/>
    <cellStyle name="Notiz 2 4 2 14 3 3" xfId="31501" xr:uid="{00000000-0005-0000-0000-000024530000}"/>
    <cellStyle name="Notiz 2 4 2 14 4" xfId="13004" xr:uid="{00000000-0005-0000-0000-000025530000}"/>
    <cellStyle name="Notiz 2 4 2 14 5" xfId="22349" xr:uid="{00000000-0005-0000-0000-000026530000}"/>
    <cellStyle name="Notiz 2 4 2 15" xfId="2985" xr:uid="{00000000-0005-0000-0000-000027530000}"/>
    <cellStyle name="Notiz 2 4 2 15 2" xfId="5882" xr:uid="{00000000-0005-0000-0000-000028530000}"/>
    <cellStyle name="Notiz 2 4 2 15 2 2" xfId="18705" xr:uid="{00000000-0005-0000-0000-000029530000}"/>
    <cellStyle name="Notiz 2 4 2 15 2 2 2" xfId="31504" xr:uid="{00000000-0005-0000-0000-00002A530000}"/>
    <cellStyle name="Notiz 2 4 2 15 2 3" xfId="13007" xr:uid="{00000000-0005-0000-0000-00002B530000}"/>
    <cellStyle name="Notiz 2 4 2 15 2 4" xfId="26276" xr:uid="{00000000-0005-0000-0000-00002C530000}"/>
    <cellStyle name="Notiz 2 4 2 15 3" xfId="8221" xr:uid="{00000000-0005-0000-0000-00002D530000}"/>
    <cellStyle name="Notiz 2 4 2 15 3 2" xfId="18704" xr:uid="{00000000-0005-0000-0000-00002E530000}"/>
    <cellStyle name="Notiz 2 4 2 15 3 3" xfId="31503" xr:uid="{00000000-0005-0000-0000-00002F530000}"/>
    <cellStyle name="Notiz 2 4 2 15 4" xfId="13006" xr:uid="{00000000-0005-0000-0000-000030530000}"/>
    <cellStyle name="Notiz 2 4 2 15 5" xfId="23173" xr:uid="{00000000-0005-0000-0000-000031530000}"/>
    <cellStyle name="Notiz 2 4 2 16" xfId="1440" xr:uid="{00000000-0005-0000-0000-000032530000}"/>
    <cellStyle name="Notiz 2 4 2 16 2" xfId="4340" xr:uid="{00000000-0005-0000-0000-000033530000}"/>
    <cellStyle name="Notiz 2 4 2 16 2 2" xfId="18707" xr:uid="{00000000-0005-0000-0000-000034530000}"/>
    <cellStyle name="Notiz 2 4 2 16 2 2 2" xfId="31506" xr:uid="{00000000-0005-0000-0000-000035530000}"/>
    <cellStyle name="Notiz 2 4 2 16 2 3" xfId="13009" xr:uid="{00000000-0005-0000-0000-000036530000}"/>
    <cellStyle name="Notiz 2 4 2 16 2 4" xfId="26277" xr:uid="{00000000-0005-0000-0000-000037530000}"/>
    <cellStyle name="Notiz 2 4 2 16 3" xfId="7154" xr:uid="{00000000-0005-0000-0000-000038530000}"/>
    <cellStyle name="Notiz 2 4 2 16 3 2" xfId="18706" xr:uid="{00000000-0005-0000-0000-000039530000}"/>
    <cellStyle name="Notiz 2 4 2 16 3 3" xfId="31505" xr:uid="{00000000-0005-0000-0000-00003A530000}"/>
    <cellStyle name="Notiz 2 4 2 16 4" xfId="13008" xr:uid="{00000000-0005-0000-0000-00003B530000}"/>
    <cellStyle name="Notiz 2 4 2 16 5" xfId="21630" xr:uid="{00000000-0005-0000-0000-00003C530000}"/>
    <cellStyle name="Notiz 2 4 2 17" xfId="2916" xr:uid="{00000000-0005-0000-0000-00003D530000}"/>
    <cellStyle name="Notiz 2 4 2 17 2" xfId="5813" xr:uid="{00000000-0005-0000-0000-00003E530000}"/>
    <cellStyle name="Notiz 2 4 2 17 2 2" xfId="18709" xr:uid="{00000000-0005-0000-0000-00003F530000}"/>
    <cellStyle name="Notiz 2 4 2 17 2 2 2" xfId="31508" xr:uid="{00000000-0005-0000-0000-000040530000}"/>
    <cellStyle name="Notiz 2 4 2 17 2 3" xfId="13011" xr:uid="{00000000-0005-0000-0000-000041530000}"/>
    <cellStyle name="Notiz 2 4 2 17 2 4" xfId="26278" xr:uid="{00000000-0005-0000-0000-000042530000}"/>
    <cellStyle name="Notiz 2 4 2 17 3" xfId="8168" xr:uid="{00000000-0005-0000-0000-000043530000}"/>
    <cellStyle name="Notiz 2 4 2 17 3 2" xfId="18708" xr:uid="{00000000-0005-0000-0000-000044530000}"/>
    <cellStyle name="Notiz 2 4 2 17 3 3" xfId="31507" xr:uid="{00000000-0005-0000-0000-000045530000}"/>
    <cellStyle name="Notiz 2 4 2 17 4" xfId="13010" xr:uid="{00000000-0005-0000-0000-000046530000}"/>
    <cellStyle name="Notiz 2 4 2 17 5" xfId="23104" xr:uid="{00000000-0005-0000-0000-000047530000}"/>
    <cellStyle name="Notiz 2 4 2 18" xfId="3278" xr:uid="{00000000-0005-0000-0000-000048530000}"/>
    <cellStyle name="Notiz 2 4 2 18 2" xfId="6175" xr:uid="{00000000-0005-0000-0000-000049530000}"/>
    <cellStyle name="Notiz 2 4 2 18 2 2" xfId="18711" xr:uid="{00000000-0005-0000-0000-00004A530000}"/>
    <cellStyle name="Notiz 2 4 2 18 2 2 2" xfId="31510" xr:uid="{00000000-0005-0000-0000-00004B530000}"/>
    <cellStyle name="Notiz 2 4 2 18 2 3" xfId="13013" xr:uid="{00000000-0005-0000-0000-00004C530000}"/>
    <cellStyle name="Notiz 2 4 2 18 2 4" xfId="26279" xr:uid="{00000000-0005-0000-0000-00004D530000}"/>
    <cellStyle name="Notiz 2 4 2 18 3" xfId="8396" xr:uid="{00000000-0005-0000-0000-00004E530000}"/>
    <cellStyle name="Notiz 2 4 2 18 3 2" xfId="18710" xr:uid="{00000000-0005-0000-0000-00004F530000}"/>
    <cellStyle name="Notiz 2 4 2 18 3 3" xfId="31509" xr:uid="{00000000-0005-0000-0000-000050530000}"/>
    <cellStyle name="Notiz 2 4 2 18 4" xfId="13012" xr:uid="{00000000-0005-0000-0000-000051530000}"/>
    <cellStyle name="Notiz 2 4 2 18 5" xfId="23466" xr:uid="{00000000-0005-0000-0000-000052530000}"/>
    <cellStyle name="Notiz 2 4 2 19" xfId="3504" xr:uid="{00000000-0005-0000-0000-000053530000}"/>
    <cellStyle name="Notiz 2 4 2 19 2" xfId="6401" xr:uid="{00000000-0005-0000-0000-000054530000}"/>
    <cellStyle name="Notiz 2 4 2 19 2 2" xfId="18713" xr:uid="{00000000-0005-0000-0000-000055530000}"/>
    <cellStyle name="Notiz 2 4 2 19 2 2 2" xfId="31512" xr:uid="{00000000-0005-0000-0000-000056530000}"/>
    <cellStyle name="Notiz 2 4 2 19 2 3" xfId="13015" xr:uid="{00000000-0005-0000-0000-000057530000}"/>
    <cellStyle name="Notiz 2 4 2 19 2 4" xfId="26280" xr:uid="{00000000-0005-0000-0000-000058530000}"/>
    <cellStyle name="Notiz 2 4 2 19 3" xfId="8526" xr:uid="{00000000-0005-0000-0000-000059530000}"/>
    <cellStyle name="Notiz 2 4 2 19 3 2" xfId="18712" xr:uid="{00000000-0005-0000-0000-00005A530000}"/>
    <cellStyle name="Notiz 2 4 2 19 3 3" xfId="31511" xr:uid="{00000000-0005-0000-0000-00005B530000}"/>
    <cellStyle name="Notiz 2 4 2 19 4" xfId="13014" xr:uid="{00000000-0005-0000-0000-00005C530000}"/>
    <cellStyle name="Notiz 2 4 2 19 5" xfId="23692" xr:uid="{00000000-0005-0000-0000-00005D530000}"/>
    <cellStyle name="Notiz 2 4 2 2" xfId="470" xr:uid="{00000000-0005-0000-0000-00005E530000}"/>
    <cellStyle name="Notiz 2 4 2 2 10" xfId="2642" xr:uid="{00000000-0005-0000-0000-00005F530000}"/>
    <cellStyle name="Notiz 2 4 2 2 10 2" xfId="5539" xr:uid="{00000000-0005-0000-0000-000060530000}"/>
    <cellStyle name="Notiz 2 4 2 2 10 2 2" xfId="18716" xr:uid="{00000000-0005-0000-0000-000061530000}"/>
    <cellStyle name="Notiz 2 4 2 2 10 2 2 2" xfId="31515" xr:uid="{00000000-0005-0000-0000-000062530000}"/>
    <cellStyle name="Notiz 2 4 2 2 10 2 3" xfId="13018" xr:uid="{00000000-0005-0000-0000-000063530000}"/>
    <cellStyle name="Notiz 2 4 2 2 10 2 4" xfId="26281" xr:uid="{00000000-0005-0000-0000-000064530000}"/>
    <cellStyle name="Notiz 2 4 2 2 10 3" xfId="7989" xr:uid="{00000000-0005-0000-0000-000065530000}"/>
    <cellStyle name="Notiz 2 4 2 2 10 3 2" xfId="18715" xr:uid="{00000000-0005-0000-0000-000066530000}"/>
    <cellStyle name="Notiz 2 4 2 2 10 3 3" xfId="31514" xr:uid="{00000000-0005-0000-0000-000067530000}"/>
    <cellStyle name="Notiz 2 4 2 2 10 4" xfId="13017" xr:uid="{00000000-0005-0000-0000-000068530000}"/>
    <cellStyle name="Notiz 2 4 2 2 10 5" xfId="22830" xr:uid="{00000000-0005-0000-0000-000069530000}"/>
    <cellStyle name="Notiz 2 4 2 2 11" xfId="1510" xr:uid="{00000000-0005-0000-0000-00006A530000}"/>
    <cellStyle name="Notiz 2 4 2 2 11 2" xfId="4409" xr:uid="{00000000-0005-0000-0000-00006B530000}"/>
    <cellStyle name="Notiz 2 4 2 2 11 2 2" xfId="18718" xr:uid="{00000000-0005-0000-0000-00006C530000}"/>
    <cellStyle name="Notiz 2 4 2 2 11 2 2 2" xfId="31517" xr:uid="{00000000-0005-0000-0000-00006D530000}"/>
    <cellStyle name="Notiz 2 4 2 2 11 2 3" xfId="13020" xr:uid="{00000000-0005-0000-0000-00006E530000}"/>
    <cellStyle name="Notiz 2 4 2 2 11 2 4" xfId="26282" xr:uid="{00000000-0005-0000-0000-00006F530000}"/>
    <cellStyle name="Notiz 2 4 2 2 11 3" xfId="7208" xr:uid="{00000000-0005-0000-0000-000070530000}"/>
    <cellStyle name="Notiz 2 4 2 2 11 3 2" xfId="18717" xr:uid="{00000000-0005-0000-0000-000071530000}"/>
    <cellStyle name="Notiz 2 4 2 2 11 3 3" xfId="31516" xr:uid="{00000000-0005-0000-0000-000072530000}"/>
    <cellStyle name="Notiz 2 4 2 2 11 4" xfId="13019" xr:uid="{00000000-0005-0000-0000-000073530000}"/>
    <cellStyle name="Notiz 2 4 2 2 11 5" xfId="21699" xr:uid="{00000000-0005-0000-0000-000074530000}"/>
    <cellStyle name="Notiz 2 4 2 2 12" xfId="2905" xr:uid="{00000000-0005-0000-0000-000075530000}"/>
    <cellStyle name="Notiz 2 4 2 2 12 2" xfId="5802" xr:uid="{00000000-0005-0000-0000-000076530000}"/>
    <cellStyle name="Notiz 2 4 2 2 12 2 2" xfId="18720" xr:uid="{00000000-0005-0000-0000-000077530000}"/>
    <cellStyle name="Notiz 2 4 2 2 12 2 2 2" xfId="31519" xr:uid="{00000000-0005-0000-0000-000078530000}"/>
    <cellStyle name="Notiz 2 4 2 2 12 2 3" xfId="13022" xr:uid="{00000000-0005-0000-0000-000079530000}"/>
    <cellStyle name="Notiz 2 4 2 2 12 2 4" xfId="26283" xr:uid="{00000000-0005-0000-0000-00007A530000}"/>
    <cellStyle name="Notiz 2 4 2 2 12 3" xfId="8159" xr:uid="{00000000-0005-0000-0000-00007B530000}"/>
    <cellStyle name="Notiz 2 4 2 2 12 3 2" xfId="18719" xr:uid="{00000000-0005-0000-0000-00007C530000}"/>
    <cellStyle name="Notiz 2 4 2 2 12 3 3" xfId="31518" xr:uid="{00000000-0005-0000-0000-00007D530000}"/>
    <cellStyle name="Notiz 2 4 2 2 12 4" xfId="13021" xr:uid="{00000000-0005-0000-0000-00007E530000}"/>
    <cellStyle name="Notiz 2 4 2 2 12 5" xfId="23093" xr:uid="{00000000-0005-0000-0000-00007F530000}"/>
    <cellStyle name="Notiz 2 4 2 2 13" xfId="2161" xr:uid="{00000000-0005-0000-0000-000080530000}"/>
    <cellStyle name="Notiz 2 4 2 2 13 2" xfId="5059" xr:uid="{00000000-0005-0000-0000-000081530000}"/>
    <cellStyle name="Notiz 2 4 2 2 13 2 2" xfId="18722" xr:uid="{00000000-0005-0000-0000-000082530000}"/>
    <cellStyle name="Notiz 2 4 2 2 13 2 2 2" xfId="31521" xr:uid="{00000000-0005-0000-0000-000083530000}"/>
    <cellStyle name="Notiz 2 4 2 2 13 2 3" xfId="13024" xr:uid="{00000000-0005-0000-0000-000084530000}"/>
    <cellStyle name="Notiz 2 4 2 2 13 2 4" xfId="26284" xr:uid="{00000000-0005-0000-0000-000085530000}"/>
    <cellStyle name="Notiz 2 4 2 2 13 3" xfId="7672" xr:uid="{00000000-0005-0000-0000-000086530000}"/>
    <cellStyle name="Notiz 2 4 2 2 13 3 2" xfId="18721" xr:uid="{00000000-0005-0000-0000-000087530000}"/>
    <cellStyle name="Notiz 2 4 2 2 13 3 3" xfId="31520" xr:uid="{00000000-0005-0000-0000-000088530000}"/>
    <cellStyle name="Notiz 2 4 2 2 13 4" xfId="13023" xr:uid="{00000000-0005-0000-0000-000089530000}"/>
    <cellStyle name="Notiz 2 4 2 2 13 5" xfId="22350" xr:uid="{00000000-0005-0000-0000-00008A530000}"/>
    <cellStyle name="Notiz 2 4 2 2 14" xfId="2984" xr:uid="{00000000-0005-0000-0000-00008B530000}"/>
    <cellStyle name="Notiz 2 4 2 2 14 2" xfId="5881" xr:uid="{00000000-0005-0000-0000-00008C530000}"/>
    <cellStyle name="Notiz 2 4 2 2 14 2 2" xfId="18724" xr:uid="{00000000-0005-0000-0000-00008D530000}"/>
    <cellStyle name="Notiz 2 4 2 2 14 2 2 2" xfId="31523" xr:uid="{00000000-0005-0000-0000-00008E530000}"/>
    <cellStyle name="Notiz 2 4 2 2 14 2 3" xfId="13026" xr:uid="{00000000-0005-0000-0000-00008F530000}"/>
    <cellStyle name="Notiz 2 4 2 2 14 2 4" xfId="26285" xr:uid="{00000000-0005-0000-0000-000090530000}"/>
    <cellStyle name="Notiz 2 4 2 2 14 3" xfId="8220" xr:uid="{00000000-0005-0000-0000-000091530000}"/>
    <cellStyle name="Notiz 2 4 2 2 14 3 2" xfId="18723" xr:uid="{00000000-0005-0000-0000-000092530000}"/>
    <cellStyle name="Notiz 2 4 2 2 14 3 3" xfId="31522" xr:uid="{00000000-0005-0000-0000-000093530000}"/>
    <cellStyle name="Notiz 2 4 2 2 14 4" xfId="13025" xr:uid="{00000000-0005-0000-0000-000094530000}"/>
    <cellStyle name="Notiz 2 4 2 2 14 5" xfId="23172" xr:uid="{00000000-0005-0000-0000-000095530000}"/>
    <cellStyle name="Notiz 2 4 2 2 15" xfId="2168" xr:uid="{00000000-0005-0000-0000-000096530000}"/>
    <cellStyle name="Notiz 2 4 2 2 15 2" xfId="5066" xr:uid="{00000000-0005-0000-0000-000097530000}"/>
    <cellStyle name="Notiz 2 4 2 2 15 2 2" xfId="18726" xr:uid="{00000000-0005-0000-0000-000098530000}"/>
    <cellStyle name="Notiz 2 4 2 2 15 2 2 2" xfId="31525" xr:uid="{00000000-0005-0000-0000-000099530000}"/>
    <cellStyle name="Notiz 2 4 2 2 15 2 3" xfId="13028" xr:uid="{00000000-0005-0000-0000-00009A530000}"/>
    <cellStyle name="Notiz 2 4 2 2 15 2 4" xfId="26286" xr:uid="{00000000-0005-0000-0000-00009B530000}"/>
    <cellStyle name="Notiz 2 4 2 2 15 3" xfId="7675" xr:uid="{00000000-0005-0000-0000-00009C530000}"/>
    <cellStyle name="Notiz 2 4 2 2 15 3 2" xfId="18725" xr:uid="{00000000-0005-0000-0000-00009D530000}"/>
    <cellStyle name="Notiz 2 4 2 2 15 3 3" xfId="31524" xr:uid="{00000000-0005-0000-0000-00009E530000}"/>
    <cellStyle name="Notiz 2 4 2 2 15 4" xfId="13027" xr:uid="{00000000-0005-0000-0000-00009F530000}"/>
    <cellStyle name="Notiz 2 4 2 2 15 5" xfId="22357" xr:uid="{00000000-0005-0000-0000-0000A0530000}"/>
    <cellStyle name="Notiz 2 4 2 2 16" xfId="2657" xr:uid="{00000000-0005-0000-0000-0000A1530000}"/>
    <cellStyle name="Notiz 2 4 2 2 16 2" xfId="5554" xr:uid="{00000000-0005-0000-0000-0000A2530000}"/>
    <cellStyle name="Notiz 2 4 2 2 16 2 2" xfId="18728" xr:uid="{00000000-0005-0000-0000-0000A3530000}"/>
    <cellStyle name="Notiz 2 4 2 2 16 2 2 2" xfId="31527" xr:uid="{00000000-0005-0000-0000-0000A4530000}"/>
    <cellStyle name="Notiz 2 4 2 2 16 2 3" xfId="13030" xr:uid="{00000000-0005-0000-0000-0000A5530000}"/>
    <cellStyle name="Notiz 2 4 2 2 16 2 4" xfId="26287" xr:uid="{00000000-0005-0000-0000-0000A6530000}"/>
    <cellStyle name="Notiz 2 4 2 2 16 3" xfId="8004" xr:uid="{00000000-0005-0000-0000-0000A7530000}"/>
    <cellStyle name="Notiz 2 4 2 2 16 3 2" xfId="18727" xr:uid="{00000000-0005-0000-0000-0000A8530000}"/>
    <cellStyle name="Notiz 2 4 2 2 16 3 3" xfId="31526" xr:uid="{00000000-0005-0000-0000-0000A9530000}"/>
    <cellStyle name="Notiz 2 4 2 2 16 4" xfId="13029" xr:uid="{00000000-0005-0000-0000-0000AA530000}"/>
    <cellStyle name="Notiz 2 4 2 2 16 5" xfId="22845" xr:uid="{00000000-0005-0000-0000-0000AB530000}"/>
    <cellStyle name="Notiz 2 4 2 2 17" xfId="2892" xr:uid="{00000000-0005-0000-0000-0000AC530000}"/>
    <cellStyle name="Notiz 2 4 2 2 17 2" xfId="5789" xr:uid="{00000000-0005-0000-0000-0000AD530000}"/>
    <cellStyle name="Notiz 2 4 2 2 17 2 2" xfId="18730" xr:uid="{00000000-0005-0000-0000-0000AE530000}"/>
    <cellStyle name="Notiz 2 4 2 2 17 2 2 2" xfId="31529" xr:uid="{00000000-0005-0000-0000-0000AF530000}"/>
    <cellStyle name="Notiz 2 4 2 2 17 2 3" xfId="13032" xr:uid="{00000000-0005-0000-0000-0000B0530000}"/>
    <cellStyle name="Notiz 2 4 2 2 17 2 4" xfId="26288" xr:uid="{00000000-0005-0000-0000-0000B1530000}"/>
    <cellStyle name="Notiz 2 4 2 2 17 3" xfId="8146" xr:uid="{00000000-0005-0000-0000-0000B2530000}"/>
    <cellStyle name="Notiz 2 4 2 2 17 3 2" xfId="18729" xr:uid="{00000000-0005-0000-0000-0000B3530000}"/>
    <cellStyle name="Notiz 2 4 2 2 17 3 3" xfId="31528" xr:uid="{00000000-0005-0000-0000-0000B4530000}"/>
    <cellStyle name="Notiz 2 4 2 2 17 4" xfId="13031" xr:uid="{00000000-0005-0000-0000-0000B5530000}"/>
    <cellStyle name="Notiz 2 4 2 2 17 5" xfId="23080" xr:uid="{00000000-0005-0000-0000-0000B6530000}"/>
    <cellStyle name="Notiz 2 4 2 2 18" xfId="3247" xr:uid="{00000000-0005-0000-0000-0000B7530000}"/>
    <cellStyle name="Notiz 2 4 2 2 18 2" xfId="6144" xr:uid="{00000000-0005-0000-0000-0000B8530000}"/>
    <cellStyle name="Notiz 2 4 2 2 18 2 2" xfId="18732" xr:uid="{00000000-0005-0000-0000-0000B9530000}"/>
    <cellStyle name="Notiz 2 4 2 2 18 2 2 2" xfId="31531" xr:uid="{00000000-0005-0000-0000-0000BA530000}"/>
    <cellStyle name="Notiz 2 4 2 2 18 2 3" xfId="13034" xr:uid="{00000000-0005-0000-0000-0000BB530000}"/>
    <cellStyle name="Notiz 2 4 2 2 18 2 4" xfId="26289" xr:uid="{00000000-0005-0000-0000-0000BC530000}"/>
    <cellStyle name="Notiz 2 4 2 2 18 3" xfId="8366" xr:uid="{00000000-0005-0000-0000-0000BD530000}"/>
    <cellStyle name="Notiz 2 4 2 2 18 3 2" xfId="18731" xr:uid="{00000000-0005-0000-0000-0000BE530000}"/>
    <cellStyle name="Notiz 2 4 2 2 18 3 3" xfId="31530" xr:uid="{00000000-0005-0000-0000-0000BF530000}"/>
    <cellStyle name="Notiz 2 4 2 2 18 4" xfId="13033" xr:uid="{00000000-0005-0000-0000-0000C0530000}"/>
    <cellStyle name="Notiz 2 4 2 2 18 5" xfId="23435" xr:uid="{00000000-0005-0000-0000-0000C1530000}"/>
    <cellStyle name="Notiz 2 4 2 2 19" xfId="3338" xr:uid="{00000000-0005-0000-0000-0000C2530000}"/>
    <cellStyle name="Notiz 2 4 2 2 19 2" xfId="6235" xr:uid="{00000000-0005-0000-0000-0000C3530000}"/>
    <cellStyle name="Notiz 2 4 2 2 19 2 2" xfId="18734" xr:uid="{00000000-0005-0000-0000-0000C4530000}"/>
    <cellStyle name="Notiz 2 4 2 2 19 2 2 2" xfId="31533" xr:uid="{00000000-0005-0000-0000-0000C5530000}"/>
    <cellStyle name="Notiz 2 4 2 2 19 2 3" xfId="13036" xr:uid="{00000000-0005-0000-0000-0000C6530000}"/>
    <cellStyle name="Notiz 2 4 2 2 19 2 4" xfId="26290" xr:uid="{00000000-0005-0000-0000-0000C7530000}"/>
    <cellStyle name="Notiz 2 4 2 2 19 3" xfId="8434" xr:uid="{00000000-0005-0000-0000-0000C8530000}"/>
    <cellStyle name="Notiz 2 4 2 2 19 3 2" xfId="18733" xr:uid="{00000000-0005-0000-0000-0000C9530000}"/>
    <cellStyle name="Notiz 2 4 2 2 19 3 3" xfId="31532" xr:uid="{00000000-0005-0000-0000-0000CA530000}"/>
    <cellStyle name="Notiz 2 4 2 2 19 4" xfId="13035" xr:uid="{00000000-0005-0000-0000-0000CB530000}"/>
    <cellStyle name="Notiz 2 4 2 2 19 5" xfId="23526" xr:uid="{00000000-0005-0000-0000-0000CC530000}"/>
    <cellStyle name="Notiz 2 4 2 2 2" xfId="1712" xr:uid="{00000000-0005-0000-0000-0000CD530000}"/>
    <cellStyle name="Notiz 2 4 2 2 2 2" xfId="4611" xr:uid="{00000000-0005-0000-0000-0000CE530000}"/>
    <cellStyle name="Notiz 2 4 2 2 2 2 2" xfId="18736" xr:uid="{00000000-0005-0000-0000-0000CF530000}"/>
    <cellStyle name="Notiz 2 4 2 2 2 2 2 2" xfId="31535" xr:uid="{00000000-0005-0000-0000-0000D0530000}"/>
    <cellStyle name="Notiz 2 4 2 2 2 2 3" xfId="13038" xr:uid="{00000000-0005-0000-0000-0000D1530000}"/>
    <cellStyle name="Notiz 2 4 2 2 2 2 4" xfId="26291" xr:uid="{00000000-0005-0000-0000-0000D2530000}"/>
    <cellStyle name="Notiz 2 4 2 2 2 3" xfId="7344" xr:uid="{00000000-0005-0000-0000-0000D3530000}"/>
    <cellStyle name="Notiz 2 4 2 2 2 3 2" xfId="18735" xr:uid="{00000000-0005-0000-0000-0000D4530000}"/>
    <cellStyle name="Notiz 2 4 2 2 2 3 3" xfId="31534" xr:uid="{00000000-0005-0000-0000-0000D5530000}"/>
    <cellStyle name="Notiz 2 4 2 2 2 4" xfId="13037" xr:uid="{00000000-0005-0000-0000-0000D6530000}"/>
    <cellStyle name="Notiz 2 4 2 2 2 5" xfId="21901" xr:uid="{00000000-0005-0000-0000-0000D7530000}"/>
    <cellStyle name="Notiz 2 4 2 2 20" xfId="3420" xr:uid="{00000000-0005-0000-0000-0000D8530000}"/>
    <cellStyle name="Notiz 2 4 2 2 20 2" xfId="6317" xr:uid="{00000000-0005-0000-0000-0000D9530000}"/>
    <cellStyle name="Notiz 2 4 2 2 20 2 2" xfId="18738" xr:uid="{00000000-0005-0000-0000-0000DA530000}"/>
    <cellStyle name="Notiz 2 4 2 2 20 2 2 2" xfId="31537" xr:uid="{00000000-0005-0000-0000-0000DB530000}"/>
    <cellStyle name="Notiz 2 4 2 2 20 2 3" xfId="13040" xr:uid="{00000000-0005-0000-0000-0000DC530000}"/>
    <cellStyle name="Notiz 2 4 2 2 20 2 4" xfId="26292" xr:uid="{00000000-0005-0000-0000-0000DD530000}"/>
    <cellStyle name="Notiz 2 4 2 2 20 3" xfId="8481" xr:uid="{00000000-0005-0000-0000-0000DE530000}"/>
    <cellStyle name="Notiz 2 4 2 2 20 3 2" xfId="18737" xr:uid="{00000000-0005-0000-0000-0000DF530000}"/>
    <cellStyle name="Notiz 2 4 2 2 20 3 3" xfId="31536" xr:uid="{00000000-0005-0000-0000-0000E0530000}"/>
    <cellStyle name="Notiz 2 4 2 2 20 4" xfId="13039" xr:uid="{00000000-0005-0000-0000-0000E1530000}"/>
    <cellStyle name="Notiz 2 4 2 2 20 5" xfId="23608" xr:uid="{00000000-0005-0000-0000-0000E2530000}"/>
    <cellStyle name="Notiz 2 4 2 2 21" xfId="3860" xr:uid="{00000000-0005-0000-0000-0000E3530000}"/>
    <cellStyle name="Notiz 2 4 2 2 21 2" xfId="6757" xr:uid="{00000000-0005-0000-0000-0000E4530000}"/>
    <cellStyle name="Notiz 2 4 2 2 21 2 2" xfId="18740" xr:uid="{00000000-0005-0000-0000-0000E5530000}"/>
    <cellStyle name="Notiz 2 4 2 2 21 2 2 2" xfId="31539" xr:uid="{00000000-0005-0000-0000-0000E6530000}"/>
    <cellStyle name="Notiz 2 4 2 2 21 2 3" xfId="13042" xr:uid="{00000000-0005-0000-0000-0000E7530000}"/>
    <cellStyle name="Notiz 2 4 2 2 21 2 4" xfId="26293" xr:uid="{00000000-0005-0000-0000-0000E8530000}"/>
    <cellStyle name="Notiz 2 4 2 2 21 3" xfId="8735" xr:uid="{00000000-0005-0000-0000-0000E9530000}"/>
    <cellStyle name="Notiz 2 4 2 2 21 3 2" xfId="18739" xr:uid="{00000000-0005-0000-0000-0000EA530000}"/>
    <cellStyle name="Notiz 2 4 2 2 21 3 3" xfId="31538" xr:uid="{00000000-0005-0000-0000-0000EB530000}"/>
    <cellStyle name="Notiz 2 4 2 2 21 4" xfId="13041" xr:uid="{00000000-0005-0000-0000-0000EC530000}"/>
    <cellStyle name="Notiz 2 4 2 2 21 5" xfId="24048" xr:uid="{00000000-0005-0000-0000-0000ED530000}"/>
    <cellStyle name="Notiz 2 4 2 2 22" xfId="3061" xr:uid="{00000000-0005-0000-0000-0000EE530000}"/>
    <cellStyle name="Notiz 2 4 2 2 22 2" xfId="5958" xr:uid="{00000000-0005-0000-0000-0000EF530000}"/>
    <cellStyle name="Notiz 2 4 2 2 22 2 2" xfId="18742" xr:uid="{00000000-0005-0000-0000-0000F0530000}"/>
    <cellStyle name="Notiz 2 4 2 2 22 2 2 2" xfId="31541" xr:uid="{00000000-0005-0000-0000-0000F1530000}"/>
    <cellStyle name="Notiz 2 4 2 2 22 2 3" xfId="13044" xr:uid="{00000000-0005-0000-0000-0000F2530000}"/>
    <cellStyle name="Notiz 2 4 2 2 22 2 4" xfId="26294" xr:uid="{00000000-0005-0000-0000-0000F3530000}"/>
    <cellStyle name="Notiz 2 4 2 2 22 3" xfId="8260" xr:uid="{00000000-0005-0000-0000-0000F4530000}"/>
    <cellStyle name="Notiz 2 4 2 2 22 3 2" xfId="18741" xr:uid="{00000000-0005-0000-0000-0000F5530000}"/>
    <cellStyle name="Notiz 2 4 2 2 22 3 3" xfId="31540" xr:uid="{00000000-0005-0000-0000-0000F6530000}"/>
    <cellStyle name="Notiz 2 4 2 2 22 4" xfId="13043" xr:uid="{00000000-0005-0000-0000-0000F7530000}"/>
    <cellStyle name="Notiz 2 4 2 2 22 5" xfId="23249" xr:uid="{00000000-0005-0000-0000-0000F8530000}"/>
    <cellStyle name="Notiz 2 4 2 2 23" xfId="3985" xr:uid="{00000000-0005-0000-0000-0000F9530000}"/>
    <cellStyle name="Notiz 2 4 2 2 23 2" xfId="6882" xr:uid="{00000000-0005-0000-0000-0000FA530000}"/>
    <cellStyle name="Notiz 2 4 2 2 23 2 2" xfId="18744" xr:uid="{00000000-0005-0000-0000-0000FB530000}"/>
    <cellStyle name="Notiz 2 4 2 2 23 2 2 2" xfId="31543" xr:uid="{00000000-0005-0000-0000-0000FC530000}"/>
    <cellStyle name="Notiz 2 4 2 2 23 2 3" xfId="13046" xr:uid="{00000000-0005-0000-0000-0000FD530000}"/>
    <cellStyle name="Notiz 2 4 2 2 23 2 4" xfId="26295" xr:uid="{00000000-0005-0000-0000-0000FE530000}"/>
    <cellStyle name="Notiz 2 4 2 2 23 3" xfId="8766" xr:uid="{00000000-0005-0000-0000-0000FF530000}"/>
    <cellStyle name="Notiz 2 4 2 2 23 3 2" xfId="18743" xr:uid="{00000000-0005-0000-0000-000000540000}"/>
    <cellStyle name="Notiz 2 4 2 2 23 3 3" xfId="31542" xr:uid="{00000000-0005-0000-0000-000001540000}"/>
    <cellStyle name="Notiz 2 4 2 2 23 4" xfId="13045" xr:uid="{00000000-0005-0000-0000-000002540000}"/>
    <cellStyle name="Notiz 2 4 2 2 23 5" xfId="24173" xr:uid="{00000000-0005-0000-0000-000003540000}"/>
    <cellStyle name="Notiz 2 4 2 2 24" xfId="2918" xr:uid="{00000000-0005-0000-0000-000004540000}"/>
    <cellStyle name="Notiz 2 4 2 2 24 2" xfId="5815" xr:uid="{00000000-0005-0000-0000-000005540000}"/>
    <cellStyle name="Notiz 2 4 2 2 24 2 2" xfId="18746" xr:uid="{00000000-0005-0000-0000-000006540000}"/>
    <cellStyle name="Notiz 2 4 2 2 24 2 2 2" xfId="31545" xr:uid="{00000000-0005-0000-0000-000007540000}"/>
    <cellStyle name="Notiz 2 4 2 2 24 2 3" xfId="13048" xr:uid="{00000000-0005-0000-0000-000008540000}"/>
    <cellStyle name="Notiz 2 4 2 2 24 2 4" xfId="26296" xr:uid="{00000000-0005-0000-0000-000009540000}"/>
    <cellStyle name="Notiz 2 4 2 2 24 3" xfId="8169" xr:uid="{00000000-0005-0000-0000-00000A540000}"/>
    <cellStyle name="Notiz 2 4 2 2 24 3 2" xfId="18745" xr:uid="{00000000-0005-0000-0000-00000B540000}"/>
    <cellStyle name="Notiz 2 4 2 2 24 3 3" xfId="31544" xr:uid="{00000000-0005-0000-0000-00000C540000}"/>
    <cellStyle name="Notiz 2 4 2 2 24 4" xfId="13047" xr:uid="{00000000-0005-0000-0000-00000D540000}"/>
    <cellStyle name="Notiz 2 4 2 2 24 5" xfId="23106" xr:uid="{00000000-0005-0000-0000-00000E540000}"/>
    <cellStyle name="Notiz 2 4 2 2 25" xfId="3783" xr:uid="{00000000-0005-0000-0000-00000F540000}"/>
    <cellStyle name="Notiz 2 4 2 2 25 2" xfId="6680" xr:uid="{00000000-0005-0000-0000-000010540000}"/>
    <cellStyle name="Notiz 2 4 2 2 25 2 2" xfId="18748" xr:uid="{00000000-0005-0000-0000-000011540000}"/>
    <cellStyle name="Notiz 2 4 2 2 25 2 2 2" xfId="31547" xr:uid="{00000000-0005-0000-0000-000012540000}"/>
    <cellStyle name="Notiz 2 4 2 2 25 2 3" xfId="13050" xr:uid="{00000000-0005-0000-0000-000013540000}"/>
    <cellStyle name="Notiz 2 4 2 2 25 2 4" xfId="26297" xr:uid="{00000000-0005-0000-0000-000014540000}"/>
    <cellStyle name="Notiz 2 4 2 2 25 3" xfId="8685" xr:uid="{00000000-0005-0000-0000-000015540000}"/>
    <cellStyle name="Notiz 2 4 2 2 25 3 2" xfId="18747" xr:uid="{00000000-0005-0000-0000-000016540000}"/>
    <cellStyle name="Notiz 2 4 2 2 25 3 3" xfId="31546" xr:uid="{00000000-0005-0000-0000-000017540000}"/>
    <cellStyle name="Notiz 2 4 2 2 25 4" xfId="13049" xr:uid="{00000000-0005-0000-0000-000018540000}"/>
    <cellStyle name="Notiz 2 4 2 2 25 5" xfId="23971" xr:uid="{00000000-0005-0000-0000-000019540000}"/>
    <cellStyle name="Notiz 2 4 2 2 26" xfId="3871" xr:uid="{00000000-0005-0000-0000-00001A540000}"/>
    <cellStyle name="Notiz 2 4 2 2 26 2" xfId="6768" xr:uid="{00000000-0005-0000-0000-00001B540000}"/>
    <cellStyle name="Notiz 2 4 2 2 26 2 2" xfId="18750" xr:uid="{00000000-0005-0000-0000-00001C540000}"/>
    <cellStyle name="Notiz 2 4 2 2 26 2 2 2" xfId="31549" xr:uid="{00000000-0005-0000-0000-00001D540000}"/>
    <cellStyle name="Notiz 2 4 2 2 26 2 3" xfId="13052" xr:uid="{00000000-0005-0000-0000-00001E540000}"/>
    <cellStyle name="Notiz 2 4 2 2 26 2 4" xfId="26298" xr:uid="{00000000-0005-0000-0000-00001F540000}"/>
    <cellStyle name="Notiz 2 4 2 2 26 3" xfId="18749" xr:uid="{00000000-0005-0000-0000-000020540000}"/>
    <cellStyle name="Notiz 2 4 2 2 26 3 2" xfId="31548" xr:uid="{00000000-0005-0000-0000-000021540000}"/>
    <cellStyle name="Notiz 2 4 2 2 26 4" xfId="13051" xr:uid="{00000000-0005-0000-0000-000022540000}"/>
    <cellStyle name="Notiz 2 4 2 2 26 5" xfId="24059" xr:uid="{00000000-0005-0000-0000-000023540000}"/>
    <cellStyle name="Notiz 2 4 2 2 27" xfId="4285" xr:uid="{00000000-0005-0000-0000-000024540000}"/>
    <cellStyle name="Notiz 2 4 2 2 27 2" xfId="18751" xr:uid="{00000000-0005-0000-0000-000025540000}"/>
    <cellStyle name="Notiz 2 4 2 2 27 2 2" xfId="31550" xr:uid="{00000000-0005-0000-0000-000026540000}"/>
    <cellStyle name="Notiz 2 4 2 2 27 3" xfId="13053" xr:uid="{00000000-0005-0000-0000-000027540000}"/>
    <cellStyle name="Notiz 2 4 2 2 27 4" xfId="26299" xr:uid="{00000000-0005-0000-0000-000028540000}"/>
    <cellStyle name="Notiz 2 4 2 2 28" xfId="7111" xr:uid="{00000000-0005-0000-0000-000029540000}"/>
    <cellStyle name="Notiz 2 4 2 2 28 2" xfId="18714" xr:uid="{00000000-0005-0000-0000-00002A540000}"/>
    <cellStyle name="Notiz 2 4 2 2 28 3" xfId="31513" xr:uid="{00000000-0005-0000-0000-00002B540000}"/>
    <cellStyle name="Notiz 2 4 2 2 29" xfId="13016" xr:uid="{00000000-0005-0000-0000-00002C540000}"/>
    <cellStyle name="Notiz 2 4 2 2 3" xfId="2049" xr:uid="{00000000-0005-0000-0000-00002D540000}"/>
    <cellStyle name="Notiz 2 4 2 2 3 2" xfId="4947" xr:uid="{00000000-0005-0000-0000-00002E540000}"/>
    <cellStyle name="Notiz 2 4 2 2 3 2 2" xfId="18753" xr:uid="{00000000-0005-0000-0000-00002F540000}"/>
    <cellStyle name="Notiz 2 4 2 2 3 2 2 2" xfId="31552" xr:uid="{00000000-0005-0000-0000-000030540000}"/>
    <cellStyle name="Notiz 2 4 2 2 3 2 3" xfId="13055" xr:uid="{00000000-0005-0000-0000-000031540000}"/>
    <cellStyle name="Notiz 2 4 2 2 3 2 4" xfId="26300" xr:uid="{00000000-0005-0000-0000-000032540000}"/>
    <cellStyle name="Notiz 2 4 2 2 3 3" xfId="7560" xr:uid="{00000000-0005-0000-0000-000033540000}"/>
    <cellStyle name="Notiz 2 4 2 2 3 3 2" xfId="18752" xr:uid="{00000000-0005-0000-0000-000034540000}"/>
    <cellStyle name="Notiz 2 4 2 2 3 3 3" xfId="31551" xr:uid="{00000000-0005-0000-0000-000035540000}"/>
    <cellStyle name="Notiz 2 4 2 2 3 4" xfId="13054" xr:uid="{00000000-0005-0000-0000-000036540000}"/>
    <cellStyle name="Notiz 2 4 2 2 3 5" xfId="22238" xr:uid="{00000000-0005-0000-0000-000037540000}"/>
    <cellStyle name="Notiz 2 4 2 2 4" xfId="1470" xr:uid="{00000000-0005-0000-0000-000038540000}"/>
    <cellStyle name="Notiz 2 4 2 2 4 2" xfId="4370" xr:uid="{00000000-0005-0000-0000-000039540000}"/>
    <cellStyle name="Notiz 2 4 2 2 4 2 2" xfId="18755" xr:uid="{00000000-0005-0000-0000-00003A540000}"/>
    <cellStyle name="Notiz 2 4 2 2 4 2 2 2" xfId="31554" xr:uid="{00000000-0005-0000-0000-00003B540000}"/>
    <cellStyle name="Notiz 2 4 2 2 4 2 3" xfId="13057" xr:uid="{00000000-0005-0000-0000-00003C540000}"/>
    <cellStyle name="Notiz 2 4 2 2 4 2 4" xfId="26301" xr:uid="{00000000-0005-0000-0000-00003D540000}"/>
    <cellStyle name="Notiz 2 4 2 2 4 3" xfId="7177" xr:uid="{00000000-0005-0000-0000-00003E540000}"/>
    <cellStyle name="Notiz 2 4 2 2 4 3 2" xfId="18754" xr:uid="{00000000-0005-0000-0000-00003F540000}"/>
    <cellStyle name="Notiz 2 4 2 2 4 3 3" xfId="31553" xr:uid="{00000000-0005-0000-0000-000040540000}"/>
    <cellStyle name="Notiz 2 4 2 2 4 4" xfId="13056" xr:uid="{00000000-0005-0000-0000-000041540000}"/>
    <cellStyle name="Notiz 2 4 2 2 4 5" xfId="21660" xr:uid="{00000000-0005-0000-0000-000042540000}"/>
    <cellStyle name="Notiz 2 4 2 2 5" xfId="2286" xr:uid="{00000000-0005-0000-0000-000043540000}"/>
    <cellStyle name="Notiz 2 4 2 2 5 2" xfId="5184" xr:uid="{00000000-0005-0000-0000-000044540000}"/>
    <cellStyle name="Notiz 2 4 2 2 5 2 2" xfId="18757" xr:uid="{00000000-0005-0000-0000-000045540000}"/>
    <cellStyle name="Notiz 2 4 2 2 5 2 2 2" xfId="31556" xr:uid="{00000000-0005-0000-0000-000046540000}"/>
    <cellStyle name="Notiz 2 4 2 2 5 2 3" xfId="13059" xr:uid="{00000000-0005-0000-0000-000047540000}"/>
    <cellStyle name="Notiz 2 4 2 2 5 2 4" xfId="26302" xr:uid="{00000000-0005-0000-0000-000048540000}"/>
    <cellStyle name="Notiz 2 4 2 2 5 3" xfId="7736" xr:uid="{00000000-0005-0000-0000-000049540000}"/>
    <cellStyle name="Notiz 2 4 2 2 5 3 2" xfId="18756" xr:uid="{00000000-0005-0000-0000-00004A540000}"/>
    <cellStyle name="Notiz 2 4 2 2 5 3 3" xfId="31555" xr:uid="{00000000-0005-0000-0000-00004B540000}"/>
    <cellStyle name="Notiz 2 4 2 2 5 4" xfId="13058" xr:uid="{00000000-0005-0000-0000-00004C540000}"/>
    <cellStyle name="Notiz 2 4 2 2 5 5" xfId="22475" xr:uid="{00000000-0005-0000-0000-00004D540000}"/>
    <cellStyle name="Notiz 2 4 2 2 6" xfId="1762" xr:uid="{00000000-0005-0000-0000-00004E540000}"/>
    <cellStyle name="Notiz 2 4 2 2 6 2" xfId="4661" xr:uid="{00000000-0005-0000-0000-00004F540000}"/>
    <cellStyle name="Notiz 2 4 2 2 6 2 2" xfId="18759" xr:uid="{00000000-0005-0000-0000-000050540000}"/>
    <cellStyle name="Notiz 2 4 2 2 6 2 2 2" xfId="31558" xr:uid="{00000000-0005-0000-0000-000051540000}"/>
    <cellStyle name="Notiz 2 4 2 2 6 2 3" xfId="13061" xr:uid="{00000000-0005-0000-0000-000052540000}"/>
    <cellStyle name="Notiz 2 4 2 2 6 2 4" xfId="26303" xr:uid="{00000000-0005-0000-0000-000053540000}"/>
    <cellStyle name="Notiz 2 4 2 2 6 3" xfId="7386" xr:uid="{00000000-0005-0000-0000-000054540000}"/>
    <cellStyle name="Notiz 2 4 2 2 6 3 2" xfId="18758" xr:uid="{00000000-0005-0000-0000-000055540000}"/>
    <cellStyle name="Notiz 2 4 2 2 6 3 3" xfId="31557" xr:uid="{00000000-0005-0000-0000-000056540000}"/>
    <cellStyle name="Notiz 2 4 2 2 6 4" xfId="13060" xr:uid="{00000000-0005-0000-0000-000057540000}"/>
    <cellStyle name="Notiz 2 4 2 2 6 5" xfId="21951" xr:uid="{00000000-0005-0000-0000-000058540000}"/>
    <cellStyle name="Notiz 2 4 2 2 7" xfId="2263" xr:uid="{00000000-0005-0000-0000-000059540000}"/>
    <cellStyle name="Notiz 2 4 2 2 7 2" xfId="5161" xr:uid="{00000000-0005-0000-0000-00005A540000}"/>
    <cellStyle name="Notiz 2 4 2 2 7 2 2" xfId="18761" xr:uid="{00000000-0005-0000-0000-00005B540000}"/>
    <cellStyle name="Notiz 2 4 2 2 7 2 2 2" xfId="31560" xr:uid="{00000000-0005-0000-0000-00005C540000}"/>
    <cellStyle name="Notiz 2 4 2 2 7 2 3" xfId="13063" xr:uid="{00000000-0005-0000-0000-00005D540000}"/>
    <cellStyle name="Notiz 2 4 2 2 7 2 4" xfId="26304" xr:uid="{00000000-0005-0000-0000-00005E540000}"/>
    <cellStyle name="Notiz 2 4 2 2 7 3" xfId="7716" xr:uid="{00000000-0005-0000-0000-00005F540000}"/>
    <cellStyle name="Notiz 2 4 2 2 7 3 2" xfId="18760" xr:uid="{00000000-0005-0000-0000-000060540000}"/>
    <cellStyle name="Notiz 2 4 2 2 7 3 3" xfId="31559" xr:uid="{00000000-0005-0000-0000-000061540000}"/>
    <cellStyle name="Notiz 2 4 2 2 7 4" xfId="13062" xr:uid="{00000000-0005-0000-0000-000062540000}"/>
    <cellStyle name="Notiz 2 4 2 2 7 5" xfId="22452" xr:uid="{00000000-0005-0000-0000-000063540000}"/>
    <cellStyle name="Notiz 2 4 2 2 8" xfId="2239" xr:uid="{00000000-0005-0000-0000-000064540000}"/>
    <cellStyle name="Notiz 2 4 2 2 8 2" xfId="5137" xr:uid="{00000000-0005-0000-0000-000065540000}"/>
    <cellStyle name="Notiz 2 4 2 2 8 2 2" xfId="18763" xr:uid="{00000000-0005-0000-0000-000066540000}"/>
    <cellStyle name="Notiz 2 4 2 2 8 2 2 2" xfId="31562" xr:uid="{00000000-0005-0000-0000-000067540000}"/>
    <cellStyle name="Notiz 2 4 2 2 8 2 3" xfId="13065" xr:uid="{00000000-0005-0000-0000-000068540000}"/>
    <cellStyle name="Notiz 2 4 2 2 8 2 4" xfId="26305" xr:uid="{00000000-0005-0000-0000-000069540000}"/>
    <cellStyle name="Notiz 2 4 2 2 8 3" xfId="7697" xr:uid="{00000000-0005-0000-0000-00006A540000}"/>
    <cellStyle name="Notiz 2 4 2 2 8 3 2" xfId="18762" xr:uid="{00000000-0005-0000-0000-00006B540000}"/>
    <cellStyle name="Notiz 2 4 2 2 8 3 3" xfId="31561" xr:uid="{00000000-0005-0000-0000-00006C540000}"/>
    <cellStyle name="Notiz 2 4 2 2 8 4" xfId="13064" xr:uid="{00000000-0005-0000-0000-00006D540000}"/>
    <cellStyle name="Notiz 2 4 2 2 8 5" xfId="22428" xr:uid="{00000000-0005-0000-0000-00006E540000}"/>
    <cellStyle name="Notiz 2 4 2 2 9" xfId="1971" xr:uid="{00000000-0005-0000-0000-00006F540000}"/>
    <cellStyle name="Notiz 2 4 2 2 9 2" xfId="4869" xr:uid="{00000000-0005-0000-0000-000070540000}"/>
    <cellStyle name="Notiz 2 4 2 2 9 2 2" xfId="18765" xr:uid="{00000000-0005-0000-0000-000071540000}"/>
    <cellStyle name="Notiz 2 4 2 2 9 2 2 2" xfId="31564" xr:uid="{00000000-0005-0000-0000-000072540000}"/>
    <cellStyle name="Notiz 2 4 2 2 9 2 3" xfId="13067" xr:uid="{00000000-0005-0000-0000-000073540000}"/>
    <cellStyle name="Notiz 2 4 2 2 9 2 4" xfId="26306" xr:uid="{00000000-0005-0000-0000-000074540000}"/>
    <cellStyle name="Notiz 2 4 2 2 9 3" xfId="7496" xr:uid="{00000000-0005-0000-0000-000075540000}"/>
    <cellStyle name="Notiz 2 4 2 2 9 3 2" xfId="18764" xr:uid="{00000000-0005-0000-0000-000076540000}"/>
    <cellStyle name="Notiz 2 4 2 2 9 3 3" xfId="31563" xr:uid="{00000000-0005-0000-0000-000077540000}"/>
    <cellStyle name="Notiz 2 4 2 2 9 4" xfId="13066" xr:uid="{00000000-0005-0000-0000-000078540000}"/>
    <cellStyle name="Notiz 2 4 2 2 9 5" xfId="22160" xr:uid="{00000000-0005-0000-0000-000079540000}"/>
    <cellStyle name="Notiz 2 4 2 20" xfId="3298" xr:uid="{00000000-0005-0000-0000-00007A540000}"/>
    <cellStyle name="Notiz 2 4 2 20 2" xfId="6195" xr:uid="{00000000-0005-0000-0000-00007B540000}"/>
    <cellStyle name="Notiz 2 4 2 20 2 2" xfId="18767" xr:uid="{00000000-0005-0000-0000-00007C540000}"/>
    <cellStyle name="Notiz 2 4 2 20 2 2 2" xfId="31566" xr:uid="{00000000-0005-0000-0000-00007D540000}"/>
    <cellStyle name="Notiz 2 4 2 20 2 3" xfId="13069" xr:uid="{00000000-0005-0000-0000-00007E540000}"/>
    <cellStyle name="Notiz 2 4 2 20 2 4" xfId="26307" xr:uid="{00000000-0005-0000-0000-00007F540000}"/>
    <cellStyle name="Notiz 2 4 2 20 3" xfId="8414" xr:uid="{00000000-0005-0000-0000-000080540000}"/>
    <cellStyle name="Notiz 2 4 2 20 3 2" xfId="18766" xr:uid="{00000000-0005-0000-0000-000081540000}"/>
    <cellStyle name="Notiz 2 4 2 20 3 3" xfId="31565" xr:uid="{00000000-0005-0000-0000-000082540000}"/>
    <cellStyle name="Notiz 2 4 2 20 4" xfId="13068" xr:uid="{00000000-0005-0000-0000-000083540000}"/>
    <cellStyle name="Notiz 2 4 2 20 5" xfId="23486" xr:uid="{00000000-0005-0000-0000-000084540000}"/>
    <cellStyle name="Notiz 2 4 2 21" xfId="3565" xr:uid="{00000000-0005-0000-0000-000085540000}"/>
    <cellStyle name="Notiz 2 4 2 21 2" xfId="6462" xr:uid="{00000000-0005-0000-0000-000086540000}"/>
    <cellStyle name="Notiz 2 4 2 21 2 2" xfId="18769" xr:uid="{00000000-0005-0000-0000-000087540000}"/>
    <cellStyle name="Notiz 2 4 2 21 2 2 2" xfId="31568" xr:uid="{00000000-0005-0000-0000-000088540000}"/>
    <cellStyle name="Notiz 2 4 2 21 2 3" xfId="13071" xr:uid="{00000000-0005-0000-0000-000089540000}"/>
    <cellStyle name="Notiz 2 4 2 21 2 4" xfId="26308" xr:uid="{00000000-0005-0000-0000-00008A540000}"/>
    <cellStyle name="Notiz 2 4 2 21 3" xfId="8560" xr:uid="{00000000-0005-0000-0000-00008B540000}"/>
    <cellStyle name="Notiz 2 4 2 21 3 2" xfId="18768" xr:uid="{00000000-0005-0000-0000-00008C540000}"/>
    <cellStyle name="Notiz 2 4 2 21 3 3" xfId="31567" xr:uid="{00000000-0005-0000-0000-00008D540000}"/>
    <cellStyle name="Notiz 2 4 2 21 4" xfId="13070" xr:uid="{00000000-0005-0000-0000-00008E540000}"/>
    <cellStyle name="Notiz 2 4 2 21 5" xfId="23753" xr:uid="{00000000-0005-0000-0000-00008F540000}"/>
    <cellStyle name="Notiz 2 4 2 22" xfId="3861" xr:uid="{00000000-0005-0000-0000-000090540000}"/>
    <cellStyle name="Notiz 2 4 2 22 2" xfId="6758" xr:uid="{00000000-0005-0000-0000-000091540000}"/>
    <cellStyle name="Notiz 2 4 2 22 2 2" xfId="18771" xr:uid="{00000000-0005-0000-0000-000092540000}"/>
    <cellStyle name="Notiz 2 4 2 22 2 2 2" xfId="31570" xr:uid="{00000000-0005-0000-0000-000093540000}"/>
    <cellStyle name="Notiz 2 4 2 22 2 3" xfId="13073" xr:uid="{00000000-0005-0000-0000-000094540000}"/>
    <cellStyle name="Notiz 2 4 2 22 2 4" xfId="26309" xr:uid="{00000000-0005-0000-0000-000095540000}"/>
    <cellStyle name="Notiz 2 4 2 22 3" xfId="8736" xr:uid="{00000000-0005-0000-0000-000096540000}"/>
    <cellStyle name="Notiz 2 4 2 22 3 2" xfId="18770" xr:uid="{00000000-0005-0000-0000-000097540000}"/>
    <cellStyle name="Notiz 2 4 2 22 3 3" xfId="31569" xr:uid="{00000000-0005-0000-0000-000098540000}"/>
    <cellStyle name="Notiz 2 4 2 22 4" xfId="13072" xr:uid="{00000000-0005-0000-0000-000099540000}"/>
    <cellStyle name="Notiz 2 4 2 22 5" xfId="24049" xr:uid="{00000000-0005-0000-0000-00009A540000}"/>
    <cellStyle name="Notiz 2 4 2 23" xfId="2487" xr:uid="{00000000-0005-0000-0000-00009B540000}"/>
    <cellStyle name="Notiz 2 4 2 23 2" xfId="5384" xr:uid="{00000000-0005-0000-0000-00009C540000}"/>
    <cellStyle name="Notiz 2 4 2 23 2 2" xfId="18773" xr:uid="{00000000-0005-0000-0000-00009D540000}"/>
    <cellStyle name="Notiz 2 4 2 23 2 2 2" xfId="31572" xr:uid="{00000000-0005-0000-0000-00009E540000}"/>
    <cellStyle name="Notiz 2 4 2 23 2 3" xfId="13075" xr:uid="{00000000-0005-0000-0000-00009F540000}"/>
    <cellStyle name="Notiz 2 4 2 23 2 4" xfId="26310" xr:uid="{00000000-0005-0000-0000-0000A0540000}"/>
    <cellStyle name="Notiz 2 4 2 23 3" xfId="7884" xr:uid="{00000000-0005-0000-0000-0000A1540000}"/>
    <cellStyle name="Notiz 2 4 2 23 3 2" xfId="18772" xr:uid="{00000000-0005-0000-0000-0000A2540000}"/>
    <cellStyle name="Notiz 2 4 2 23 3 3" xfId="31571" xr:uid="{00000000-0005-0000-0000-0000A3540000}"/>
    <cellStyle name="Notiz 2 4 2 23 4" xfId="13074" xr:uid="{00000000-0005-0000-0000-0000A4540000}"/>
    <cellStyle name="Notiz 2 4 2 23 5" xfId="22675" xr:uid="{00000000-0005-0000-0000-0000A5540000}"/>
    <cellStyle name="Notiz 2 4 2 24" xfId="3986" xr:uid="{00000000-0005-0000-0000-0000A6540000}"/>
    <cellStyle name="Notiz 2 4 2 24 2" xfId="6883" xr:uid="{00000000-0005-0000-0000-0000A7540000}"/>
    <cellStyle name="Notiz 2 4 2 24 2 2" xfId="18775" xr:uid="{00000000-0005-0000-0000-0000A8540000}"/>
    <cellStyle name="Notiz 2 4 2 24 2 2 2" xfId="31574" xr:uid="{00000000-0005-0000-0000-0000A9540000}"/>
    <cellStyle name="Notiz 2 4 2 24 2 3" xfId="13077" xr:uid="{00000000-0005-0000-0000-0000AA540000}"/>
    <cellStyle name="Notiz 2 4 2 24 2 4" xfId="26311" xr:uid="{00000000-0005-0000-0000-0000AB540000}"/>
    <cellStyle name="Notiz 2 4 2 24 3" xfId="8767" xr:uid="{00000000-0005-0000-0000-0000AC540000}"/>
    <cellStyle name="Notiz 2 4 2 24 3 2" xfId="18774" xr:uid="{00000000-0005-0000-0000-0000AD540000}"/>
    <cellStyle name="Notiz 2 4 2 24 3 3" xfId="31573" xr:uid="{00000000-0005-0000-0000-0000AE540000}"/>
    <cellStyle name="Notiz 2 4 2 24 4" xfId="13076" xr:uid="{00000000-0005-0000-0000-0000AF540000}"/>
    <cellStyle name="Notiz 2 4 2 24 5" xfId="24174" xr:uid="{00000000-0005-0000-0000-0000B0540000}"/>
    <cellStyle name="Notiz 2 4 2 25" xfId="3839" xr:uid="{00000000-0005-0000-0000-0000B1540000}"/>
    <cellStyle name="Notiz 2 4 2 25 2" xfId="6736" xr:uid="{00000000-0005-0000-0000-0000B2540000}"/>
    <cellStyle name="Notiz 2 4 2 25 2 2" xfId="18777" xr:uid="{00000000-0005-0000-0000-0000B3540000}"/>
    <cellStyle name="Notiz 2 4 2 25 2 2 2" xfId="31576" xr:uid="{00000000-0005-0000-0000-0000B4540000}"/>
    <cellStyle name="Notiz 2 4 2 25 2 3" xfId="13079" xr:uid="{00000000-0005-0000-0000-0000B5540000}"/>
    <cellStyle name="Notiz 2 4 2 25 2 4" xfId="26312" xr:uid="{00000000-0005-0000-0000-0000B6540000}"/>
    <cellStyle name="Notiz 2 4 2 25 3" xfId="8721" xr:uid="{00000000-0005-0000-0000-0000B7540000}"/>
    <cellStyle name="Notiz 2 4 2 25 3 2" xfId="18776" xr:uid="{00000000-0005-0000-0000-0000B8540000}"/>
    <cellStyle name="Notiz 2 4 2 25 3 3" xfId="31575" xr:uid="{00000000-0005-0000-0000-0000B9540000}"/>
    <cellStyle name="Notiz 2 4 2 25 4" xfId="13078" xr:uid="{00000000-0005-0000-0000-0000BA540000}"/>
    <cellStyle name="Notiz 2 4 2 25 5" xfId="24027" xr:uid="{00000000-0005-0000-0000-0000BB540000}"/>
    <cellStyle name="Notiz 2 4 2 26" xfId="3527" xr:uid="{00000000-0005-0000-0000-0000BC540000}"/>
    <cellStyle name="Notiz 2 4 2 26 2" xfId="6424" xr:uid="{00000000-0005-0000-0000-0000BD540000}"/>
    <cellStyle name="Notiz 2 4 2 26 2 2" xfId="18779" xr:uid="{00000000-0005-0000-0000-0000BE540000}"/>
    <cellStyle name="Notiz 2 4 2 26 2 2 2" xfId="31578" xr:uid="{00000000-0005-0000-0000-0000BF540000}"/>
    <cellStyle name="Notiz 2 4 2 26 2 3" xfId="13081" xr:uid="{00000000-0005-0000-0000-0000C0540000}"/>
    <cellStyle name="Notiz 2 4 2 26 2 4" xfId="26313" xr:uid="{00000000-0005-0000-0000-0000C1540000}"/>
    <cellStyle name="Notiz 2 4 2 26 3" xfId="8544" xr:uid="{00000000-0005-0000-0000-0000C2540000}"/>
    <cellStyle name="Notiz 2 4 2 26 3 2" xfId="18778" xr:uid="{00000000-0005-0000-0000-0000C3540000}"/>
    <cellStyle name="Notiz 2 4 2 26 3 3" xfId="31577" xr:uid="{00000000-0005-0000-0000-0000C4540000}"/>
    <cellStyle name="Notiz 2 4 2 26 4" xfId="13080" xr:uid="{00000000-0005-0000-0000-0000C5540000}"/>
    <cellStyle name="Notiz 2 4 2 26 5" xfId="23715" xr:uid="{00000000-0005-0000-0000-0000C6540000}"/>
    <cellStyle name="Notiz 2 4 2 27" xfId="4024" xr:uid="{00000000-0005-0000-0000-0000C7540000}"/>
    <cellStyle name="Notiz 2 4 2 27 2" xfId="6921" xr:uid="{00000000-0005-0000-0000-0000C8540000}"/>
    <cellStyle name="Notiz 2 4 2 27 2 2" xfId="18781" xr:uid="{00000000-0005-0000-0000-0000C9540000}"/>
    <cellStyle name="Notiz 2 4 2 27 2 2 2" xfId="31580" xr:uid="{00000000-0005-0000-0000-0000CA540000}"/>
    <cellStyle name="Notiz 2 4 2 27 2 3" xfId="13083" xr:uid="{00000000-0005-0000-0000-0000CB540000}"/>
    <cellStyle name="Notiz 2 4 2 27 2 4" xfId="26314" xr:uid="{00000000-0005-0000-0000-0000CC540000}"/>
    <cellStyle name="Notiz 2 4 2 27 3" xfId="18780" xr:uid="{00000000-0005-0000-0000-0000CD540000}"/>
    <cellStyle name="Notiz 2 4 2 27 3 2" xfId="31579" xr:uid="{00000000-0005-0000-0000-0000CE540000}"/>
    <cellStyle name="Notiz 2 4 2 27 4" xfId="13082" xr:uid="{00000000-0005-0000-0000-0000CF540000}"/>
    <cellStyle name="Notiz 2 4 2 27 5" xfId="24212" xr:uid="{00000000-0005-0000-0000-0000D0540000}"/>
    <cellStyle name="Notiz 2 4 2 28" xfId="4284" xr:uid="{00000000-0005-0000-0000-0000D1540000}"/>
    <cellStyle name="Notiz 2 4 2 28 2" xfId="18782" xr:uid="{00000000-0005-0000-0000-0000D2540000}"/>
    <cellStyle name="Notiz 2 4 2 28 2 2" xfId="31581" xr:uid="{00000000-0005-0000-0000-0000D3540000}"/>
    <cellStyle name="Notiz 2 4 2 28 3" xfId="13084" xr:uid="{00000000-0005-0000-0000-0000D4540000}"/>
    <cellStyle name="Notiz 2 4 2 28 4" xfId="26315" xr:uid="{00000000-0005-0000-0000-0000D5540000}"/>
    <cellStyle name="Notiz 2 4 2 29" xfId="7110" xr:uid="{00000000-0005-0000-0000-0000D6540000}"/>
    <cellStyle name="Notiz 2 4 2 29 2" xfId="18693" xr:uid="{00000000-0005-0000-0000-0000D7540000}"/>
    <cellStyle name="Notiz 2 4 2 29 3" xfId="31492" xr:uid="{00000000-0005-0000-0000-0000D8540000}"/>
    <cellStyle name="Notiz 2 4 2 3" xfId="1711" xr:uid="{00000000-0005-0000-0000-0000D9540000}"/>
    <cellStyle name="Notiz 2 4 2 3 2" xfId="4610" xr:uid="{00000000-0005-0000-0000-0000DA540000}"/>
    <cellStyle name="Notiz 2 4 2 3 2 2" xfId="18784" xr:uid="{00000000-0005-0000-0000-0000DB540000}"/>
    <cellStyle name="Notiz 2 4 2 3 2 2 2" xfId="31583" xr:uid="{00000000-0005-0000-0000-0000DC540000}"/>
    <cellStyle name="Notiz 2 4 2 3 2 3" xfId="13086" xr:uid="{00000000-0005-0000-0000-0000DD540000}"/>
    <cellStyle name="Notiz 2 4 2 3 2 4" xfId="26316" xr:uid="{00000000-0005-0000-0000-0000DE540000}"/>
    <cellStyle name="Notiz 2 4 2 3 3" xfId="7343" xr:uid="{00000000-0005-0000-0000-0000DF540000}"/>
    <cellStyle name="Notiz 2 4 2 3 3 2" xfId="18783" xr:uid="{00000000-0005-0000-0000-0000E0540000}"/>
    <cellStyle name="Notiz 2 4 2 3 3 3" xfId="31582" xr:uid="{00000000-0005-0000-0000-0000E1540000}"/>
    <cellStyle name="Notiz 2 4 2 3 4" xfId="13085" xr:uid="{00000000-0005-0000-0000-0000E2540000}"/>
    <cellStyle name="Notiz 2 4 2 3 5" xfId="21900" xr:uid="{00000000-0005-0000-0000-0000E3540000}"/>
    <cellStyle name="Notiz 2 4 2 30" xfId="12995" xr:uid="{00000000-0005-0000-0000-0000E4540000}"/>
    <cellStyle name="Notiz 2 4 2 4" xfId="2050" xr:uid="{00000000-0005-0000-0000-0000E5540000}"/>
    <cellStyle name="Notiz 2 4 2 4 2" xfId="4948" xr:uid="{00000000-0005-0000-0000-0000E6540000}"/>
    <cellStyle name="Notiz 2 4 2 4 2 2" xfId="18786" xr:uid="{00000000-0005-0000-0000-0000E7540000}"/>
    <cellStyle name="Notiz 2 4 2 4 2 2 2" xfId="31585" xr:uid="{00000000-0005-0000-0000-0000E8540000}"/>
    <cellStyle name="Notiz 2 4 2 4 2 3" xfId="13088" xr:uid="{00000000-0005-0000-0000-0000E9540000}"/>
    <cellStyle name="Notiz 2 4 2 4 2 4" xfId="26317" xr:uid="{00000000-0005-0000-0000-0000EA540000}"/>
    <cellStyle name="Notiz 2 4 2 4 3" xfId="7561" xr:uid="{00000000-0005-0000-0000-0000EB540000}"/>
    <cellStyle name="Notiz 2 4 2 4 3 2" xfId="18785" xr:uid="{00000000-0005-0000-0000-0000EC540000}"/>
    <cellStyle name="Notiz 2 4 2 4 3 3" xfId="31584" xr:uid="{00000000-0005-0000-0000-0000ED540000}"/>
    <cellStyle name="Notiz 2 4 2 4 4" xfId="13087" xr:uid="{00000000-0005-0000-0000-0000EE540000}"/>
    <cellStyle name="Notiz 2 4 2 4 5" xfId="22239" xr:uid="{00000000-0005-0000-0000-0000EF540000}"/>
    <cellStyle name="Notiz 2 4 2 5" xfId="1469" xr:uid="{00000000-0005-0000-0000-0000F0540000}"/>
    <cellStyle name="Notiz 2 4 2 5 2" xfId="4369" xr:uid="{00000000-0005-0000-0000-0000F1540000}"/>
    <cellStyle name="Notiz 2 4 2 5 2 2" xfId="18788" xr:uid="{00000000-0005-0000-0000-0000F2540000}"/>
    <cellStyle name="Notiz 2 4 2 5 2 2 2" xfId="31587" xr:uid="{00000000-0005-0000-0000-0000F3540000}"/>
    <cellStyle name="Notiz 2 4 2 5 2 3" xfId="13090" xr:uid="{00000000-0005-0000-0000-0000F4540000}"/>
    <cellStyle name="Notiz 2 4 2 5 2 4" xfId="26318" xr:uid="{00000000-0005-0000-0000-0000F5540000}"/>
    <cellStyle name="Notiz 2 4 2 5 3" xfId="7176" xr:uid="{00000000-0005-0000-0000-0000F6540000}"/>
    <cellStyle name="Notiz 2 4 2 5 3 2" xfId="18787" xr:uid="{00000000-0005-0000-0000-0000F7540000}"/>
    <cellStyle name="Notiz 2 4 2 5 3 3" xfId="31586" xr:uid="{00000000-0005-0000-0000-0000F8540000}"/>
    <cellStyle name="Notiz 2 4 2 5 4" xfId="13089" xr:uid="{00000000-0005-0000-0000-0000F9540000}"/>
    <cellStyle name="Notiz 2 4 2 5 5" xfId="21659" xr:uid="{00000000-0005-0000-0000-0000FA540000}"/>
    <cellStyle name="Notiz 2 4 2 6" xfId="2285" xr:uid="{00000000-0005-0000-0000-0000FB540000}"/>
    <cellStyle name="Notiz 2 4 2 6 2" xfId="5183" xr:uid="{00000000-0005-0000-0000-0000FC540000}"/>
    <cellStyle name="Notiz 2 4 2 6 2 2" xfId="18790" xr:uid="{00000000-0005-0000-0000-0000FD540000}"/>
    <cellStyle name="Notiz 2 4 2 6 2 2 2" xfId="31589" xr:uid="{00000000-0005-0000-0000-0000FE540000}"/>
    <cellStyle name="Notiz 2 4 2 6 2 3" xfId="13092" xr:uid="{00000000-0005-0000-0000-0000FF540000}"/>
    <cellStyle name="Notiz 2 4 2 6 2 4" xfId="26319" xr:uid="{00000000-0005-0000-0000-000000550000}"/>
    <cellStyle name="Notiz 2 4 2 6 3" xfId="7735" xr:uid="{00000000-0005-0000-0000-000001550000}"/>
    <cellStyle name="Notiz 2 4 2 6 3 2" xfId="18789" xr:uid="{00000000-0005-0000-0000-000002550000}"/>
    <cellStyle name="Notiz 2 4 2 6 3 3" xfId="31588" xr:uid="{00000000-0005-0000-0000-000003550000}"/>
    <cellStyle name="Notiz 2 4 2 6 4" xfId="13091" xr:uid="{00000000-0005-0000-0000-000004550000}"/>
    <cellStyle name="Notiz 2 4 2 6 5" xfId="22474" xr:uid="{00000000-0005-0000-0000-000005550000}"/>
    <cellStyle name="Notiz 2 4 2 7" xfId="1761" xr:uid="{00000000-0005-0000-0000-000006550000}"/>
    <cellStyle name="Notiz 2 4 2 7 2" xfId="4660" xr:uid="{00000000-0005-0000-0000-000007550000}"/>
    <cellStyle name="Notiz 2 4 2 7 2 2" xfId="18792" xr:uid="{00000000-0005-0000-0000-000008550000}"/>
    <cellStyle name="Notiz 2 4 2 7 2 2 2" xfId="31591" xr:uid="{00000000-0005-0000-0000-000009550000}"/>
    <cellStyle name="Notiz 2 4 2 7 2 3" xfId="13094" xr:uid="{00000000-0005-0000-0000-00000A550000}"/>
    <cellStyle name="Notiz 2 4 2 7 2 4" xfId="26320" xr:uid="{00000000-0005-0000-0000-00000B550000}"/>
    <cellStyle name="Notiz 2 4 2 7 3" xfId="7385" xr:uid="{00000000-0005-0000-0000-00000C550000}"/>
    <cellStyle name="Notiz 2 4 2 7 3 2" xfId="18791" xr:uid="{00000000-0005-0000-0000-00000D550000}"/>
    <cellStyle name="Notiz 2 4 2 7 3 3" xfId="31590" xr:uid="{00000000-0005-0000-0000-00000E550000}"/>
    <cellStyle name="Notiz 2 4 2 7 4" xfId="13093" xr:uid="{00000000-0005-0000-0000-00000F550000}"/>
    <cellStyle name="Notiz 2 4 2 7 5" xfId="21950" xr:uid="{00000000-0005-0000-0000-000010550000}"/>
    <cellStyle name="Notiz 2 4 2 8" xfId="2254" xr:uid="{00000000-0005-0000-0000-000011550000}"/>
    <cellStyle name="Notiz 2 4 2 8 2" xfId="5152" xr:uid="{00000000-0005-0000-0000-000012550000}"/>
    <cellStyle name="Notiz 2 4 2 8 2 2" xfId="18794" xr:uid="{00000000-0005-0000-0000-000013550000}"/>
    <cellStyle name="Notiz 2 4 2 8 2 2 2" xfId="31593" xr:uid="{00000000-0005-0000-0000-000014550000}"/>
    <cellStyle name="Notiz 2 4 2 8 2 3" xfId="13096" xr:uid="{00000000-0005-0000-0000-000015550000}"/>
    <cellStyle name="Notiz 2 4 2 8 2 4" xfId="26321" xr:uid="{00000000-0005-0000-0000-000016550000}"/>
    <cellStyle name="Notiz 2 4 2 8 3" xfId="7709" xr:uid="{00000000-0005-0000-0000-000017550000}"/>
    <cellStyle name="Notiz 2 4 2 8 3 2" xfId="18793" xr:uid="{00000000-0005-0000-0000-000018550000}"/>
    <cellStyle name="Notiz 2 4 2 8 3 3" xfId="31592" xr:uid="{00000000-0005-0000-0000-000019550000}"/>
    <cellStyle name="Notiz 2 4 2 8 4" xfId="13095" xr:uid="{00000000-0005-0000-0000-00001A550000}"/>
    <cellStyle name="Notiz 2 4 2 8 5" xfId="22443" xr:uid="{00000000-0005-0000-0000-00001B550000}"/>
    <cellStyle name="Notiz 2 4 2 9" xfId="2654" xr:uid="{00000000-0005-0000-0000-00001C550000}"/>
    <cellStyle name="Notiz 2 4 2 9 2" xfId="5551" xr:uid="{00000000-0005-0000-0000-00001D550000}"/>
    <cellStyle name="Notiz 2 4 2 9 2 2" xfId="18796" xr:uid="{00000000-0005-0000-0000-00001E550000}"/>
    <cellStyle name="Notiz 2 4 2 9 2 2 2" xfId="31595" xr:uid="{00000000-0005-0000-0000-00001F550000}"/>
    <cellStyle name="Notiz 2 4 2 9 2 3" xfId="13098" xr:uid="{00000000-0005-0000-0000-000020550000}"/>
    <cellStyle name="Notiz 2 4 2 9 2 4" xfId="26322" xr:uid="{00000000-0005-0000-0000-000021550000}"/>
    <cellStyle name="Notiz 2 4 2 9 3" xfId="8001" xr:uid="{00000000-0005-0000-0000-000022550000}"/>
    <cellStyle name="Notiz 2 4 2 9 3 2" xfId="18795" xr:uid="{00000000-0005-0000-0000-000023550000}"/>
    <cellStyle name="Notiz 2 4 2 9 3 3" xfId="31594" xr:uid="{00000000-0005-0000-0000-000024550000}"/>
    <cellStyle name="Notiz 2 4 2 9 4" xfId="13097" xr:uid="{00000000-0005-0000-0000-000025550000}"/>
    <cellStyle name="Notiz 2 4 2 9 5" xfId="22842" xr:uid="{00000000-0005-0000-0000-000026550000}"/>
    <cellStyle name="Notiz 2 4 20" xfId="3505" xr:uid="{00000000-0005-0000-0000-000027550000}"/>
    <cellStyle name="Notiz 2 4 20 2" xfId="6402" xr:uid="{00000000-0005-0000-0000-000028550000}"/>
    <cellStyle name="Notiz 2 4 20 2 2" xfId="18798" xr:uid="{00000000-0005-0000-0000-000029550000}"/>
    <cellStyle name="Notiz 2 4 20 2 2 2" xfId="31597" xr:uid="{00000000-0005-0000-0000-00002A550000}"/>
    <cellStyle name="Notiz 2 4 20 2 3" xfId="13100" xr:uid="{00000000-0005-0000-0000-00002B550000}"/>
    <cellStyle name="Notiz 2 4 20 2 4" xfId="26323" xr:uid="{00000000-0005-0000-0000-00002C550000}"/>
    <cellStyle name="Notiz 2 4 20 3" xfId="8527" xr:uid="{00000000-0005-0000-0000-00002D550000}"/>
    <cellStyle name="Notiz 2 4 20 3 2" xfId="18797" xr:uid="{00000000-0005-0000-0000-00002E550000}"/>
    <cellStyle name="Notiz 2 4 20 3 3" xfId="31596" xr:uid="{00000000-0005-0000-0000-00002F550000}"/>
    <cellStyle name="Notiz 2 4 20 4" xfId="13099" xr:uid="{00000000-0005-0000-0000-000030550000}"/>
    <cellStyle name="Notiz 2 4 20 5" xfId="23693" xr:uid="{00000000-0005-0000-0000-000031550000}"/>
    <cellStyle name="Notiz 2 4 21" xfId="3346" xr:uid="{00000000-0005-0000-0000-000032550000}"/>
    <cellStyle name="Notiz 2 4 21 2" xfId="6243" xr:uid="{00000000-0005-0000-0000-000033550000}"/>
    <cellStyle name="Notiz 2 4 21 2 2" xfId="18800" xr:uid="{00000000-0005-0000-0000-000034550000}"/>
    <cellStyle name="Notiz 2 4 21 2 2 2" xfId="31599" xr:uid="{00000000-0005-0000-0000-000035550000}"/>
    <cellStyle name="Notiz 2 4 21 2 3" xfId="13102" xr:uid="{00000000-0005-0000-0000-000036550000}"/>
    <cellStyle name="Notiz 2 4 21 2 4" xfId="26324" xr:uid="{00000000-0005-0000-0000-000037550000}"/>
    <cellStyle name="Notiz 2 4 21 3" xfId="8439" xr:uid="{00000000-0005-0000-0000-000038550000}"/>
    <cellStyle name="Notiz 2 4 21 3 2" xfId="18799" xr:uid="{00000000-0005-0000-0000-000039550000}"/>
    <cellStyle name="Notiz 2 4 21 3 3" xfId="31598" xr:uid="{00000000-0005-0000-0000-00003A550000}"/>
    <cellStyle name="Notiz 2 4 21 4" xfId="13101" xr:uid="{00000000-0005-0000-0000-00003B550000}"/>
    <cellStyle name="Notiz 2 4 21 5" xfId="23534" xr:uid="{00000000-0005-0000-0000-00003C550000}"/>
    <cellStyle name="Notiz 2 4 22" xfId="3502" xr:uid="{00000000-0005-0000-0000-00003D550000}"/>
    <cellStyle name="Notiz 2 4 22 2" xfId="6399" xr:uid="{00000000-0005-0000-0000-00003E550000}"/>
    <cellStyle name="Notiz 2 4 22 2 2" xfId="18802" xr:uid="{00000000-0005-0000-0000-00003F550000}"/>
    <cellStyle name="Notiz 2 4 22 2 2 2" xfId="31601" xr:uid="{00000000-0005-0000-0000-000040550000}"/>
    <cellStyle name="Notiz 2 4 22 2 3" xfId="13104" xr:uid="{00000000-0005-0000-0000-000041550000}"/>
    <cellStyle name="Notiz 2 4 22 2 4" xfId="26325" xr:uid="{00000000-0005-0000-0000-000042550000}"/>
    <cellStyle name="Notiz 2 4 22 3" xfId="8524" xr:uid="{00000000-0005-0000-0000-000043550000}"/>
    <cellStyle name="Notiz 2 4 22 3 2" xfId="18801" xr:uid="{00000000-0005-0000-0000-000044550000}"/>
    <cellStyle name="Notiz 2 4 22 3 3" xfId="31600" xr:uid="{00000000-0005-0000-0000-000045550000}"/>
    <cellStyle name="Notiz 2 4 22 4" xfId="13103" xr:uid="{00000000-0005-0000-0000-000046550000}"/>
    <cellStyle name="Notiz 2 4 22 5" xfId="23690" xr:uid="{00000000-0005-0000-0000-000047550000}"/>
    <cellStyle name="Notiz 2 4 23" xfId="2796" xr:uid="{00000000-0005-0000-0000-000048550000}"/>
    <cellStyle name="Notiz 2 4 23 2" xfId="5693" xr:uid="{00000000-0005-0000-0000-000049550000}"/>
    <cellStyle name="Notiz 2 4 23 2 2" xfId="18804" xr:uid="{00000000-0005-0000-0000-00004A550000}"/>
    <cellStyle name="Notiz 2 4 23 2 2 2" xfId="31603" xr:uid="{00000000-0005-0000-0000-00004B550000}"/>
    <cellStyle name="Notiz 2 4 23 2 3" xfId="13106" xr:uid="{00000000-0005-0000-0000-00004C550000}"/>
    <cellStyle name="Notiz 2 4 23 2 4" xfId="26326" xr:uid="{00000000-0005-0000-0000-00004D550000}"/>
    <cellStyle name="Notiz 2 4 23 3" xfId="8117" xr:uid="{00000000-0005-0000-0000-00004E550000}"/>
    <cellStyle name="Notiz 2 4 23 3 2" xfId="18803" xr:uid="{00000000-0005-0000-0000-00004F550000}"/>
    <cellStyle name="Notiz 2 4 23 3 3" xfId="31602" xr:uid="{00000000-0005-0000-0000-000050550000}"/>
    <cellStyle name="Notiz 2 4 23 4" xfId="13105" xr:uid="{00000000-0005-0000-0000-000051550000}"/>
    <cellStyle name="Notiz 2 4 23 5" xfId="22984" xr:uid="{00000000-0005-0000-0000-000052550000}"/>
    <cellStyle name="Notiz 2 4 24" xfId="2486" xr:uid="{00000000-0005-0000-0000-000053550000}"/>
    <cellStyle name="Notiz 2 4 24 2" xfId="5383" xr:uid="{00000000-0005-0000-0000-000054550000}"/>
    <cellStyle name="Notiz 2 4 24 2 2" xfId="18806" xr:uid="{00000000-0005-0000-0000-000055550000}"/>
    <cellStyle name="Notiz 2 4 24 2 2 2" xfId="31605" xr:uid="{00000000-0005-0000-0000-000056550000}"/>
    <cellStyle name="Notiz 2 4 24 2 3" xfId="13108" xr:uid="{00000000-0005-0000-0000-000057550000}"/>
    <cellStyle name="Notiz 2 4 24 2 4" xfId="26327" xr:uid="{00000000-0005-0000-0000-000058550000}"/>
    <cellStyle name="Notiz 2 4 24 3" xfId="7883" xr:uid="{00000000-0005-0000-0000-000059550000}"/>
    <cellStyle name="Notiz 2 4 24 3 2" xfId="18805" xr:uid="{00000000-0005-0000-0000-00005A550000}"/>
    <cellStyle name="Notiz 2 4 24 3 3" xfId="31604" xr:uid="{00000000-0005-0000-0000-00005B550000}"/>
    <cellStyle name="Notiz 2 4 24 4" xfId="13107" xr:uid="{00000000-0005-0000-0000-00005C550000}"/>
    <cellStyle name="Notiz 2 4 24 5" xfId="22674" xr:uid="{00000000-0005-0000-0000-00005D550000}"/>
    <cellStyle name="Notiz 2 4 25" xfId="3987" xr:uid="{00000000-0005-0000-0000-00005E550000}"/>
    <cellStyle name="Notiz 2 4 25 2" xfId="6884" xr:uid="{00000000-0005-0000-0000-00005F550000}"/>
    <cellStyle name="Notiz 2 4 25 2 2" xfId="18808" xr:uid="{00000000-0005-0000-0000-000060550000}"/>
    <cellStyle name="Notiz 2 4 25 2 2 2" xfId="31607" xr:uid="{00000000-0005-0000-0000-000061550000}"/>
    <cellStyle name="Notiz 2 4 25 2 3" xfId="13110" xr:uid="{00000000-0005-0000-0000-000062550000}"/>
    <cellStyle name="Notiz 2 4 25 2 4" xfId="26328" xr:uid="{00000000-0005-0000-0000-000063550000}"/>
    <cellStyle name="Notiz 2 4 25 3" xfId="8768" xr:uid="{00000000-0005-0000-0000-000064550000}"/>
    <cellStyle name="Notiz 2 4 25 3 2" xfId="18807" xr:uid="{00000000-0005-0000-0000-000065550000}"/>
    <cellStyle name="Notiz 2 4 25 3 3" xfId="31606" xr:uid="{00000000-0005-0000-0000-000066550000}"/>
    <cellStyle name="Notiz 2 4 25 4" xfId="13109" xr:uid="{00000000-0005-0000-0000-000067550000}"/>
    <cellStyle name="Notiz 2 4 25 5" xfId="24175" xr:uid="{00000000-0005-0000-0000-000068550000}"/>
    <cellStyle name="Notiz 2 4 26" xfId="3840" xr:uid="{00000000-0005-0000-0000-000069550000}"/>
    <cellStyle name="Notiz 2 4 26 2" xfId="6737" xr:uid="{00000000-0005-0000-0000-00006A550000}"/>
    <cellStyle name="Notiz 2 4 26 2 2" xfId="18810" xr:uid="{00000000-0005-0000-0000-00006B550000}"/>
    <cellStyle name="Notiz 2 4 26 2 2 2" xfId="31609" xr:uid="{00000000-0005-0000-0000-00006C550000}"/>
    <cellStyle name="Notiz 2 4 26 2 3" xfId="13112" xr:uid="{00000000-0005-0000-0000-00006D550000}"/>
    <cellStyle name="Notiz 2 4 26 2 4" xfId="26329" xr:uid="{00000000-0005-0000-0000-00006E550000}"/>
    <cellStyle name="Notiz 2 4 26 3" xfId="8722" xr:uid="{00000000-0005-0000-0000-00006F550000}"/>
    <cellStyle name="Notiz 2 4 26 3 2" xfId="18809" xr:uid="{00000000-0005-0000-0000-000070550000}"/>
    <cellStyle name="Notiz 2 4 26 3 3" xfId="31608" xr:uid="{00000000-0005-0000-0000-000071550000}"/>
    <cellStyle name="Notiz 2 4 26 4" xfId="13111" xr:uid="{00000000-0005-0000-0000-000072550000}"/>
    <cellStyle name="Notiz 2 4 26 5" xfId="24028" xr:uid="{00000000-0005-0000-0000-000073550000}"/>
    <cellStyle name="Notiz 2 4 27" xfId="3367" xr:uid="{00000000-0005-0000-0000-000074550000}"/>
    <cellStyle name="Notiz 2 4 27 2" xfId="6264" xr:uid="{00000000-0005-0000-0000-000075550000}"/>
    <cellStyle name="Notiz 2 4 27 2 2" xfId="18812" xr:uid="{00000000-0005-0000-0000-000076550000}"/>
    <cellStyle name="Notiz 2 4 27 2 2 2" xfId="31611" xr:uid="{00000000-0005-0000-0000-000077550000}"/>
    <cellStyle name="Notiz 2 4 27 2 3" xfId="13114" xr:uid="{00000000-0005-0000-0000-000078550000}"/>
    <cellStyle name="Notiz 2 4 27 2 4" xfId="26330" xr:uid="{00000000-0005-0000-0000-000079550000}"/>
    <cellStyle name="Notiz 2 4 27 3" xfId="8446" xr:uid="{00000000-0005-0000-0000-00007A550000}"/>
    <cellStyle name="Notiz 2 4 27 3 2" xfId="18811" xr:uid="{00000000-0005-0000-0000-00007B550000}"/>
    <cellStyle name="Notiz 2 4 27 3 3" xfId="31610" xr:uid="{00000000-0005-0000-0000-00007C550000}"/>
    <cellStyle name="Notiz 2 4 27 4" xfId="13113" xr:uid="{00000000-0005-0000-0000-00007D550000}"/>
    <cellStyle name="Notiz 2 4 27 5" xfId="23555" xr:uid="{00000000-0005-0000-0000-00007E550000}"/>
    <cellStyle name="Notiz 2 4 28" xfId="4025" xr:uid="{00000000-0005-0000-0000-00007F550000}"/>
    <cellStyle name="Notiz 2 4 28 2" xfId="6922" xr:uid="{00000000-0005-0000-0000-000080550000}"/>
    <cellStyle name="Notiz 2 4 28 2 2" xfId="18814" xr:uid="{00000000-0005-0000-0000-000081550000}"/>
    <cellStyle name="Notiz 2 4 28 2 2 2" xfId="31613" xr:uid="{00000000-0005-0000-0000-000082550000}"/>
    <cellStyle name="Notiz 2 4 28 2 3" xfId="13116" xr:uid="{00000000-0005-0000-0000-000083550000}"/>
    <cellStyle name="Notiz 2 4 28 2 4" xfId="26331" xr:uid="{00000000-0005-0000-0000-000084550000}"/>
    <cellStyle name="Notiz 2 4 28 3" xfId="18813" xr:uid="{00000000-0005-0000-0000-000085550000}"/>
    <cellStyle name="Notiz 2 4 28 3 2" xfId="31612" xr:uid="{00000000-0005-0000-0000-000086550000}"/>
    <cellStyle name="Notiz 2 4 28 4" xfId="13115" xr:uid="{00000000-0005-0000-0000-000087550000}"/>
    <cellStyle name="Notiz 2 4 28 5" xfId="24213" xr:uid="{00000000-0005-0000-0000-000088550000}"/>
    <cellStyle name="Notiz 2 4 29" xfId="4283" xr:uid="{00000000-0005-0000-0000-000089550000}"/>
    <cellStyle name="Notiz 2 4 29 2" xfId="18815" xr:uid="{00000000-0005-0000-0000-00008A550000}"/>
    <cellStyle name="Notiz 2 4 29 2 2" xfId="31614" xr:uid="{00000000-0005-0000-0000-00008B550000}"/>
    <cellStyle name="Notiz 2 4 29 3" xfId="13117" xr:uid="{00000000-0005-0000-0000-00008C550000}"/>
    <cellStyle name="Notiz 2 4 29 4" xfId="26332" xr:uid="{00000000-0005-0000-0000-00008D550000}"/>
    <cellStyle name="Notiz 2 4 3" xfId="471" xr:uid="{00000000-0005-0000-0000-00008E550000}"/>
    <cellStyle name="Notiz 2 4 3 10" xfId="1489" xr:uid="{00000000-0005-0000-0000-00008F550000}"/>
    <cellStyle name="Notiz 2 4 3 10 2" xfId="4389" xr:uid="{00000000-0005-0000-0000-000090550000}"/>
    <cellStyle name="Notiz 2 4 3 10 2 2" xfId="18818" xr:uid="{00000000-0005-0000-0000-000091550000}"/>
    <cellStyle name="Notiz 2 4 3 10 2 2 2" xfId="31617" xr:uid="{00000000-0005-0000-0000-000092550000}"/>
    <cellStyle name="Notiz 2 4 3 10 2 3" xfId="13120" xr:uid="{00000000-0005-0000-0000-000093550000}"/>
    <cellStyle name="Notiz 2 4 3 10 2 4" xfId="26333" xr:uid="{00000000-0005-0000-0000-000094550000}"/>
    <cellStyle name="Notiz 2 4 3 10 3" xfId="7193" xr:uid="{00000000-0005-0000-0000-000095550000}"/>
    <cellStyle name="Notiz 2 4 3 10 3 2" xfId="18817" xr:uid="{00000000-0005-0000-0000-000096550000}"/>
    <cellStyle name="Notiz 2 4 3 10 3 3" xfId="31616" xr:uid="{00000000-0005-0000-0000-000097550000}"/>
    <cellStyle name="Notiz 2 4 3 10 4" xfId="13119" xr:uid="{00000000-0005-0000-0000-000098550000}"/>
    <cellStyle name="Notiz 2 4 3 10 5" xfId="21679" xr:uid="{00000000-0005-0000-0000-000099550000}"/>
    <cellStyle name="Notiz 2 4 3 11" xfId="2416" xr:uid="{00000000-0005-0000-0000-00009A550000}"/>
    <cellStyle name="Notiz 2 4 3 11 2" xfId="5313" xr:uid="{00000000-0005-0000-0000-00009B550000}"/>
    <cellStyle name="Notiz 2 4 3 11 2 2" xfId="18820" xr:uid="{00000000-0005-0000-0000-00009C550000}"/>
    <cellStyle name="Notiz 2 4 3 11 2 2 2" xfId="31619" xr:uid="{00000000-0005-0000-0000-00009D550000}"/>
    <cellStyle name="Notiz 2 4 3 11 2 3" xfId="13122" xr:uid="{00000000-0005-0000-0000-00009E550000}"/>
    <cellStyle name="Notiz 2 4 3 11 2 4" xfId="26334" xr:uid="{00000000-0005-0000-0000-00009F550000}"/>
    <cellStyle name="Notiz 2 4 3 11 3" xfId="7830" xr:uid="{00000000-0005-0000-0000-0000A0550000}"/>
    <cellStyle name="Notiz 2 4 3 11 3 2" xfId="18819" xr:uid="{00000000-0005-0000-0000-0000A1550000}"/>
    <cellStyle name="Notiz 2 4 3 11 3 3" xfId="31618" xr:uid="{00000000-0005-0000-0000-0000A2550000}"/>
    <cellStyle name="Notiz 2 4 3 11 4" xfId="13121" xr:uid="{00000000-0005-0000-0000-0000A3550000}"/>
    <cellStyle name="Notiz 2 4 3 11 5" xfId="22604" xr:uid="{00000000-0005-0000-0000-0000A4550000}"/>
    <cellStyle name="Notiz 2 4 3 12" xfId="2968" xr:uid="{00000000-0005-0000-0000-0000A5550000}"/>
    <cellStyle name="Notiz 2 4 3 12 2" xfId="5865" xr:uid="{00000000-0005-0000-0000-0000A6550000}"/>
    <cellStyle name="Notiz 2 4 3 12 2 2" xfId="18822" xr:uid="{00000000-0005-0000-0000-0000A7550000}"/>
    <cellStyle name="Notiz 2 4 3 12 2 2 2" xfId="31621" xr:uid="{00000000-0005-0000-0000-0000A8550000}"/>
    <cellStyle name="Notiz 2 4 3 12 2 3" xfId="13124" xr:uid="{00000000-0005-0000-0000-0000A9550000}"/>
    <cellStyle name="Notiz 2 4 3 12 2 4" xfId="26335" xr:uid="{00000000-0005-0000-0000-0000AA550000}"/>
    <cellStyle name="Notiz 2 4 3 12 3" xfId="8204" xr:uid="{00000000-0005-0000-0000-0000AB550000}"/>
    <cellStyle name="Notiz 2 4 3 12 3 2" xfId="18821" xr:uid="{00000000-0005-0000-0000-0000AC550000}"/>
    <cellStyle name="Notiz 2 4 3 12 3 3" xfId="31620" xr:uid="{00000000-0005-0000-0000-0000AD550000}"/>
    <cellStyle name="Notiz 2 4 3 12 4" xfId="13123" xr:uid="{00000000-0005-0000-0000-0000AE550000}"/>
    <cellStyle name="Notiz 2 4 3 12 5" xfId="23156" xr:uid="{00000000-0005-0000-0000-0000AF550000}"/>
    <cellStyle name="Notiz 2 4 3 13" xfId="2335" xr:uid="{00000000-0005-0000-0000-0000B0550000}"/>
    <cellStyle name="Notiz 2 4 3 13 2" xfId="5233" xr:uid="{00000000-0005-0000-0000-0000B1550000}"/>
    <cellStyle name="Notiz 2 4 3 13 2 2" xfId="18824" xr:uid="{00000000-0005-0000-0000-0000B2550000}"/>
    <cellStyle name="Notiz 2 4 3 13 2 2 2" xfId="31623" xr:uid="{00000000-0005-0000-0000-0000B3550000}"/>
    <cellStyle name="Notiz 2 4 3 13 2 3" xfId="13126" xr:uid="{00000000-0005-0000-0000-0000B4550000}"/>
    <cellStyle name="Notiz 2 4 3 13 2 4" xfId="26336" xr:uid="{00000000-0005-0000-0000-0000B5550000}"/>
    <cellStyle name="Notiz 2 4 3 13 3" xfId="7783" xr:uid="{00000000-0005-0000-0000-0000B6550000}"/>
    <cellStyle name="Notiz 2 4 3 13 3 2" xfId="18823" xr:uid="{00000000-0005-0000-0000-0000B7550000}"/>
    <cellStyle name="Notiz 2 4 3 13 3 3" xfId="31622" xr:uid="{00000000-0005-0000-0000-0000B8550000}"/>
    <cellStyle name="Notiz 2 4 3 13 4" xfId="13125" xr:uid="{00000000-0005-0000-0000-0000B9550000}"/>
    <cellStyle name="Notiz 2 4 3 13 5" xfId="22524" xr:uid="{00000000-0005-0000-0000-0000BA550000}"/>
    <cellStyle name="Notiz 2 4 3 14" xfId="2755" xr:uid="{00000000-0005-0000-0000-0000BB550000}"/>
    <cellStyle name="Notiz 2 4 3 14 2" xfId="5652" xr:uid="{00000000-0005-0000-0000-0000BC550000}"/>
    <cellStyle name="Notiz 2 4 3 14 2 2" xfId="18826" xr:uid="{00000000-0005-0000-0000-0000BD550000}"/>
    <cellStyle name="Notiz 2 4 3 14 2 2 2" xfId="31625" xr:uid="{00000000-0005-0000-0000-0000BE550000}"/>
    <cellStyle name="Notiz 2 4 3 14 2 3" xfId="13128" xr:uid="{00000000-0005-0000-0000-0000BF550000}"/>
    <cellStyle name="Notiz 2 4 3 14 2 4" xfId="26337" xr:uid="{00000000-0005-0000-0000-0000C0550000}"/>
    <cellStyle name="Notiz 2 4 3 14 3" xfId="8096" xr:uid="{00000000-0005-0000-0000-0000C1550000}"/>
    <cellStyle name="Notiz 2 4 3 14 3 2" xfId="18825" xr:uid="{00000000-0005-0000-0000-0000C2550000}"/>
    <cellStyle name="Notiz 2 4 3 14 3 3" xfId="31624" xr:uid="{00000000-0005-0000-0000-0000C3550000}"/>
    <cellStyle name="Notiz 2 4 3 14 4" xfId="13127" xr:uid="{00000000-0005-0000-0000-0000C4550000}"/>
    <cellStyle name="Notiz 2 4 3 14 5" xfId="22943" xr:uid="{00000000-0005-0000-0000-0000C5550000}"/>
    <cellStyle name="Notiz 2 4 3 15" xfId="1543" xr:uid="{00000000-0005-0000-0000-0000C6550000}"/>
    <cellStyle name="Notiz 2 4 3 15 2" xfId="4442" xr:uid="{00000000-0005-0000-0000-0000C7550000}"/>
    <cellStyle name="Notiz 2 4 3 15 2 2" xfId="18828" xr:uid="{00000000-0005-0000-0000-0000C8550000}"/>
    <cellStyle name="Notiz 2 4 3 15 2 2 2" xfId="31627" xr:uid="{00000000-0005-0000-0000-0000C9550000}"/>
    <cellStyle name="Notiz 2 4 3 15 2 3" xfId="13130" xr:uid="{00000000-0005-0000-0000-0000CA550000}"/>
    <cellStyle name="Notiz 2 4 3 15 2 4" xfId="26338" xr:uid="{00000000-0005-0000-0000-0000CB550000}"/>
    <cellStyle name="Notiz 2 4 3 15 3" xfId="7235" xr:uid="{00000000-0005-0000-0000-0000CC550000}"/>
    <cellStyle name="Notiz 2 4 3 15 3 2" xfId="18827" xr:uid="{00000000-0005-0000-0000-0000CD550000}"/>
    <cellStyle name="Notiz 2 4 3 15 3 3" xfId="31626" xr:uid="{00000000-0005-0000-0000-0000CE550000}"/>
    <cellStyle name="Notiz 2 4 3 15 4" xfId="13129" xr:uid="{00000000-0005-0000-0000-0000CF550000}"/>
    <cellStyle name="Notiz 2 4 3 15 5" xfId="21732" xr:uid="{00000000-0005-0000-0000-0000D0550000}"/>
    <cellStyle name="Notiz 2 4 3 16" xfId="1823" xr:uid="{00000000-0005-0000-0000-0000D1550000}"/>
    <cellStyle name="Notiz 2 4 3 16 2" xfId="4722" xr:uid="{00000000-0005-0000-0000-0000D2550000}"/>
    <cellStyle name="Notiz 2 4 3 16 2 2" xfId="18830" xr:uid="{00000000-0005-0000-0000-0000D3550000}"/>
    <cellStyle name="Notiz 2 4 3 16 2 2 2" xfId="31629" xr:uid="{00000000-0005-0000-0000-0000D4550000}"/>
    <cellStyle name="Notiz 2 4 3 16 2 3" xfId="13132" xr:uid="{00000000-0005-0000-0000-0000D5550000}"/>
    <cellStyle name="Notiz 2 4 3 16 2 4" xfId="26339" xr:uid="{00000000-0005-0000-0000-0000D6550000}"/>
    <cellStyle name="Notiz 2 4 3 16 3" xfId="7433" xr:uid="{00000000-0005-0000-0000-0000D7550000}"/>
    <cellStyle name="Notiz 2 4 3 16 3 2" xfId="18829" xr:uid="{00000000-0005-0000-0000-0000D8550000}"/>
    <cellStyle name="Notiz 2 4 3 16 3 3" xfId="31628" xr:uid="{00000000-0005-0000-0000-0000D9550000}"/>
    <cellStyle name="Notiz 2 4 3 16 4" xfId="13131" xr:uid="{00000000-0005-0000-0000-0000DA550000}"/>
    <cellStyle name="Notiz 2 4 3 16 5" xfId="22012" xr:uid="{00000000-0005-0000-0000-0000DB550000}"/>
    <cellStyle name="Notiz 2 4 3 17" xfId="2893" xr:uid="{00000000-0005-0000-0000-0000DC550000}"/>
    <cellStyle name="Notiz 2 4 3 17 2" xfId="5790" xr:uid="{00000000-0005-0000-0000-0000DD550000}"/>
    <cellStyle name="Notiz 2 4 3 17 2 2" xfId="18832" xr:uid="{00000000-0005-0000-0000-0000DE550000}"/>
    <cellStyle name="Notiz 2 4 3 17 2 2 2" xfId="31631" xr:uid="{00000000-0005-0000-0000-0000DF550000}"/>
    <cellStyle name="Notiz 2 4 3 17 2 3" xfId="13134" xr:uid="{00000000-0005-0000-0000-0000E0550000}"/>
    <cellStyle name="Notiz 2 4 3 17 2 4" xfId="26340" xr:uid="{00000000-0005-0000-0000-0000E1550000}"/>
    <cellStyle name="Notiz 2 4 3 17 3" xfId="8147" xr:uid="{00000000-0005-0000-0000-0000E2550000}"/>
    <cellStyle name="Notiz 2 4 3 17 3 2" xfId="18831" xr:uid="{00000000-0005-0000-0000-0000E3550000}"/>
    <cellStyle name="Notiz 2 4 3 17 3 3" xfId="31630" xr:uid="{00000000-0005-0000-0000-0000E4550000}"/>
    <cellStyle name="Notiz 2 4 3 17 4" xfId="13133" xr:uid="{00000000-0005-0000-0000-0000E5550000}"/>
    <cellStyle name="Notiz 2 4 3 17 5" xfId="23081" xr:uid="{00000000-0005-0000-0000-0000E6550000}"/>
    <cellStyle name="Notiz 2 4 3 18" xfId="3354" xr:uid="{00000000-0005-0000-0000-0000E7550000}"/>
    <cellStyle name="Notiz 2 4 3 18 2" xfId="6251" xr:uid="{00000000-0005-0000-0000-0000E8550000}"/>
    <cellStyle name="Notiz 2 4 3 18 2 2" xfId="18834" xr:uid="{00000000-0005-0000-0000-0000E9550000}"/>
    <cellStyle name="Notiz 2 4 3 18 2 2 2" xfId="31633" xr:uid="{00000000-0005-0000-0000-0000EA550000}"/>
    <cellStyle name="Notiz 2 4 3 18 2 3" xfId="13136" xr:uid="{00000000-0005-0000-0000-0000EB550000}"/>
    <cellStyle name="Notiz 2 4 3 18 2 4" xfId="26341" xr:uid="{00000000-0005-0000-0000-0000EC550000}"/>
    <cellStyle name="Notiz 2 4 3 18 3" xfId="8443" xr:uid="{00000000-0005-0000-0000-0000ED550000}"/>
    <cellStyle name="Notiz 2 4 3 18 3 2" xfId="18833" xr:uid="{00000000-0005-0000-0000-0000EE550000}"/>
    <cellStyle name="Notiz 2 4 3 18 3 3" xfId="31632" xr:uid="{00000000-0005-0000-0000-0000EF550000}"/>
    <cellStyle name="Notiz 2 4 3 18 4" xfId="13135" xr:uid="{00000000-0005-0000-0000-0000F0550000}"/>
    <cellStyle name="Notiz 2 4 3 18 5" xfId="23542" xr:uid="{00000000-0005-0000-0000-0000F1550000}"/>
    <cellStyle name="Notiz 2 4 3 19" xfId="3483" xr:uid="{00000000-0005-0000-0000-0000F2550000}"/>
    <cellStyle name="Notiz 2 4 3 19 2" xfId="6380" xr:uid="{00000000-0005-0000-0000-0000F3550000}"/>
    <cellStyle name="Notiz 2 4 3 19 2 2" xfId="18836" xr:uid="{00000000-0005-0000-0000-0000F4550000}"/>
    <cellStyle name="Notiz 2 4 3 19 2 2 2" xfId="31635" xr:uid="{00000000-0005-0000-0000-0000F5550000}"/>
    <cellStyle name="Notiz 2 4 3 19 2 3" xfId="13138" xr:uid="{00000000-0005-0000-0000-0000F6550000}"/>
    <cellStyle name="Notiz 2 4 3 19 2 4" xfId="26342" xr:uid="{00000000-0005-0000-0000-0000F7550000}"/>
    <cellStyle name="Notiz 2 4 3 19 3" xfId="8516" xr:uid="{00000000-0005-0000-0000-0000F8550000}"/>
    <cellStyle name="Notiz 2 4 3 19 3 2" xfId="18835" xr:uid="{00000000-0005-0000-0000-0000F9550000}"/>
    <cellStyle name="Notiz 2 4 3 19 3 3" xfId="31634" xr:uid="{00000000-0005-0000-0000-0000FA550000}"/>
    <cellStyle name="Notiz 2 4 3 19 4" xfId="13137" xr:uid="{00000000-0005-0000-0000-0000FB550000}"/>
    <cellStyle name="Notiz 2 4 3 19 5" xfId="23671" xr:uid="{00000000-0005-0000-0000-0000FC550000}"/>
    <cellStyle name="Notiz 2 4 3 2" xfId="1713" xr:uid="{00000000-0005-0000-0000-0000FD550000}"/>
    <cellStyle name="Notiz 2 4 3 2 2" xfId="4612" xr:uid="{00000000-0005-0000-0000-0000FE550000}"/>
    <cellStyle name="Notiz 2 4 3 2 2 2" xfId="18838" xr:uid="{00000000-0005-0000-0000-0000FF550000}"/>
    <cellStyle name="Notiz 2 4 3 2 2 2 2" xfId="31637" xr:uid="{00000000-0005-0000-0000-000000560000}"/>
    <cellStyle name="Notiz 2 4 3 2 2 3" xfId="13140" xr:uid="{00000000-0005-0000-0000-000001560000}"/>
    <cellStyle name="Notiz 2 4 3 2 2 4" xfId="26343" xr:uid="{00000000-0005-0000-0000-000002560000}"/>
    <cellStyle name="Notiz 2 4 3 2 3" xfId="7345" xr:uid="{00000000-0005-0000-0000-000003560000}"/>
    <cellStyle name="Notiz 2 4 3 2 3 2" xfId="18837" xr:uid="{00000000-0005-0000-0000-000004560000}"/>
    <cellStyle name="Notiz 2 4 3 2 3 3" xfId="31636" xr:uid="{00000000-0005-0000-0000-000005560000}"/>
    <cellStyle name="Notiz 2 4 3 2 4" xfId="13139" xr:uid="{00000000-0005-0000-0000-000006560000}"/>
    <cellStyle name="Notiz 2 4 3 2 5" xfId="21902" xr:uid="{00000000-0005-0000-0000-000007560000}"/>
    <cellStyle name="Notiz 2 4 3 20" xfId="3663" xr:uid="{00000000-0005-0000-0000-000008560000}"/>
    <cellStyle name="Notiz 2 4 3 20 2" xfId="6560" xr:uid="{00000000-0005-0000-0000-000009560000}"/>
    <cellStyle name="Notiz 2 4 3 20 2 2" xfId="18840" xr:uid="{00000000-0005-0000-0000-00000A560000}"/>
    <cellStyle name="Notiz 2 4 3 20 2 2 2" xfId="31639" xr:uid="{00000000-0005-0000-0000-00000B560000}"/>
    <cellStyle name="Notiz 2 4 3 20 2 3" xfId="13142" xr:uid="{00000000-0005-0000-0000-00000C560000}"/>
    <cellStyle name="Notiz 2 4 3 20 2 4" xfId="26344" xr:uid="{00000000-0005-0000-0000-00000D560000}"/>
    <cellStyle name="Notiz 2 4 3 20 3" xfId="8616" xr:uid="{00000000-0005-0000-0000-00000E560000}"/>
    <cellStyle name="Notiz 2 4 3 20 3 2" xfId="18839" xr:uid="{00000000-0005-0000-0000-00000F560000}"/>
    <cellStyle name="Notiz 2 4 3 20 3 3" xfId="31638" xr:uid="{00000000-0005-0000-0000-000010560000}"/>
    <cellStyle name="Notiz 2 4 3 20 4" xfId="13141" xr:uid="{00000000-0005-0000-0000-000011560000}"/>
    <cellStyle name="Notiz 2 4 3 20 5" xfId="23851" xr:uid="{00000000-0005-0000-0000-000012560000}"/>
    <cellStyle name="Notiz 2 4 3 21" xfId="3859" xr:uid="{00000000-0005-0000-0000-000013560000}"/>
    <cellStyle name="Notiz 2 4 3 21 2" xfId="6756" xr:uid="{00000000-0005-0000-0000-000014560000}"/>
    <cellStyle name="Notiz 2 4 3 21 2 2" xfId="18842" xr:uid="{00000000-0005-0000-0000-000015560000}"/>
    <cellStyle name="Notiz 2 4 3 21 2 2 2" xfId="31641" xr:uid="{00000000-0005-0000-0000-000016560000}"/>
    <cellStyle name="Notiz 2 4 3 21 2 3" xfId="13144" xr:uid="{00000000-0005-0000-0000-000017560000}"/>
    <cellStyle name="Notiz 2 4 3 21 2 4" xfId="26345" xr:uid="{00000000-0005-0000-0000-000018560000}"/>
    <cellStyle name="Notiz 2 4 3 21 3" xfId="8734" xr:uid="{00000000-0005-0000-0000-000019560000}"/>
    <cellStyle name="Notiz 2 4 3 21 3 2" xfId="18841" xr:uid="{00000000-0005-0000-0000-00001A560000}"/>
    <cellStyle name="Notiz 2 4 3 21 3 3" xfId="31640" xr:uid="{00000000-0005-0000-0000-00001B560000}"/>
    <cellStyle name="Notiz 2 4 3 21 4" xfId="13143" xr:uid="{00000000-0005-0000-0000-00001C560000}"/>
    <cellStyle name="Notiz 2 4 3 21 5" xfId="24047" xr:uid="{00000000-0005-0000-0000-00001D560000}"/>
    <cellStyle name="Notiz 2 4 3 22" xfId="2184" xr:uid="{00000000-0005-0000-0000-00001E560000}"/>
    <cellStyle name="Notiz 2 4 3 22 2" xfId="5082" xr:uid="{00000000-0005-0000-0000-00001F560000}"/>
    <cellStyle name="Notiz 2 4 3 22 2 2" xfId="18844" xr:uid="{00000000-0005-0000-0000-000020560000}"/>
    <cellStyle name="Notiz 2 4 3 22 2 2 2" xfId="31643" xr:uid="{00000000-0005-0000-0000-000021560000}"/>
    <cellStyle name="Notiz 2 4 3 22 2 3" xfId="13146" xr:uid="{00000000-0005-0000-0000-000022560000}"/>
    <cellStyle name="Notiz 2 4 3 22 2 4" xfId="26346" xr:uid="{00000000-0005-0000-0000-000023560000}"/>
    <cellStyle name="Notiz 2 4 3 22 3" xfId="7681" xr:uid="{00000000-0005-0000-0000-000024560000}"/>
    <cellStyle name="Notiz 2 4 3 22 3 2" xfId="18843" xr:uid="{00000000-0005-0000-0000-000025560000}"/>
    <cellStyle name="Notiz 2 4 3 22 3 3" xfId="31642" xr:uid="{00000000-0005-0000-0000-000026560000}"/>
    <cellStyle name="Notiz 2 4 3 22 4" xfId="13145" xr:uid="{00000000-0005-0000-0000-000027560000}"/>
    <cellStyle name="Notiz 2 4 3 22 5" xfId="22373" xr:uid="{00000000-0005-0000-0000-000028560000}"/>
    <cellStyle name="Notiz 2 4 3 23" xfId="3984" xr:uid="{00000000-0005-0000-0000-000029560000}"/>
    <cellStyle name="Notiz 2 4 3 23 2" xfId="6881" xr:uid="{00000000-0005-0000-0000-00002A560000}"/>
    <cellStyle name="Notiz 2 4 3 23 2 2" xfId="18846" xr:uid="{00000000-0005-0000-0000-00002B560000}"/>
    <cellStyle name="Notiz 2 4 3 23 2 2 2" xfId="31645" xr:uid="{00000000-0005-0000-0000-00002C560000}"/>
    <cellStyle name="Notiz 2 4 3 23 2 3" xfId="13148" xr:uid="{00000000-0005-0000-0000-00002D560000}"/>
    <cellStyle name="Notiz 2 4 3 23 2 4" xfId="26347" xr:uid="{00000000-0005-0000-0000-00002E560000}"/>
    <cellStyle name="Notiz 2 4 3 23 3" xfId="8765" xr:uid="{00000000-0005-0000-0000-00002F560000}"/>
    <cellStyle name="Notiz 2 4 3 23 3 2" xfId="18845" xr:uid="{00000000-0005-0000-0000-000030560000}"/>
    <cellStyle name="Notiz 2 4 3 23 3 3" xfId="31644" xr:uid="{00000000-0005-0000-0000-000031560000}"/>
    <cellStyle name="Notiz 2 4 3 23 4" xfId="13147" xr:uid="{00000000-0005-0000-0000-000032560000}"/>
    <cellStyle name="Notiz 2 4 3 23 5" xfId="24172" xr:uid="{00000000-0005-0000-0000-000033560000}"/>
    <cellStyle name="Notiz 2 4 3 24" xfId="3056" xr:uid="{00000000-0005-0000-0000-000034560000}"/>
    <cellStyle name="Notiz 2 4 3 24 2" xfId="5953" xr:uid="{00000000-0005-0000-0000-000035560000}"/>
    <cellStyle name="Notiz 2 4 3 24 2 2" xfId="18848" xr:uid="{00000000-0005-0000-0000-000036560000}"/>
    <cellStyle name="Notiz 2 4 3 24 2 2 2" xfId="31647" xr:uid="{00000000-0005-0000-0000-000037560000}"/>
    <cellStyle name="Notiz 2 4 3 24 2 3" xfId="13150" xr:uid="{00000000-0005-0000-0000-000038560000}"/>
    <cellStyle name="Notiz 2 4 3 24 2 4" xfId="26348" xr:uid="{00000000-0005-0000-0000-000039560000}"/>
    <cellStyle name="Notiz 2 4 3 24 3" xfId="8257" xr:uid="{00000000-0005-0000-0000-00003A560000}"/>
    <cellStyle name="Notiz 2 4 3 24 3 2" xfId="18847" xr:uid="{00000000-0005-0000-0000-00003B560000}"/>
    <cellStyle name="Notiz 2 4 3 24 3 3" xfId="31646" xr:uid="{00000000-0005-0000-0000-00003C560000}"/>
    <cellStyle name="Notiz 2 4 3 24 4" xfId="13149" xr:uid="{00000000-0005-0000-0000-00003D560000}"/>
    <cellStyle name="Notiz 2 4 3 24 5" xfId="23244" xr:uid="{00000000-0005-0000-0000-00003E560000}"/>
    <cellStyle name="Notiz 2 4 3 25" xfId="3782" xr:uid="{00000000-0005-0000-0000-00003F560000}"/>
    <cellStyle name="Notiz 2 4 3 25 2" xfId="6679" xr:uid="{00000000-0005-0000-0000-000040560000}"/>
    <cellStyle name="Notiz 2 4 3 25 2 2" xfId="18850" xr:uid="{00000000-0005-0000-0000-000041560000}"/>
    <cellStyle name="Notiz 2 4 3 25 2 2 2" xfId="31649" xr:uid="{00000000-0005-0000-0000-000042560000}"/>
    <cellStyle name="Notiz 2 4 3 25 2 3" xfId="13152" xr:uid="{00000000-0005-0000-0000-000043560000}"/>
    <cellStyle name="Notiz 2 4 3 25 2 4" xfId="26349" xr:uid="{00000000-0005-0000-0000-000044560000}"/>
    <cellStyle name="Notiz 2 4 3 25 3" xfId="8684" xr:uid="{00000000-0005-0000-0000-000045560000}"/>
    <cellStyle name="Notiz 2 4 3 25 3 2" xfId="18849" xr:uid="{00000000-0005-0000-0000-000046560000}"/>
    <cellStyle name="Notiz 2 4 3 25 3 3" xfId="31648" xr:uid="{00000000-0005-0000-0000-000047560000}"/>
    <cellStyle name="Notiz 2 4 3 25 4" xfId="13151" xr:uid="{00000000-0005-0000-0000-000048560000}"/>
    <cellStyle name="Notiz 2 4 3 25 5" xfId="23970" xr:uid="{00000000-0005-0000-0000-000049560000}"/>
    <cellStyle name="Notiz 2 4 3 26" xfId="2922" xr:uid="{00000000-0005-0000-0000-00004A560000}"/>
    <cellStyle name="Notiz 2 4 3 26 2" xfId="5819" xr:uid="{00000000-0005-0000-0000-00004B560000}"/>
    <cellStyle name="Notiz 2 4 3 26 2 2" xfId="18852" xr:uid="{00000000-0005-0000-0000-00004C560000}"/>
    <cellStyle name="Notiz 2 4 3 26 2 2 2" xfId="31651" xr:uid="{00000000-0005-0000-0000-00004D560000}"/>
    <cellStyle name="Notiz 2 4 3 26 2 3" xfId="13154" xr:uid="{00000000-0005-0000-0000-00004E560000}"/>
    <cellStyle name="Notiz 2 4 3 26 2 4" xfId="26350" xr:uid="{00000000-0005-0000-0000-00004F560000}"/>
    <cellStyle name="Notiz 2 4 3 26 3" xfId="18851" xr:uid="{00000000-0005-0000-0000-000050560000}"/>
    <cellStyle name="Notiz 2 4 3 26 3 2" xfId="31650" xr:uid="{00000000-0005-0000-0000-000051560000}"/>
    <cellStyle name="Notiz 2 4 3 26 4" xfId="13153" xr:uid="{00000000-0005-0000-0000-000052560000}"/>
    <cellStyle name="Notiz 2 4 3 26 5" xfId="23110" xr:uid="{00000000-0005-0000-0000-000053560000}"/>
    <cellStyle name="Notiz 2 4 3 27" xfId="4286" xr:uid="{00000000-0005-0000-0000-000054560000}"/>
    <cellStyle name="Notiz 2 4 3 27 2" xfId="18853" xr:uid="{00000000-0005-0000-0000-000055560000}"/>
    <cellStyle name="Notiz 2 4 3 27 2 2" xfId="31652" xr:uid="{00000000-0005-0000-0000-000056560000}"/>
    <cellStyle name="Notiz 2 4 3 27 3" xfId="13155" xr:uid="{00000000-0005-0000-0000-000057560000}"/>
    <cellStyle name="Notiz 2 4 3 27 4" xfId="26351" xr:uid="{00000000-0005-0000-0000-000058560000}"/>
    <cellStyle name="Notiz 2 4 3 28" xfId="7112" xr:uid="{00000000-0005-0000-0000-000059560000}"/>
    <cellStyle name="Notiz 2 4 3 28 2" xfId="18816" xr:uid="{00000000-0005-0000-0000-00005A560000}"/>
    <cellStyle name="Notiz 2 4 3 28 3" xfId="31615" xr:uid="{00000000-0005-0000-0000-00005B560000}"/>
    <cellStyle name="Notiz 2 4 3 29" xfId="13118" xr:uid="{00000000-0005-0000-0000-00005C560000}"/>
    <cellStyle name="Notiz 2 4 3 3" xfId="2048" xr:uid="{00000000-0005-0000-0000-00005D560000}"/>
    <cellStyle name="Notiz 2 4 3 3 2" xfId="4946" xr:uid="{00000000-0005-0000-0000-00005E560000}"/>
    <cellStyle name="Notiz 2 4 3 3 2 2" xfId="18855" xr:uid="{00000000-0005-0000-0000-00005F560000}"/>
    <cellStyle name="Notiz 2 4 3 3 2 2 2" xfId="31654" xr:uid="{00000000-0005-0000-0000-000060560000}"/>
    <cellStyle name="Notiz 2 4 3 3 2 3" xfId="13157" xr:uid="{00000000-0005-0000-0000-000061560000}"/>
    <cellStyle name="Notiz 2 4 3 3 2 4" xfId="26352" xr:uid="{00000000-0005-0000-0000-000062560000}"/>
    <cellStyle name="Notiz 2 4 3 3 3" xfId="7559" xr:uid="{00000000-0005-0000-0000-000063560000}"/>
    <cellStyle name="Notiz 2 4 3 3 3 2" xfId="18854" xr:uid="{00000000-0005-0000-0000-000064560000}"/>
    <cellStyle name="Notiz 2 4 3 3 3 3" xfId="31653" xr:uid="{00000000-0005-0000-0000-000065560000}"/>
    <cellStyle name="Notiz 2 4 3 3 4" xfId="13156" xr:uid="{00000000-0005-0000-0000-000066560000}"/>
    <cellStyle name="Notiz 2 4 3 3 5" xfId="22237" xr:uid="{00000000-0005-0000-0000-000067560000}"/>
    <cellStyle name="Notiz 2 4 3 4" xfId="1501" xr:uid="{00000000-0005-0000-0000-000068560000}"/>
    <cellStyle name="Notiz 2 4 3 4 2" xfId="4400" xr:uid="{00000000-0005-0000-0000-000069560000}"/>
    <cellStyle name="Notiz 2 4 3 4 2 2" xfId="18857" xr:uid="{00000000-0005-0000-0000-00006A560000}"/>
    <cellStyle name="Notiz 2 4 3 4 2 2 2" xfId="31656" xr:uid="{00000000-0005-0000-0000-00006B560000}"/>
    <cellStyle name="Notiz 2 4 3 4 2 3" xfId="13159" xr:uid="{00000000-0005-0000-0000-00006C560000}"/>
    <cellStyle name="Notiz 2 4 3 4 2 4" xfId="26353" xr:uid="{00000000-0005-0000-0000-00006D560000}"/>
    <cellStyle name="Notiz 2 4 3 4 3" xfId="7201" xr:uid="{00000000-0005-0000-0000-00006E560000}"/>
    <cellStyle name="Notiz 2 4 3 4 3 2" xfId="18856" xr:uid="{00000000-0005-0000-0000-00006F560000}"/>
    <cellStyle name="Notiz 2 4 3 4 3 3" xfId="31655" xr:uid="{00000000-0005-0000-0000-000070560000}"/>
    <cellStyle name="Notiz 2 4 3 4 4" xfId="13158" xr:uid="{00000000-0005-0000-0000-000071560000}"/>
    <cellStyle name="Notiz 2 4 3 4 5" xfId="21690" xr:uid="{00000000-0005-0000-0000-000072560000}"/>
    <cellStyle name="Notiz 2 4 3 5" xfId="2024" xr:uid="{00000000-0005-0000-0000-000073560000}"/>
    <cellStyle name="Notiz 2 4 3 5 2" xfId="4922" xr:uid="{00000000-0005-0000-0000-000074560000}"/>
    <cellStyle name="Notiz 2 4 3 5 2 2" xfId="18859" xr:uid="{00000000-0005-0000-0000-000075560000}"/>
    <cellStyle name="Notiz 2 4 3 5 2 2 2" xfId="31658" xr:uid="{00000000-0005-0000-0000-000076560000}"/>
    <cellStyle name="Notiz 2 4 3 5 2 3" xfId="13161" xr:uid="{00000000-0005-0000-0000-000077560000}"/>
    <cellStyle name="Notiz 2 4 3 5 2 4" xfId="26354" xr:uid="{00000000-0005-0000-0000-000078560000}"/>
    <cellStyle name="Notiz 2 4 3 5 3" xfId="7539" xr:uid="{00000000-0005-0000-0000-000079560000}"/>
    <cellStyle name="Notiz 2 4 3 5 3 2" xfId="18858" xr:uid="{00000000-0005-0000-0000-00007A560000}"/>
    <cellStyle name="Notiz 2 4 3 5 3 3" xfId="31657" xr:uid="{00000000-0005-0000-0000-00007B560000}"/>
    <cellStyle name="Notiz 2 4 3 5 4" xfId="13160" xr:uid="{00000000-0005-0000-0000-00007C560000}"/>
    <cellStyle name="Notiz 2 4 3 5 5" xfId="22213" xr:uid="{00000000-0005-0000-0000-00007D560000}"/>
    <cellStyle name="Notiz 2 4 3 6" xfId="1763" xr:uid="{00000000-0005-0000-0000-00007E560000}"/>
    <cellStyle name="Notiz 2 4 3 6 2" xfId="4662" xr:uid="{00000000-0005-0000-0000-00007F560000}"/>
    <cellStyle name="Notiz 2 4 3 6 2 2" xfId="18861" xr:uid="{00000000-0005-0000-0000-000080560000}"/>
    <cellStyle name="Notiz 2 4 3 6 2 2 2" xfId="31660" xr:uid="{00000000-0005-0000-0000-000081560000}"/>
    <cellStyle name="Notiz 2 4 3 6 2 3" xfId="13163" xr:uid="{00000000-0005-0000-0000-000082560000}"/>
    <cellStyle name="Notiz 2 4 3 6 2 4" xfId="26355" xr:uid="{00000000-0005-0000-0000-000083560000}"/>
    <cellStyle name="Notiz 2 4 3 6 3" xfId="7387" xr:uid="{00000000-0005-0000-0000-000084560000}"/>
    <cellStyle name="Notiz 2 4 3 6 3 2" xfId="18860" xr:uid="{00000000-0005-0000-0000-000085560000}"/>
    <cellStyle name="Notiz 2 4 3 6 3 3" xfId="31659" xr:uid="{00000000-0005-0000-0000-000086560000}"/>
    <cellStyle name="Notiz 2 4 3 6 4" xfId="13162" xr:uid="{00000000-0005-0000-0000-000087560000}"/>
    <cellStyle name="Notiz 2 4 3 6 5" xfId="21952" xr:uid="{00000000-0005-0000-0000-000088560000}"/>
    <cellStyle name="Notiz 2 4 3 7" xfId="2456" xr:uid="{00000000-0005-0000-0000-000089560000}"/>
    <cellStyle name="Notiz 2 4 3 7 2" xfId="5353" xr:uid="{00000000-0005-0000-0000-00008A560000}"/>
    <cellStyle name="Notiz 2 4 3 7 2 2" xfId="18863" xr:uid="{00000000-0005-0000-0000-00008B560000}"/>
    <cellStyle name="Notiz 2 4 3 7 2 2 2" xfId="31662" xr:uid="{00000000-0005-0000-0000-00008C560000}"/>
    <cellStyle name="Notiz 2 4 3 7 2 3" xfId="13165" xr:uid="{00000000-0005-0000-0000-00008D560000}"/>
    <cellStyle name="Notiz 2 4 3 7 2 4" xfId="26356" xr:uid="{00000000-0005-0000-0000-00008E560000}"/>
    <cellStyle name="Notiz 2 4 3 7 3" xfId="7855" xr:uid="{00000000-0005-0000-0000-00008F560000}"/>
    <cellStyle name="Notiz 2 4 3 7 3 2" xfId="18862" xr:uid="{00000000-0005-0000-0000-000090560000}"/>
    <cellStyle name="Notiz 2 4 3 7 3 3" xfId="31661" xr:uid="{00000000-0005-0000-0000-000091560000}"/>
    <cellStyle name="Notiz 2 4 3 7 4" xfId="13164" xr:uid="{00000000-0005-0000-0000-000092560000}"/>
    <cellStyle name="Notiz 2 4 3 7 5" xfId="22644" xr:uid="{00000000-0005-0000-0000-000093560000}"/>
    <cellStyle name="Notiz 2 4 3 8" xfId="2653" xr:uid="{00000000-0005-0000-0000-000094560000}"/>
    <cellStyle name="Notiz 2 4 3 8 2" xfId="5550" xr:uid="{00000000-0005-0000-0000-000095560000}"/>
    <cellStyle name="Notiz 2 4 3 8 2 2" xfId="18865" xr:uid="{00000000-0005-0000-0000-000096560000}"/>
    <cellStyle name="Notiz 2 4 3 8 2 2 2" xfId="31664" xr:uid="{00000000-0005-0000-0000-000097560000}"/>
    <cellStyle name="Notiz 2 4 3 8 2 3" xfId="13167" xr:uid="{00000000-0005-0000-0000-000098560000}"/>
    <cellStyle name="Notiz 2 4 3 8 2 4" xfId="26357" xr:uid="{00000000-0005-0000-0000-000099560000}"/>
    <cellStyle name="Notiz 2 4 3 8 3" xfId="8000" xr:uid="{00000000-0005-0000-0000-00009A560000}"/>
    <cellStyle name="Notiz 2 4 3 8 3 2" xfId="18864" xr:uid="{00000000-0005-0000-0000-00009B560000}"/>
    <cellStyle name="Notiz 2 4 3 8 3 3" xfId="31663" xr:uid="{00000000-0005-0000-0000-00009C560000}"/>
    <cellStyle name="Notiz 2 4 3 8 4" xfId="13166" xr:uid="{00000000-0005-0000-0000-00009D560000}"/>
    <cellStyle name="Notiz 2 4 3 8 5" xfId="22841" xr:uid="{00000000-0005-0000-0000-00009E560000}"/>
    <cellStyle name="Notiz 2 4 3 9" xfId="1972" xr:uid="{00000000-0005-0000-0000-00009F560000}"/>
    <cellStyle name="Notiz 2 4 3 9 2" xfId="4870" xr:uid="{00000000-0005-0000-0000-0000A0560000}"/>
    <cellStyle name="Notiz 2 4 3 9 2 2" xfId="18867" xr:uid="{00000000-0005-0000-0000-0000A1560000}"/>
    <cellStyle name="Notiz 2 4 3 9 2 2 2" xfId="31666" xr:uid="{00000000-0005-0000-0000-0000A2560000}"/>
    <cellStyle name="Notiz 2 4 3 9 2 3" xfId="13169" xr:uid="{00000000-0005-0000-0000-0000A3560000}"/>
    <cellStyle name="Notiz 2 4 3 9 2 4" xfId="26358" xr:uid="{00000000-0005-0000-0000-0000A4560000}"/>
    <cellStyle name="Notiz 2 4 3 9 3" xfId="7497" xr:uid="{00000000-0005-0000-0000-0000A5560000}"/>
    <cellStyle name="Notiz 2 4 3 9 3 2" xfId="18866" xr:uid="{00000000-0005-0000-0000-0000A6560000}"/>
    <cellStyle name="Notiz 2 4 3 9 3 3" xfId="31665" xr:uid="{00000000-0005-0000-0000-0000A7560000}"/>
    <cellStyle name="Notiz 2 4 3 9 4" xfId="13168" xr:uid="{00000000-0005-0000-0000-0000A8560000}"/>
    <cellStyle name="Notiz 2 4 3 9 5" xfId="22161" xr:uid="{00000000-0005-0000-0000-0000A9560000}"/>
    <cellStyle name="Notiz 2 4 30" xfId="7109" xr:uid="{00000000-0005-0000-0000-0000AA560000}"/>
    <cellStyle name="Notiz 2 4 30 2" xfId="18672" xr:uid="{00000000-0005-0000-0000-0000AB560000}"/>
    <cellStyle name="Notiz 2 4 30 3" xfId="31471" xr:uid="{00000000-0005-0000-0000-0000AC560000}"/>
    <cellStyle name="Notiz 2 4 31" xfId="12974" xr:uid="{00000000-0005-0000-0000-0000AD560000}"/>
    <cellStyle name="Notiz 2 4 4" xfId="1710" xr:uid="{00000000-0005-0000-0000-0000AE560000}"/>
    <cellStyle name="Notiz 2 4 4 2" xfId="4609" xr:uid="{00000000-0005-0000-0000-0000AF560000}"/>
    <cellStyle name="Notiz 2 4 4 2 2" xfId="18869" xr:uid="{00000000-0005-0000-0000-0000B0560000}"/>
    <cellStyle name="Notiz 2 4 4 2 2 2" xfId="31668" xr:uid="{00000000-0005-0000-0000-0000B1560000}"/>
    <cellStyle name="Notiz 2 4 4 2 3" xfId="13171" xr:uid="{00000000-0005-0000-0000-0000B2560000}"/>
    <cellStyle name="Notiz 2 4 4 2 4" xfId="26359" xr:uid="{00000000-0005-0000-0000-0000B3560000}"/>
    <cellStyle name="Notiz 2 4 4 3" xfId="7342" xr:uid="{00000000-0005-0000-0000-0000B4560000}"/>
    <cellStyle name="Notiz 2 4 4 3 2" xfId="18868" xr:uid="{00000000-0005-0000-0000-0000B5560000}"/>
    <cellStyle name="Notiz 2 4 4 3 3" xfId="31667" xr:uid="{00000000-0005-0000-0000-0000B6560000}"/>
    <cellStyle name="Notiz 2 4 4 4" xfId="13170" xr:uid="{00000000-0005-0000-0000-0000B7560000}"/>
    <cellStyle name="Notiz 2 4 4 5" xfId="21899" xr:uid="{00000000-0005-0000-0000-0000B8560000}"/>
    <cellStyle name="Notiz 2 4 5" xfId="2051" xr:uid="{00000000-0005-0000-0000-0000B9560000}"/>
    <cellStyle name="Notiz 2 4 5 2" xfId="4949" xr:uid="{00000000-0005-0000-0000-0000BA560000}"/>
    <cellStyle name="Notiz 2 4 5 2 2" xfId="18871" xr:uid="{00000000-0005-0000-0000-0000BB560000}"/>
    <cellStyle name="Notiz 2 4 5 2 2 2" xfId="31670" xr:uid="{00000000-0005-0000-0000-0000BC560000}"/>
    <cellStyle name="Notiz 2 4 5 2 3" xfId="13173" xr:uid="{00000000-0005-0000-0000-0000BD560000}"/>
    <cellStyle name="Notiz 2 4 5 2 4" xfId="26360" xr:uid="{00000000-0005-0000-0000-0000BE560000}"/>
    <cellStyle name="Notiz 2 4 5 3" xfId="7562" xr:uid="{00000000-0005-0000-0000-0000BF560000}"/>
    <cellStyle name="Notiz 2 4 5 3 2" xfId="18870" xr:uid="{00000000-0005-0000-0000-0000C0560000}"/>
    <cellStyle name="Notiz 2 4 5 3 3" xfId="31669" xr:uid="{00000000-0005-0000-0000-0000C1560000}"/>
    <cellStyle name="Notiz 2 4 5 4" xfId="13172" xr:uid="{00000000-0005-0000-0000-0000C2560000}"/>
    <cellStyle name="Notiz 2 4 5 5" xfId="22240" xr:uid="{00000000-0005-0000-0000-0000C3560000}"/>
    <cellStyle name="Notiz 2 4 6" xfId="1497" xr:uid="{00000000-0005-0000-0000-0000C4560000}"/>
    <cellStyle name="Notiz 2 4 6 2" xfId="4396" xr:uid="{00000000-0005-0000-0000-0000C5560000}"/>
    <cellStyle name="Notiz 2 4 6 2 2" xfId="18873" xr:uid="{00000000-0005-0000-0000-0000C6560000}"/>
    <cellStyle name="Notiz 2 4 6 2 2 2" xfId="31672" xr:uid="{00000000-0005-0000-0000-0000C7560000}"/>
    <cellStyle name="Notiz 2 4 6 2 3" xfId="13175" xr:uid="{00000000-0005-0000-0000-0000C8560000}"/>
    <cellStyle name="Notiz 2 4 6 2 4" xfId="26361" xr:uid="{00000000-0005-0000-0000-0000C9560000}"/>
    <cellStyle name="Notiz 2 4 6 3" xfId="7197" xr:uid="{00000000-0005-0000-0000-0000CA560000}"/>
    <cellStyle name="Notiz 2 4 6 3 2" xfId="18872" xr:uid="{00000000-0005-0000-0000-0000CB560000}"/>
    <cellStyle name="Notiz 2 4 6 3 3" xfId="31671" xr:uid="{00000000-0005-0000-0000-0000CC560000}"/>
    <cellStyle name="Notiz 2 4 6 4" xfId="13174" xr:uid="{00000000-0005-0000-0000-0000CD560000}"/>
    <cellStyle name="Notiz 2 4 6 5" xfId="21686" xr:uid="{00000000-0005-0000-0000-0000CE560000}"/>
    <cellStyle name="Notiz 2 4 7" xfId="2316" xr:uid="{00000000-0005-0000-0000-0000CF560000}"/>
    <cellStyle name="Notiz 2 4 7 2" xfId="5214" xr:uid="{00000000-0005-0000-0000-0000D0560000}"/>
    <cellStyle name="Notiz 2 4 7 2 2" xfId="18875" xr:uid="{00000000-0005-0000-0000-0000D1560000}"/>
    <cellStyle name="Notiz 2 4 7 2 2 2" xfId="31674" xr:uid="{00000000-0005-0000-0000-0000D2560000}"/>
    <cellStyle name="Notiz 2 4 7 2 3" xfId="13177" xr:uid="{00000000-0005-0000-0000-0000D3560000}"/>
    <cellStyle name="Notiz 2 4 7 2 4" xfId="26362" xr:uid="{00000000-0005-0000-0000-0000D4560000}"/>
    <cellStyle name="Notiz 2 4 7 3" xfId="7764" xr:uid="{00000000-0005-0000-0000-0000D5560000}"/>
    <cellStyle name="Notiz 2 4 7 3 2" xfId="18874" xr:uid="{00000000-0005-0000-0000-0000D6560000}"/>
    <cellStyle name="Notiz 2 4 7 3 3" xfId="31673" xr:uid="{00000000-0005-0000-0000-0000D7560000}"/>
    <cellStyle name="Notiz 2 4 7 4" xfId="13176" xr:uid="{00000000-0005-0000-0000-0000D8560000}"/>
    <cellStyle name="Notiz 2 4 7 5" xfId="22505" xr:uid="{00000000-0005-0000-0000-0000D9560000}"/>
    <cellStyle name="Notiz 2 4 8" xfId="1760" xr:uid="{00000000-0005-0000-0000-0000DA560000}"/>
    <cellStyle name="Notiz 2 4 8 2" xfId="4659" xr:uid="{00000000-0005-0000-0000-0000DB560000}"/>
    <cellStyle name="Notiz 2 4 8 2 2" xfId="18877" xr:uid="{00000000-0005-0000-0000-0000DC560000}"/>
    <cellStyle name="Notiz 2 4 8 2 2 2" xfId="31676" xr:uid="{00000000-0005-0000-0000-0000DD560000}"/>
    <cellStyle name="Notiz 2 4 8 2 3" xfId="13179" xr:uid="{00000000-0005-0000-0000-0000DE560000}"/>
    <cellStyle name="Notiz 2 4 8 2 4" xfId="26363" xr:uid="{00000000-0005-0000-0000-0000DF560000}"/>
    <cellStyle name="Notiz 2 4 8 3" xfId="7384" xr:uid="{00000000-0005-0000-0000-0000E0560000}"/>
    <cellStyle name="Notiz 2 4 8 3 2" xfId="18876" xr:uid="{00000000-0005-0000-0000-0000E1560000}"/>
    <cellStyle name="Notiz 2 4 8 3 3" xfId="31675" xr:uid="{00000000-0005-0000-0000-0000E2560000}"/>
    <cellStyle name="Notiz 2 4 8 4" xfId="13178" xr:uid="{00000000-0005-0000-0000-0000E3560000}"/>
    <cellStyle name="Notiz 2 4 8 5" xfId="21949" xr:uid="{00000000-0005-0000-0000-0000E4560000}"/>
    <cellStyle name="Notiz 2 4 9" xfId="2457" xr:uid="{00000000-0005-0000-0000-0000E5560000}"/>
    <cellStyle name="Notiz 2 4 9 2" xfId="5354" xr:uid="{00000000-0005-0000-0000-0000E6560000}"/>
    <cellStyle name="Notiz 2 4 9 2 2" xfId="18879" xr:uid="{00000000-0005-0000-0000-0000E7560000}"/>
    <cellStyle name="Notiz 2 4 9 2 2 2" xfId="31678" xr:uid="{00000000-0005-0000-0000-0000E8560000}"/>
    <cellStyle name="Notiz 2 4 9 2 3" xfId="13181" xr:uid="{00000000-0005-0000-0000-0000E9560000}"/>
    <cellStyle name="Notiz 2 4 9 2 4" xfId="26364" xr:uid="{00000000-0005-0000-0000-0000EA560000}"/>
    <cellStyle name="Notiz 2 4 9 3" xfId="7856" xr:uid="{00000000-0005-0000-0000-0000EB560000}"/>
    <cellStyle name="Notiz 2 4 9 3 2" xfId="18878" xr:uid="{00000000-0005-0000-0000-0000EC560000}"/>
    <cellStyle name="Notiz 2 4 9 3 3" xfId="31677" xr:uid="{00000000-0005-0000-0000-0000ED560000}"/>
    <cellStyle name="Notiz 2 4 9 4" xfId="13180" xr:uid="{00000000-0005-0000-0000-0000EE560000}"/>
    <cellStyle name="Notiz 2 4 9 5" xfId="22645" xr:uid="{00000000-0005-0000-0000-0000EF560000}"/>
    <cellStyle name="Notiz 2 5" xfId="472" xr:uid="{00000000-0005-0000-0000-0000F0560000}"/>
    <cellStyle name="Notiz 2 5 10" xfId="1973" xr:uid="{00000000-0005-0000-0000-0000F1560000}"/>
    <cellStyle name="Notiz 2 5 10 2" xfId="4871" xr:uid="{00000000-0005-0000-0000-0000F2560000}"/>
    <cellStyle name="Notiz 2 5 10 2 2" xfId="18882" xr:uid="{00000000-0005-0000-0000-0000F3560000}"/>
    <cellStyle name="Notiz 2 5 10 2 2 2" xfId="31681" xr:uid="{00000000-0005-0000-0000-0000F4560000}"/>
    <cellStyle name="Notiz 2 5 10 2 3" xfId="13184" xr:uid="{00000000-0005-0000-0000-0000F5560000}"/>
    <cellStyle name="Notiz 2 5 10 2 4" xfId="26365" xr:uid="{00000000-0005-0000-0000-0000F6560000}"/>
    <cellStyle name="Notiz 2 5 10 3" xfId="7498" xr:uid="{00000000-0005-0000-0000-0000F7560000}"/>
    <cellStyle name="Notiz 2 5 10 3 2" xfId="18881" xr:uid="{00000000-0005-0000-0000-0000F8560000}"/>
    <cellStyle name="Notiz 2 5 10 3 3" xfId="31680" xr:uid="{00000000-0005-0000-0000-0000F9560000}"/>
    <cellStyle name="Notiz 2 5 10 4" xfId="13183" xr:uid="{00000000-0005-0000-0000-0000FA560000}"/>
    <cellStyle name="Notiz 2 5 10 5" xfId="22162" xr:uid="{00000000-0005-0000-0000-0000FB560000}"/>
    <cellStyle name="Notiz 2 5 11" xfId="2641" xr:uid="{00000000-0005-0000-0000-0000FC560000}"/>
    <cellStyle name="Notiz 2 5 11 2" xfId="5538" xr:uid="{00000000-0005-0000-0000-0000FD560000}"/>
    <cellStyle name="Notiz 2 5 11 2 2" xfId="18884" xr:uid="{00000000-0005-0000-0000-0000FE560000}"/>
    <cellStyle name="Notiz 2 5 11 2 2 2" xfId="31683" xr:uid="{00000000-0005-0000-0000-0000FF560000}"/>
    <cellStyle name="Notiz 2 5 11 2 3" xfId="13186" xr:uid="{00000000-0005-0000-0000-000000570000}"/>
    <cellStyle name="Notiz 2 5 11 2 4" xfId="26366" xr:uid="{00000000-0005-0000-0000-000001570000}"/>
    <cellStyle name="Notiz 2 5 11 3" xfId="7988" xr:uid="{00000000-0005-0000-0000-000002570000}"/>
    <cellStyle name="Notiz 2 5 11 3 2" xfId="18883" xr:uid="{00000000-0005-0000-0000-000003570000}"/>
    <cellStyle name="Notiz 2 5 11 3 3" xfId="31682" xr:uid="{00000000-0005-0000-0000-000004570000}"/>
    <cellStyle name="Notiz 2 5 11 4" xfId="13185" xr:uid="{00000000-0005-0000-0000-000005570000}"/>
    <cellStyle name="Notiz 2 5 11 5" xfId="22829" xr:uid="{00000000-0005-0000-0000-000006570000}"/>
    <cellStyle name="Notiz 2 5 12" xfId="2272" xr:uid="{00000000-0005-0000-0000-000007570000}"/>
    <cellStyle name="Notiz 2 5 12 2" xfId="5170" xr:uid="{00000000-0005-0000-0000-000008570000}"/>
    <cellStyle name="Notiz 2 5 12 2 2" xfId="18886" xr:uid="{00000000-0005-0000-0000-000009570000}"/>
    <cellStyle name="Notiz 2 5 12 2 2 2" xfId="31685" xr:uid="{00000000-0005-0000-0000-00000A570000}"/>
    <cellStyle name="Notiz 2 5 12 2 3" xfId="13188" xr:uid="{00000000-0005-0000-0000-00000B570000}"/>
    <cellStyle name="Notiz 2 5 12 2 4" xfId="26367" xr:uid="{00000000-0005-0000-0000-00000C570000}"/>
    <cellStyle name="Notiz 2 5 12 3" xfId="7722" xr:uid="{00000000-0005-0000-0000-00000D570000}"/>
    <cellStyle name="Notiz 2 5 12 3 2" xfId="18885" xr:uid="{00000000-0005-0000-0000-00000E570000}"/>
    <cellStyle name="Notiz 2 5 12 3 3" xfId="31684" xr:uid="{00000000-0005-0000-0000-00000F570000}"/>
    <cellStyle name="Notiz 2 5 12 4" xfId="13187" xr:uid="{00000000-0005-0000-0000-000010570000}"/>
    <cellStyle name="Notiz 2 5 12 5" xfId="22461" xr:uid="{00000000-0005-0000-0000-000011570000}"/>
    <cellStyle name="Notiz 2 5 13" xfId="2967" xr:uid="{00000000-0005-0000-0000-000012570000}"/>
    <cellStyle name="Notiz 2 5 13 2" xfId="5864" xr:uid="{00000000-0005-0000-0000-000013570000}"/>
    <cellStyle name="Notiz 2 5 13 2 2" xfId="18888" xr:uid="{00000000-0005-0000-0000-000014570000}"/>
    <cellStyle name="Notiz 2 5 13 2 2 2" xfId="31687" xr:uid="{00000000-0005-0000-0000-000015570000}"/>
    <cellStyle name="Notiz 2 5 13 2 3" xfId="13190" xr:uid="{00000000-0005-0000-0000-000016570000}"/>
    <cellStyle name="Notiz 2 5 13 2 4" xfId="26368" xr:uid="{00000000-0005-0000-0000-000017570000}"/>
    <cellStyle name="Notiz 2 5 13 3" xfId="8203" xr:uid="{00000000-0005-0000-0000-000018570000}"/>
    <cellStyle name="Notiz 2 5 13 3 2" xfId="18887" xr:uid="{00000000-0005-0000-0000-000019570000}"/>
    <cellStyle name="Notiz 2 5 13 3 3" xfId="31686" xr:uid="{00000000-0005-0000-0000-00001A570000}"/>
    <cellStyle name="Notiz 2 5 13 4" xfId="13189" xr:uid="{00000000-0005-0000-0000-00001B570000}"/>
    <cellStyle name="Notiz 2 5 13 5" xfId="23155" xr:uid="{00000000-0005-0000-0000-00001C570000}"/>
    <cellStyle name="Notiz 2 5 14" xfId="2538" xr:uid="{00000000-0005-0000-0000-00001D570000}"/>
    <cellStyle name="Notiz 2 5 14 2" xfId="5435" xr:uid="{00000000-0005-0000-0000-00001E570000}"/>
    <cellStyle name="Notiz 2 5 14 2 2" xfId="18890" xr:uid="{00000000-0005-0000-0000-00001F570000}"/>
    <cellStyle name="Notiz 2 5 14 2 2 2" xfId="31689" xr:uid="{00000000-0005-0000-0000-000020570000}"/>
    <cellStyle name="Notiz 2 5 14 2 3" xfId="13192" xr:uid="{00000000-0005-0000-0000-000021570000}"/>
    <cellStyle name="Notiz 2 5 14 2 4" xfId="26369" xr:uid="{00000000-0005-0000-0000-000022570000}"/>
    <cellStyle name="Notiz 2 5 14 3" xfId="7912" xr:uid="{00000000-0005-0000-0000-000023570000}"/>
    <cellStyle name="Notiz 2 5 14 3 2" xfId="18889" xr:uid="{00000000-0005-0000-0000-000024570000}"/>
    <cellStyle name="Notiz 2 5 14 3 3" xfId="31688" xr:uid="{00000000-0005-0000-0000-000025570000}"/>
    <cellStyle name="Notiz 2 5 14 4" xfId="13191" xr:uid="{00000000-0005-0000-0000-000026570000}"/>
    <cellStyle name="Notiz 2 5 14 5" xfId="22726" xr:uid="{00000000-0005-0000-0000-000027570000}"/>
    <cellStyle name="Notiz 2 5 15" xfId="2754" xr:uid="{00000000-0005-0000-0000-000028570000}"/>
    <cellStyle name="Notiz 2 5 15 2" xfId="5651" xr:uid="{00000000-0005-0000-0000-000029570000}"/>
    <cellStyle name="Notiz 2 5 15 2 2" xfId="18892" xr:uid="{00000000-0005-0000-0000-00002A570000}"/>
    <cellStyle name="Notiz 2 5 15 2 2 2" xfId="31691" xr:uid="{00000000-0005-0000-0000-00002B570000}"/>
    <cellStyle name="Notiz 2 5 15 2 3" xfId="13194" xr:uid="{00000000-0005-0000-0000-00002C570000}"/>
    <cellStyle name="Notiz 2 5 15 2 4" xfId="26370" xr:uid="{00000000-0005-0000-0000-00002D570000}"/>
    <cellStyle name="Notiz 2 5 15 3" xfId="8095" xr:uid="{00000000-0005-0000-0000-00002E570000}"/>
    <cellStyle name="Notiz 2 5 15 3 2" xfId="18891" xr:uid="{00000000-0005-0000-0000-00002F570000}"/>
    <cellStyle name="Notiz 2 5 15 3 3" xfId="31690" xr:uid="{00000000-0005-0000-0000-000030570000}"/>
    <cellStyle name="Notiz 2 5 15 4" xfId="13193" xr:uid="{00000000-0005-0000-0000-000031570000}"/>
    <cellStyle name="Notiz 2 5 15 5" xfId="22942" xr:uid="{00000000-0005-0000-0000-000032570000}"/>
    <cellStyle name="Notiz 2 5 16" xfId="2447" xr:uid="{00000000-0005-0000-0000-000033570000}"/>
    <cellStyle name="Notiz 2 5 16 2" xfId="5344" xr:uid="{00000000-0005-0000-0000-000034570000}"/>
    <cellStyle name="Notiz 2 5 16 2 2" xfId="18894" xr:uid="{00000000-0005-0000-0000-000035570000}"/>
    <cellStyle name="Notiz 2 5 16 2 2 2" xfId="31693" xr:uid="{00000000-0005-0000-0000-000036570000}"/>
    <cellStyle name="Notiz 2 5 16 2 3" xfId="13196" xr:uid="{00000000-0005-0000-0000-000037570000}"/>
    <cellStyle name="Notiz 2 5 16 2 4" xfId="26371" xr:uid="{00000000-0005-0000-0000-000038570000}"/>
    <cellStyle name="Notiz 2 5 16 3" xfId="7846" xr:uid="{00000000-0005-0000-0000-000039570000}"/>
    <cellStyle name="Notiz 2 5 16 3 2" xfId="18893" xr:uid="{00000000-0005-0000-0000-00003A570000}"/>
    <cellStyle name="Notiz 2 5 16 3 3" xfId="31692" xr:uid="{00000000-0005-0000-0000-00003B570000}"/>
    <cellStyle name="Notiz 2 5 16 4" xfId="13195" xr:uid="{00000000-0005-0000-0000-00003C570000}"/>
    <cellStyle name="Notiz 2 5 16 5" xfId="22635" xr:uid="{00000000-0005-0000-0000-00003D570000}"/>
    <cellStyle name="Notiz 2 5 17" xfId="1824" xr:uid="{00000000-0005-0000-0000-00003E570000}"/>
    <cellStyle name="Notiz 2 5 17 2" xfId="4723" xr:uid="{00000000-0005-0000-0000-00003F570000}"/>
    <cellStyle name="Notiz 2 5 17 2 2" xfId="18896" xr:uid="{00000000-0005-0000-0000-000040570000}"/>
    <cellStyle name="Notiz 2 5 17 2 2 2" xfId="31695" xr:uid="{00000000-0005-0000-0000-000041570000}"/>
    <cellStyle name="Notiz 2 5 17 2 3" xfId="13198" xr:uid="{00000000-0005-0000-0000-000042570000}"/>
    <cellStyle name="Notiz 2 5 17 2 4" xfId="26372" xr:uid="{00000000-0005-0000-0000-000043570000}"/>
    <cellStyle name="Notiz 2 5 17 3" xfId="7434" xr:uid="{00000000-0005-0000-0000-000044570000}"/>
    <cellStyle name="Notiz 2 5 17 3 2" xfId="18895" xr:uid="{00000000-0005-0000-0000-000045570000}"/>
    <cellStyle name="Notiz 2 5 17 3 3" xfId="31694" xr:uid="{00000000-0005-0000-0000-000046570000}"/>
    <cellStyle name="Notiz 2 5 17 4" xfId="13197" xr:uid="{00000000-0005-0000-0000-000047570000}"/>
    <cellStyle name="Notiz 2 5 17 5" xfId="22013" xr:uid="{00000000-0005-0000-0000-000048570000}"/>
    <cellStyle name="Notiz 2 5 18" xfId="2440" xr:uid="{00000000-0005-0000-0000-000049570000}"/>
    <cellStyle name="Notiz 2 5 18 2" xfId="5337" xr:uid="{00000000-0005-0000-0000-00004A570000}"/>
    <cellStyle name="Notiz 2 5 18 2 2" xfId="18898" xr:uid="{00000000-0005-0000-0000-00004B570000}"/>
    <cellStyle name="Notiz 2 5 18 2 2 2" xfId="31697" xr:uid="{00000000-0005-0000-0000-00004C570000}"/>
    <cellStyle name="Notiz 2 5 18 2 3" xfId="13200" xr:uid="{00000000-0005-0000-0000-00004D570000}"/>
    <cellStyle name="Notiz 2 5 18 2 4" xfId="26373" xr:uid="{00000000-0005-0000-0000-00004E570000}"/>
    <cellStyle name="Notiz 2 5 18 3" xfId="7839" xr:uid="{00000000-0005-0000-0000-00004F570000}"/>
    <cellStyle name="Notiz 2 5 18 3 2" xfId="18897" xr:uid="{00000000-0005-0000-0000-000050570000}"/>
    <cellStyle name="Notiz 2 5 18 3 3" xfId="31696" xr:uid="{00000000-0005-0000-0000-000051570000}"/>
    <cellStyle name="Notiz 2 5 18 4" xfId="13199" xr:uid="{00000000-0005-0000-0000-000052570000}"/>
    <cellStyle name="Notiz 2 5 18 5" xfId="22628" xr:uid="{00000000-0005-0000-0000-000053570000}"/>
    <cellStyle name="Notiz 2 5 19" xfId="2957" xr:uid="{00000000-0005-0000-0000-000054570000}"/>
    <cellStyle name="Notiz 2 5 19 2" xfId="5854" xr:uid="{00000000-0005-0000-0000-000055570000}"/>
    <cellStyle name="Notiz 2 5 19 2 2" xfId="18900" xr:uid="{00000000-0005-0000-0000-000056570000}"/>
    <cellStyle name="Notiz 2 5 19 2 2 2" xfId="31699" xr:uid="{00000000-0005-0000-0000-000057570000}"/>
    <cellStyle name="Notiz 2 5 19 2 3" xfId="13202" xr:uid="{00000000-0005-0000-0000-000058570000}"/>
    <cellStyle name="Notiz 2 5 19 2 4" xfId="26374" xr:uid="{00000000-0005-0000-0000-000059570000}"/>
    <cellStyle name="Notiz 2 5 19 3" xfId="8197" xr:uid="{00000000-0005-0000-0000-00005A570000}"/>
    <cellStyle name="Notiz 2 5 19 3 2" xfId="18899" xr:uid="{00000000-0005-0000-0000-00005B570000}"/>
    <cellStyle name="Notiz 2 5 19 3 3" xfId="31698" xr:uid="{00000000-0005-0000-0000-00005C570000}"/>
    <cellStyle name="Notiz 2 5 19 4" xfId="13201" xr:uid="{00000000-0005-0000-0000-00005D570000}"/>
    <cellStyle name="Notiz 2 5 19 5" xfId="23145" xr:uid="{00000000-0005-0000-0000-00005E570000}"/>
    <cellStyle name="Notiz 2 5 2" xfId="473" xr:uid="{00000000-0005-0000-0000-00005F570000}"/>
    <cellStyle name="Notiz 2 5 2 10" xfId="2640" xr:uid="{00000000-0005-0000-0000-000060570000}"/>
    <cellStyle name="Notiz 2 5 2 10 2" xfId="5537" xr:uid="{00000000-0005-0000-0000-000061570000}"/>
    <cellStyle name="Notiz 2 5 2 10 2 2" xfId="18903" xr:uid="{00000000-0005-0000-0000-000062570000}"/>
    <cellStyle name="Notiz 2 5 2 10 2 2 2" xfId="31702" xr:uid="{00000000-0005-0000-0000-000063570000}"/>
    <cellStyle name="Notiz 2 5 2 10 2 3" xfId="13205" xr:uid="{00000000-0005-0000-0000-000064570000}"/>
    <cellStyle name="Notiz 2 5 2 10 2 4" xfId="26375" xr:uid="{00000000-0005-0000-0000-000065570000}"/>
    <cellStyle name="Notiz 2 5 2 10 3" xfId="7987" xr:uid="{00000000-0005-0000-0000-000066570000}"/>
    <cellStyle name="Notiz 2 5 2 10 3 2" xfId="18902" xr:uid="{00000000-0005-0000-0000-000067570000}"/>
    <cellStyle name="Notiz 2 5 2 10 3 3" xfId="31701" xr:uid="{00000000-0005-0000-0000-000068570000}"/>
    <cellStyle name="Notiz 2 5 2 10 4" xfId="13204" xr:uid="{00000000-0005-0000-0000-000069570000}"/>
    <cellStyle name="Notiz 2 5 2 10 5" xfId="22828" xr:uid="{00000000-0005-0000-0000-00006A570000}"/>
    <cellStyle name="Notiz 2 5 2 11" xfId="2273" xr:uid="{00000000-0005-0000-0000-00006B570000}"/>
    <cellStyle name="Notiz 2 5 2 11 2" xfId="5171" xr:uid="{00000000-0005-0000-0000-00006C570000}"/>
    <cellStyle name="Notiz 2 5 2 11 2 2" xfId="18905" xr:uid="{00000000-0005-0000-0000-00006D570000}"/>
    <cellStyle name="Notiz 2 5 2 11 2 2 2" xfId="31704" xr:uid="{00000000-0005-0000-0000-00006E570000}"/>
    <cellStyle name="Notiz 2 5 2 11 2 3" xfId="13207" xr:uid="{00000000-0005-0000-0000-00006F570000}"/>
    <cellStyle name="Notiz 2 5 2 11 2 4" xfId="26376" xr:uid="{00000000-0005-0000-0000-000070570000}"/>
    <cellStyle name="Notiz 2 5 2 11 3" xfId="7723" xr:uid="{00000000-0005-0000-0000-000071570000}"/>
    <cellStyle name="Notiz 2 5 2 11 3 2" xfId="18904" xr:uid="{00000000-0005-0000-0000-000072570000}"/>
    <cellStyle name="Notiz 2 5 2 11 3 3" xfId="31703" xr:uid="{00000000-0005-0000-0000-000073570000}"/>
    <cellStyle name="Notiz 2 5 2 11 4" xfId="13206" xr:uid="{00000000-0005-0000-0000-000074570000}"/>
    <cellStyle name="Notiz 2 5 2 11 5" xfId="22462" xr:uid="{00000000-0005-0000-0000-000075570000}"/>
    <cellStyle name="Notiz 2 5 2 12" xfId="2966" xr:uid="{00000000-0005-0000-0000-000076570000}"/>
    <cellStyle name="Notiz 2 5 2 12 2" xfId="5863" xr:uid="{00000000-0005-0000-0000-000077570000}"/>
    <cellStyle name="Notiz 2 5 2 12 2 2" xfId="18907" xr:uid="{00000000-0005-0000-0000-000078570000}"/>
    <cellStyle name="Notiz 2 5 2 12 2 2 2" xfId="31706" xr:uid="{00000000-0005-0000-0000-000079570000}"/>
    <cellStyle name="Notiz 2 5 2 12 2 3" xfId="13209" xr:uid="{00000000-0005-0000-0000-00007A570000}"/>
    <cellStyle name="Notiz 2 5 2 12 2 4" xfId="26377" xr:uid="{00000000-0005-0000-0000-00007B570000}"/>
    <cellStyle name="Notiz 2 5 2 12 3" xfId="8202" xr:uid="{00000000-0005-0000-0000-00007C570000}"/>
    <cellStyle name="Notiz 2 5 2 12 3 2" xfId="18906" xr:uid="{00000000-0005-0000-0000-00007D570000}"/>
    <cellStyle name="Notiz 2 5 2 12 3 3" xfId="31705" xr:uid="{00000000-0005-0000-0000-00007E570000}"/>
    <cellStyle name="Notiz 2 5 2 12 4" xfId="13208" xr:uid="{00000000-0005-0000-0000-00007F570000}"/>
    <cellStyle name="Notiz 2 5 2 12 5" xfId="23154" xr:uid="{00000000-0005-0000-0000-000080570000}"/>
    <cellStyle name="Notiz 2 5 2 13" xfId="2561" xr:uid="{00000000-0005-0000-0000-000081570000}"/>
    <cellStyle name="Notiz 2 5 2 13 2" xfId="5458" xr:uid="{00000000-0005-0000-0000-000082570000}"/>
    <cellStyle name="Notiz 2 5 2 13 2 2" xfId="18909" xr:uid="{00000000-0005-0000-0000-000083570000}"/>
    <cellStyle name="Notiz 2 5 2 13 2 2 2" xfId="31708" xr:uid="{00000000-0005-0000-0000-000084570000}"/>
    <cellStyle name="Notiz 2 5 2 13 2 3" xfId="13211" xr:uid="{00000000-0005-0000-0000-000085570000}"/>
    <cellStyle name="Notiz 2 5 2 13 2 4" xfId="26378" xr:uid="{00000000-0005-0000-0000-000086570000}"/>
    <cellStyle name="Notiz 2 5 2 13 3" xfId="7927" xr:uid="{00000000-0005-0000-0000-000087570000}"/>
    <cellStyle name="Notiz 2 5 2 13 3 2" xfId="18908" xr:uid="{00000000-0005-0000-0000-000088570000}"/>
    <cellStyle name="Notiz 2 5 2 13 3 3" xfId="31707" xr:uid="{00000000-0005-0000-0000-000089570000}"/>
    <cellStyle name="Notiz 2 5 2 13 4" xfId="13210" xr:uid="{00000000-0005-0000-0000-00008A570000}"/>
    <cellStyle name="Notiz 2 5 2 13 5" xfId="22749" xr:uid="{00000000-0005-0000-0000-00008B570000}"/>
    <cellStyle name="Notiz 2 5 2 14" xfId="2753" xr:uid="{00000000-0005-0000-0000-00008C570000}"/>
    <cellStyle name="Notiz 2 5 2 14 2" xfId="5650" xr:uid="{00000000-0005-0000-0000-00008D570000}"/>
    <cellStyle name="Notiz 2 5 2 14 2 2" xfId="18911" xr:uid="{00000000-0005-0000-0000-00008E570000}"/>
    <cellStyle name="Notiz 2 5 2 14 2 2 2" xfId="31710" xr:uid="{00000000-0005-0000-0000-00008F570000}"/>
    <cellStyle name="Notiz 2 5 2 14 2 3" xfId="13213" xr:uid="{00000000-0005-0000-0000-000090570000}"/>
    <cellStyle name="Notiz 2 5 2 14 2 4" xfId="26379" xr:uid="{00000000-0005-0000-0000-000091570000}"/>
    <cellStyle name="Notiz 2 5 2 14 3" xfId="8094" xr:uid="{00000000-0005-0000-0000-000092570000}"/>
    <cellStyle name="Notiz 2 5 2 14 3 2" xfId="18910" xr:uid="{00000000-0005-0000-0000-000093570000}"/>
    <cellStyle name="Notiz 2 5 2 14 3 3" xfId="31709" xr:uid="{00000000-0005-0000-0000-000094570000}"/>
    <cellStyle name="Notiz 2 5 2 14 4" xfId="13212" xr:uid="{00000000-0005-0000-0000-000095570000}"/>
    <cellStyle name="Notiz 2 5 2 14 5" xfId="22941" xr:uid="{00000000-0005-0000-0000-000096570000}"/>
    <cellStyle name="Notiz 2 5 2 15" xfId="1813" xr:uid="{00000000-0005-0000-0000-000097570000}"/>
    <cellStyle name="Notiz 2 5 2 15 2" xfId="4712" xr:uid="{00000000-0005-0000-0000-000098570000}"/>
    <cellStyle name="Notiz 2 5 2 15 2 2" xfId="18913" xr:uid="{00000000-0005-0000-0000-000099570000}"/>
    <cellStyle name="Notiz 2 5 2 15 2 2 2" xfId="31712" xr:uid="{00000000-0005-0000-0000-00009A570000}"/>
    <cellStyle name="Notiz 2 5 2 15 2 3" xfId="13215" xr:uid="{00000000-0005-0000-0000-00009B570000}"/>
    <cellStyle name="Notiz 2 5 2 15 2 4" xfId="26380" xr:uid="{00000000-0005-0000-0000-00009C570000}"/>
    <cellStyle name="Notiz 2 5 2 15 3" xfId="7427" xr:uid="{00000000-0005-0000-0000-00009D570000}"/>
    <cellStyle name="Notiz 2 5 2 15 3 2" xfId="18912" xr:uid="{00000000-0005-0000-0000-00009E570000}"/>
    <cellStyle name="Notiz 2 5 2 15 3 3" xfId="31711" xr:uid="{00000000-0005-0000-0000-00009F570000}"/>
    <cellStyle name="Notiz 2 5 2 15 4" xfId="13214" xr:uid="{00000000-0005-0000-0000-0000A0570000}"/>
    <cellStyle name="Notiz 2 5 2 15 5" xfId="22002" xr:uid="{00000000-0005-0000-0000-0000A1570000}"/>
    <cellStyle name="Notiz 2 5 2 16" xfId="2343" xr:uid="{00000000-0005-0000-0000-0000A2570000}"/>
    <cellStyle name="Notiz 2 5 2 16 2" xfId="5241" xr:uid="{00000000-0005-0000-0000-0000A3570000}"/>
    <cellStyle name="Notiz 2 5 2 16 2 2" xfId="18915" xr:uid="{00000000-0005-0000-0000-0000A4570000}"/>
    <cellStyle name="Notiz 2 5 2 16 2 2 2" xfId="31714" xr:uid="{00000000-0005-0000-0000-0000A5570000}"/>
    <cellStyle name="Notiz 2 5 2 16 2 3" xfId="13217" xr:uid="{00000000-0005-0000-0000-0000A6570000}"/>
    <cellStyle name="Notiz 2 5 2 16 2 4" xfId="26381" xr:uid="{00000000-0005-0000-0000-0000A7570000}"/>
    <cellStyle name="Notiz 2 5 2 16 3" xfId="7789" xr:uid="{00000000-0005-0000-0000-0000A8570000}"/>
    <cellStyle name="Notiz 2 5 2 16 3 2" xfId="18914" xr:uid="{00000000-0005-0000-0000-0000A9570000}"/>
    <cellStyle name="Notiz 2 5 2 16 3 3" xfId="31713" xr:uid="{00000000-0005-0000-0000-0000AA570000}"/>
    <cellStyle name="Notiz 2 5 2 16 4" xfId="13216" xr:uid="{00000000-0005-0000-0000-0000AB570000}"/>
    <cellStyle name="Notiz 2 5 2 16 5" xfId="22532" xr:uid="{00000000-0005-0000-0000-0000AC570000}"/>
    <cellStyle name="Notiz 2 5 2 17" xfId="2503" xr:uid="{00000000-0005-0000-0000-0000AD570000}"/>
    <cellStyle name="Notiz 2 5 2 17 2" xfId="5400" xr:uid="{00000000-0005-0000-0000-0000AE570000}"/>
    <cellStyle name="Notiz 2 5 2 17 2 2" xfId="18917" xr:uid="{00000000-0005-0000-0000-0000AF570000}"/>
    <cellStyle name="Notiz 2 5 2 17 2 2 2" xfId="31716" xr:uid="{00000000-0005-0000-0000-0000B0570000}"/>
    <cellStyle name="Notiz 2 5 2 17 2 3" xfId="13219" xr:uid="{00000000-0005-0000-0000-0000B1570000}"/>
    <cellStyle name="Notiz 2 5 2 17 2 4" xfId="26382" xr:uid="{00000000-0005-0000-0000-0000B2570000}"/>
    <cellStyle name="Notiz 2 5 2 17 3" xfId="7886" xr:uid="{00000000-0005-0000-0000-0000B3570000}"/>
    <cellStyle name="Notiz 2 5 2 17 3 2" xfId="18916" xr:uid="{00000000-0005-0000-0000-0000B4570000}"/>
    <cellStyle name="Notiz 2 5 2 17 3 3" xfId="31715" xr:uid="{00000000-0005-0000-0000-0000B5570000}"/>
    <cellStyle name="Notiz 2 5 2 17 4" xfId="13218" xr:uid="{00000000-0005-0000-0000-0000B6570000}"/>
    <cellStyle name="Notiz 2 5 2 17 5" xfId="22691" xr:uid="{00000000-0005-0000-0000-0000B7570000}"/>
    <cellStyle name="Notiz 2 5 2 18" xfId="3073" xr:uid="{00000000-0005-0000-0000-0000B8570000}"/>
    <cellStyle name="Notiz 2 5 2 18 2" xfId="5970" xr:uid="{00000000-0005-0000-0000-0000B9570000}"/>
    <cellStyle name="Notiz 2 5 2 18 2 2" xfId="18919" xr:uid="{00000000-0005-0000-0000-0000BA570000}"/>
    <cellStyle name="Notiz 2 5 2 18 2 2 2" xfId="31718" xr:uid="{00000000-0005-0000-0000-0000BB570000}"/>
    <cellStyle name="Notiz 2 5 2 18 2 3" xfId="13221" xr:uid="{00000000-0005-0000-0000-0000BC570000}"/>
    <cellStyle name="Notiz 2 5 2 18 2 4" xfId="26383" xr:uid="{00000000-0005-0000-0000-0000BD570000}"/>
    <cellStyle name="Notiz 2 5 2 18 3" xfId="8267" xr:uid="{00000000-0005-0000-0000-0000BE570000}"/>
    <cellStyle name="Notiz 2 5 2 18 3 2" xfId="18918" xr:uid="{00000000-0005-0000-0000-0000BF570000}"/>
    <cellStyle name="Notiz 2 5 2 18 3 3" xfId="31717" xr:uid="{00000000-0005-0000-0000-0000C0570000}"/>
    <cellStyle name="Notiz 2 5 2 18 4" xfId="13220" xr:uid="{00000000-0005-0000-0000-0000C1570000}"/>
    <cellStyle name="Notiz 2 5 2 18 5" xfId="23261" xr:uid="{00000000-0005-0000-0000-0000C2570000}"/>
    <cellStyle name="Notiz 2 5 2 19" xfId="3297" xr:uid="{00000000-0005-0000-0000-0000C3570000}"/>
    <cellStyle name="Notiz 2 5 2 19 2" xfId="6194" xr:uid="{00000000-0005-0000-0000-0000C4570000}"/>
    <cellStyle name="Notiz 2 5 2 19 2 2" xfId="18921" xr:uid="{00000000-0005-0000-0000-0000C5570000}"/>
    <cellStyle name="Notiz 2 5 2 19 2 2 2" xfId="31720" xr:uid="{00000000-0005-0000-0000-0000C6570000}"/>
    <cellStyle name="Notiz 2 5 2 19 2 3" xfId="13223" xr:uid="{00000000-0005-0000-0000-0000C7570000}"/>
    <cellStyle name="Notiz 2 5 2 19 2 4" xfId="26384" xr:uid="{00000000-0005-0000-0000-0000C8570000}"/>
    <cellStyle name="Notiz 2 5 2 19 3" xfId="8413" xr:uid="{00000000-0005-0000-0000-0000C9570000}"/>
    <cellStyle name="Notiz 2 5 2 19 3 2" xfId="18920" xr:uid="{00000000-0005-0000-0000-0000CA570000}"/>
    <cellStyle name="Notiz 2 5 2 19 3 3" xfId="31719" xr:uid="{00000000-0005-0000-0000-0000CB570000}"/>
    <cellStyle name="Notiz 2 5 2 19 4" xfId="13222" xr:uid="{00000000-0005-0000-0000-0000CC570000}"/>
    <cellStyle name="Notiz 2 5 2 19 5" xfId="23485" xr:uid="{00000000-0005-0000-0000-0000CD570000}"/>
    <cellStyle name="Notiz 2 5 2 2" xfId="1715" xr:uid="{00000000-0005-0000-0000-0000CE570000}"/>
    <cellStyle name="Notiz 2 5 2 2 2" xfId="4614" xr:uid="{00000000-0005-0000-0000-0000CF570000}"/>
    <cellStyle name="Notiz 2 5 2 2 2 2" xfId="18923" xr:uid="{00000000-0005-0000-0000-0000D0570000}"/>
    <cellStyle name="Notiz 2 5 2 2 2 2 2" xfId="31722" xr:uid="{00000000-0005-0000-0000-0000D1570000}"/>
    <cellStyle name="Notiz 2 5 2 2 2 3" xfId="13225" xr:uid="{00000000-0005-0000-0000-0000D2570000}"/>
    <cellStyle name="Notiz 2 5 2 2 2 4" xfId="26385" xr:uid="{00000000-0005-0000-0000-0000D3570000}"/>
    <cellStyle name="Notiz 2 5 2 2 3" xfId="7347" xr:uid="{00000000-0005-0000-0000-0000D4570000}"/>
    <cellStyle name="Notiz 2 5 2 2 3 2" xfId="18922" xr:uid="{00000000-0005-0000-0000-0000D5570000}"/>
    <cellStyle name="Notiz 2 5 2 2 3 3" xfId="31721" xr:uid="{00000000-0005-0000-0000-0000D6570000}"/>
    <cellStyle name="Notiz 2 5 2 2 4" xfId="13224" xr:uid="{00000000-0005-0000-0000-0000D7570000}"/>
    <cellStyle name="Notiz 2 5 2 2 5" xfId="21904" xr:uid="{00000000-0005-0000-0000-0000D8570000}"/>
    <cellStyle name="Notiz 2 5 2 20" xfId="3376" xr:uid="{00000000-0005-0000-0000-0000D9570000}"/>
    <cellStyle name="Notiz 2 5 2 20 2" xfId="6273" xr:uid="{00000000-0005-0000-0000-0000DA570000}"/>
    <cellStyle name="Notiz 2 5 2 20 2 2" xfId="18925" xr:uid="{00000000-0005-0000-0000-0000DB570000}"/>
    <cellStyle name="Notiz 2 5 2 20 2 2 2" xfId="31724" xr:uid="{00000000-0005-0000-0000-0000DC570000}"/>
    <cellStyle name="Notiz 2 5 2 20 2 3" xfId="13227" xr:uid="{00000000-0005-0000-0000-0000DD570000}"/>
    <cellStyle name="Notiz 2 5 2 20 2 4" xfId="26386" xr:uid="{00000000-0005-0000-0000-0000DE570000}"/>
    <cellStyle name="Notiz 2 5 2 20 3" xfId="8452" xr:uid="{00000000-0005-0000-0000-0000DF570000}"/>
    <cellStyle name="Notiz 2 5 2 20 3 2" xfId="18924" xr:uid="{00000000-0005-0000-0000-0000E0570000}"/>
    <cellStyle name="Notiz 2 5 2 20 3 3" xfId="31723" xr:uid="{00000000-0005-0000-0000-0000E1570000}"/>
    <cellStyle name="Notiz 2 5 2 20 4" xfId="13226" xr:uid="{00000000-0005-0000-0000-0000E2570000}"/>
    <cellStyle name="Notiz 2 5 2 20 5" xfId="23564" xr:uid="{00000000-0005-0000-0000-0000E3570000}"/>
    <cellStyle name="Notiz 2 5 2 21" xfId="3313" xr:uid="{00000000-0005-0000-0000-0000E4570000}"/>
    <cellStyle name="Notiz 2 5 2 21 2" xfId="6210" xr:uid="{00000000-0005-0000-0000-0000E5570000}"/>
    <cellStyle name="Notiz 2 5 2 21 2 2" xfId="18927" xr:uid="{00000000-0005-0000-0000-0000E6570000}"/>
    <cellStyle name="Notiz 2 5 2 21 2 2 2" xfId="31726" xr:uid="{00000000-0005-0000-0000-0000E7570000}"/>
    <cellStyle name="Notiz 2 5 2 21 2 3" xfId="13229" xr:uid="{00000000-0005-0000-0000-0000E8570000}"/>
    <cellStyle name="Notiz 2 5 2 21 2 4" xfId="26387" xr:uid="{00000000-0005-0000-0000-0000E9570000}"/>
    <cellStyle name="Notiz 2 5 2 21 3" xfId="8429" xr:uid="{00000000-0005-0000-0000-0000EA570000}"/>
    <cellStyle name="Notiz 2 5 2 21 3 2" xfId="18926" xr:uid="{00000000-0005-0000-0000-0000EB570000}"/>
    <cellStyle name="Notiz 2 5 2 21 3 3" xfId="31725" xr:uid="{00000000-0005-0000-0000-0000EC570000}"/>
    <cellStyle name="Notiz 2 5 2 21 4" xfId="13228" xr:uid="{00000000-0005-0000-0000-0000ED570000}"/>
    <cellStyle name="Notiz 2 5 2 21 5" xfId="23501" xr:uid="{00000000-0005-0000-0000-0000EE570000}"/>
    <cellStyle name="Notiz 2 5 2 22" xfId="3714" xr:uid="{00000000-0005-0000-0000-0000EF570000}"/>
    <cellStyle name="Notiz 2 5 2 22 2" xfId="6611" xr:uid="{00000000-0005-0000-0000-0000F0570000}"/>
    <cellStyle name="Notiz 2 5 2 22 2 2" xfId="18929" xr:uid="{00000000-0005-0000-0000-0000F1570000}"/>
    <cellStyle name="Notiz 2 5 2 22 2 2 2" xfId="31728" xr:uid="{00000000-0005-0000-0000-0000F2570000}"/>
    <cellStyle name="Notiz 2 5 2 22 2 3" xfId="13231" xr:uid="{00000000-0005-0000-0000-0000F3570000}"/>
    <cellStyle name="Notiz 2 5 2 22 2 4" xfId="26388" xr:uid="{00000000-0005-0000-0000-0000F4570000}"/>
    <cellStyle name="Notiz 2 5 2 22 3" xfId="8651" xr:uid="{00000000-0005-0000-0000-0000F5570000}"/>
    <cellStyle name="Notiz 2 5 2 22 3 2" xfId="18928" xr:uid="{00000000-0005-0000-0000-0000F6570000}"/>
    <cellStyle name="Notiz 2 5 2 22 3 3" xfId="31727" xr:uid="{00000000-0005-0000-0000-0000F7570000}"/>
    <cellStyle name="Notiz 2 5 2 22 4" xfId="13230" xr:uid="{00000000-0005-0000-0000-0000F8570000}"/>
    <cellStyle name="Notiz 2 5 2 22 5" xfId="23902" xr:uid="{00000000-0005-0000-0000-0000F9570000}"/>
    <cellStyle name="Notiz 2 5 2 23" xfId="4018" xr:uid="{00000000-0005-0000-0000-0000FA570000}"/>
    <cellStyle name="Notiz 2 5 2 23 2" xfId="6915" xr:uid="{00000000-0005-0000-0000-0000FB570000}"/>
    <cellStyle name="Notiz 2 5 2 23 2 2" xfId="18931" xr:uid="{00000000-0005-0000-0000-0000FC570000}"/>
    <cellStyle name="Notiz 2 5 2 23 2 2 2" xfId="31730" xr:uid="{00000000-0005-0000-0000-0000FD570000}"/>
    <cellStyle name="Notiz 2 5 2 23 2 3" xfId="13233" xr:uid="{00000000-0005-0000-0000-0000FE570000}"/>
    <cellStyle name="Notiz 2 5 2 23 2 4" xfId="26389" xr:uid="{00000000-0005-0000-0000-0000FF570000}"/>
    <cellStyle name="Notiz 2 5 2 23 3" xfId="8779" xr:uid="{00000000-0005-0000-0000-000000580000}"/>
    <cellStyle name="Notiz 2 5 2 23 3 2" xfId="18930" xr:uid="{00000000-0005-0000-0000-000001580000}"/>
    <cellStyle name="Notiz 2 5 2 23 3 3" xfId="31729" xr:uid="{00000000-0005-0000-0000-000002580000}"/>
    <cellStyle name="Notiz 2 5 2 23 4" xfId="13232" xr:uid="{00000000-0005-0000-0000-000003580000}"/>
    <cellStyle name="Notiz 2 5 2 23 5" xfId="24206" xr:uid="{00000000-0005-0000-0000-000004580000}"/>
    <cellStyle name="Notiz 2 5 2 24" xfId="2889" xr:uid="{00000000-0005-0000-0000-000005580000}"/>
    <cellStyle name="Notiz 2 5 2 24 2" xfId="5786" xr:uid="{00000000-0005-0000-0000-000006580000}"/>
    <cellStyle name="Notiz 2 5 2 24 2 2" xfId="18933" xr:uid="{00000000-0005-0000-0000-000007580000}"/>
    <cellStyle name="Notiz 2 5 2 24 2 2 2" xfId="31732" xr:uid="{00000000-0005-0000-0000-000008580000}"/>
    <cellStyle name="Notiz 2 5 2 24 2 3" xfId="13235" xr:uid="{00000000-0005-0000-0000-000009580000}"/>
    <cellStyle name="Notiz 2 5 2 24 2 4" xfId="26390" xr:uid="{00000000-0005-0000-0000-00000A580000}"/>
    <cellStyle name="Notiz 2 5 2 24 3" xfId="8144" xr:uid="{00000000-0005-0000-0000-00000B580000}"/>
    <cellStyle name="Notiz 2 5 2 24 3 2" xfId="18932" xr:uid="{00000000-0005-0000-0000-00000C580000}"/>
    <cellStyle name="Notiz 2 5 2 24 3 3" xfId="31731" xr:uid="{00000000-0005-0000-0000-00000D580000}"/>
    <cellStyle name="Notiz 2 5 2 24 4" xfId="13234" xr:uid="{00000000-0005-0000-0000-00000E580000}"/>
    <cellStyle name="Notiz 2 5 2 24 5" xfId="23077" xr:uid="{00000000-0005-0000-0000-00000F580000}"/>
    <cellStyle name="Notiz 2 5 2 25" xfId="3725" xr:uid="{00000000-0005-0000-0000-000010580000}"/>
    <cellStyle name="Notiz 2 5 2 25 2" xfId="6622" xr:uid="{00000000-0005-0000-0000-000011580000}"/>
    <cellStyle name="Notiz 2 5 2 25 2 2" xfId="18935" xr:uid="{00000000-0005-0000-0000-000012580000}"/>
    <cellStyle name="Notiz 2 5 2 25 2 2 2" xfId="31734" xr:uid="{00000000-0005-0000-0000-000013580000}"/>
    <cellStyle name="Notiz 2 5 2 25 2 3" xfId="13237" xr:uid="{00000000-0005-0000-0000-000014580000}"/>
    <cellStyle name="Notiz 2 5 2 25 2 4" xfId="26391" xr:uid="{00000000-0005-0000-0000-000015580000}"/>
    <cellStyle name="Notiz 2 5 2 25 3" xfId="8657" xr:uid="{00000000-0005-0000-0000-000016580000}"/>
    <cellStyle name="Notiz 2 5 2 25 3 2" xfId="18934" xr:uid="{00000000-0005-0000-0000-000017580000}"/>
    <cellStyle name="Notiz 2 5 2 25 3 3" xfId="31733" xr:uid="{00000000-0005-0000-0000-000018580000}"/>
    <cellStyle name="Notiz 2 5 2 25 4" xfId="13236" xr:uid="{00000000-0005-0000-0000-000019580000}"/>
    <cellStyle name="Notiz 2 5 2 25 5" xfId="23913" xr:uid="{00000000-0005-0000-0000-00001A580000}"/>
    <cellStyle name="Notiz 2 5 2 26" xfId="3028" xr:uid="{00000000-0005-0000-0000-00001B580000}"/>
    <cellStyle name="Notiz 2 5 2 26 2" xfId="5925" xr:uid="{00000000-0005-0000-0000-00001C580000}"/>
    <cellStyle name="Notiz 2 5 2 26 2 2" xfId="18937" xr:uid="{00000000-0005-0000-0000-00001D580000}"/>
    <cellStyle name="Notiz 2 5 2 26 2 2 2" xfId="31736" xr:uid="{00000000-0005-0000-0000-00001E580000}"/>
    <cellStyle name="Notiz 2 5 2 26 2 3" xfId="13239" xr:uid="{00000000-0005-0000-0000-00001F580000}"/>
    <cellStyle name="Notiz 2 5 2 26 2 4" xfId="26392" xr:uid="{00000000-0005-0000-0000-000020580000}"/>
    <cellStyle name="Notiz 2 5 2 26 3" xfId="18936" xr:uid="{00000000-0005-0000-0000-000021580000}"/>
    <cellStyle name="Notiz 2 5 2 26 3 2" xfId="31735" xr:uid="{00000000-0005-0000-0000-000022580000}"/>
    <cellStyle name="Notiz 2 5 2 26 4" xfId="13238" xr:uid="{00000000-0005-0000-0000-000023580000}"/>
    <cellStyle name="Notiz 2 5 2 26 5" xfId="23216" xr:uid="{00000000-0005-0000-0000-000024580000}"/>
    <cellStyle name="Notiz 2 5 2 27" xfId="4288" xr:uid="{00000000-0005-0000-0000-000025580000}"/>
    <cellStyle name="Notiz 2 5 2 27 2" xfId="18938" xr:uid="{00000000-0005-0000-0000-000026580000}"/>
    <cellStyle name="Notiz 2 5 2 27 2 2" xfId="31737" xr:uid="{00000000-0005-0000-0000-000027580000}"/>
    <cellStyle name="Notiz 2 5 2 27 3" xfId="13240" xr:uid="{00000000-0005-0000-0000-000028580000}"/>
    <cellStyle name="Notiz 2 5 2 27 4" xfId="26393" xr:uid="{00000000-0005-0000-0000-000029580000}"/>
    <cellStyle name="Notiz 2 5 2 28" xfId="7114" xr:uid="{00000000-0005-0000-0000-00002A580000}"/>
    <cellStyle name="Notiz 2 5 2 28 2" xfId="18901" xr:uid="{00000000-0005-0000-0000-00002B580000}"/>
    <cellStyle name="Notiz 2 5 2 28 3" xfId="31700" xr:uid="{00000000-0005-0000-0000-00002C580000}"/>
    <cellStyle name="Notiz 2 5 2 29" xfId="13203" xr:uid="{00000000-0005-0000-0000-00002D580000}"/>
    <cellStyle name="Notiz 2 5 2 3" xfId="2046" xr:uid="{00000000-0005-0000-0000-00002E580000}"/>
    <cellStyle name="Notiz 2 5 2 3 2" xfId="4944" xr:uid="{00000000-0005-0000-0000-00002F580000}"/>
    <cellStyle name="Notiz 2 5 2 3 2 2" xfId="18940" xr:uid="{00000000-0005-0000-0000-000030580000}"/>
    <cellStyle name="Notiz 2 5 2 3 2 2 2" xfId="31739" xr:uid="{00000000-0005-0000-0000-000031580000}"/>
    <cellStyle name="Notiz 2 5 2 3 2 3" xfId="13242" xr:uid="{00000000-0005-0000-0000-000032580000}"/>
    <cellStyle name="Notiz 2 5 2 3 2 4" xfId="26394" xr:uid="{00000000-0005-0000-0000-000033580000}"/>
    <cellStyle name="Notiz 2 5 2 3 3" xfId="7557" xr:uid="{00000000-0005-0000-0000-000034580000}"/>
    <cellStyle name="Notiz 2 5 2 3 3 2" xfId="18939" xr:uid="{00000000-0005-0000-0000-000035580000}"/>
    <cellStyle name="Notiz 2 5 2 3 3 3" xfId="31738" xr:uid="{00000000-0005-0000-0000-000036580000}"/>
    <cellStyle name="Notiz 2 5 2 3 4" xfId="13241" xr:uid="{00000000-0005-0000-0000-000037580000}"/>
    <cellStyle name="Notiz 2 5 2 3 5" xfId="22235" xr:uid="{00000000-0005-0000-0000-000038580000}"/>
    <cellStyle name="Notiz 2 5 2 4" xfId="1737" xr:uid="{00000000-0005-0000-0000-000039580000}"/>
    <cellStyle name="Notiz 2 5 2 4 2" xfId="4636" xr:uid="{00000000-0005-0000-0000-00003A580000}"/>
    <cellStyle name="Notiz 2 5 2 4 2 2" xfId="18942" xr:uid="{00000000-0005-0000-0000-00003B580000}"/>
    <cellStyle name="Notiz 2 5 2 4 2 2 2" xfId="31741" xr:uid="{00000000-0005-0000-0000-00003C580000}"/>
    <cellStyle name="Notiz 2 5 2 4 2 3" xfId="13244" xr:uid="{00000000-0005-0000-0000-00003D580000}"/>
    <cellStyle name="Notiz 2 5 2 4 2 4" xfId="26395" xr:uid="{00000000-0005-0000-0000-00003E580000}"/>
    <cellStyle name="Notiz 2 5 2 4 3" xfId="7365" xr:uid="{00000000-0005-0000-0000-00003F580000}"/>
    <cellStyle name="Notiz 2 5 2 4 3 2" xfId="18941" xr:uid="{00000000-0005-0000-0000-000040580000}"/>
    <cellStyle name="Notiz 2 5 2 4 3 3" xfId="31740" xr:uid="{00000000-0005-0000-0000-000041580000}"/>
    <cellStyle name="Notiz 2 5 2 4 4" xfId="13243" xr:uid="{00000000-0005-0000-0000-000042580000}"/>
    <cellStyle name="Notiz 2 5 2 4 5" xfId="21926" xr:uid="{00000000-0005-0000-0000-000043580000}"/>
    <cellStyle name="Notiz 2 5 2 5" xfId="2022" xr:uid="{00000000-0005-0000-0000-000044580000}"/>
    <cellStyle name="Notiz 2 5 2 5 2" xfId="4920" xr:uid="{00000000-0005-0000-0000-000045580000}"/>
    <cellStyle name="Notiz 2 5 2 5 2 2" xfId="18944" xr:uid="{00000000-0005-0000-0000-000046580000}"/>
    <cellStyle name="Notiz 2 5 2 5 2 2 2" xfId="31743" xr:uid="{00000000-0005-0000-0000-000047580000}"/>
    <cellStyle name="Notiz 2 5 2 5 2 3" xfId="13246" xr:uid="{00000000-0005-0000-0000-000048580000}"/>
    <cellStyle name="Notiz 2 5 2 5 2 4" xfId="26396" xr:uid="{00000000-0005-0000-0000-000049580000}"/>
    <cellStyle name="Notiz 2 5 2 5 3" xfId="7537" xr:uid="{00000000-0005-0000-0000-00004A580000}"/>
    <cellStyle name="Notiz 2 5 2 5 3 2" xfId="18943" xr:uid="{00000000-0005-0000-0000-00004B580000}"/>
    <cellStyle name="Notiz 2 5 2 5 3 3" xfId="31742" xr:uid="{00000000-0005-0000-0000-00004C580000}"/>
    <cellStyle name="Notiz 2 5 2 5 4" xfId="13245" xr:uid="{00000000-0005-0000-0000-00004D580000}"/>
    <cellStyle name="Notiz 2 5 2 5 5" xfId="22211" xr:uid="{00000000-0005-0000-0000-00004E580000}"/>
    <cellStyle name="Notiz 2 5 2 6" xfId="1472" xr:uid="{00000000-0005-0000-0000-00004F580000}"/>
    <cellStyle name="Notiz 2 5 2 6 2" xfId="4372" xr:uid="{00000000-0005-0000-0000-000050580000}"/>
    <cellStyle name="Notiz 2 5 2 6 2 2" xfId="18946" xr:uid="{00000000-0005-0000-0000-000051580000}"/>
    <cellStyle name="Notiz 2 5 2 6 2 2 2" xfId="31745" xr:uid="{00000000-0005-0000-0000-000052580000}"/>
    <cellStyle name="Notiz 2 5 2 6 2 3" xfId="13248" xr:uid="{00000000-0005-0000-0000-000053580000}"/>
    <cellStyle name="Notiz 2 5 2 6 2 4" xfId="26397" xr:uid="{00000000-0005-0000-0000-000054580000}"/>
    <cellStyle name="Notiz 2 5 2 6 3" xfId="7179" xr:uid="{00000000-0005-0000-0000-000055580000}"/>
    <cellStyle name="Notiz 2 5 2 6 3 2" xfId="18945" xr:uid="{00000000-0005-0000-0000-000056580000}"/>
    <cellStyle name="Notiz 2 5 2 6 3 3" xfId="31744" xr:uid="{00000000-0005-0000-0000-000057580000}"/>
    <cellStyle name="Notiz 2 5 2 6 4" xfId="13247" xr:uid="{00000000-0005-0000-0000-000058580000}"/>
    <cellStyle name="Notiz 2 5 2 6 5" xfId="21662" xr:uid="{00000000-0005-0000-0000-000059580000}"/>
    <cellStyle name="Notiz 2 5 2 7" xfId="2259" xr:uid="{00000000-0005-0000-0000-00005A580000}"/>
    <cellStyle name="Notiz 2 5 2 7 2" xfId="5157" xr:uid="{00000000-0005-0000-0000-00005B580000}"/>
    <cellStyle name="Notiz 2 5 2 7 2 2" xfId="18948" xr:uid="{00000000-0005-0000-0000-00005C580000}"/>
    <cellStyle name="Notiz 2 5 2 7 2 2 2" xfId="31747" xr:uid="{00000000-0005-0000-0000-00005D580000}"/>
    <cellStyle name="Notiz 2 5 2 7 2 3" xfId="13250" xr:uid="{00000000-0005-0000-0000-00005E580000}"/>
    <cellStyle name="Notiz 2 5 2 7 2 4" xfId="26398" xr:uid="{00000000-0005-0000-0000-00005F580000}"/>
    <cellStyle name="Notiz 2 5 2 7 3" xfId="7712" xr:uid="{00000000-0005-0000-0000-000060580000}"/>
    <cellStyle name="Notiz 2 5 2 7 3 2" xfId="18947" xr:uid="{00000000-0005-0000-0000-000061580000}"/>
    <cellStyle name="Notiz 2 5 2 7 3 3" xfId="31746" xr:uid="{00000000-0005-0000-0000-000062580000}"/>
    <cellStyle name="Notiz 2 5 2 7 4" xfId="13249" xr:uid="{00000000-0005-0000-0000-000063580000}"/>
    <cellStyle name="Notiz 2 5 2 7 5" xfId="22448" xr:uid="{00000000-0005-0000-0000-000064580000}"/>
    <cellStyle name="Notiz 2 5 2 8" xfId="2519" xr:uid="{00000000-0005-0000-0000-000065580000}"/>
    <cellStyle name="Notiz 2 5 2 8 2" xfId="5416" xr:uid="{00000000-0005-0000-0000-000066580000}"/>
    <cellStyle name="Notiz 2 5 2 8 2 2" xfId="18950" xr:uid="{00000000-0005-0000-0000-000067580000}"/>
    <cellStyle name="Notiz 2 5 2 8 2 2 2" xfId="31749" xr:uid="{00000000-0005-0000-0000-000068580000}"/>
    <cellStyle name="Notiz 2 5 2 8 2 3" xfId="13252" xr:uid="{00000000-0005-0000-0000-000069580000}"/>
    <cellStyle name="Notiz 2 5 2 8 2 4" xfId="26399" xr:uid="{00000000-0005-0000-0000-00006A580000}"/>
    <cellStyle name="Notiz 2 5 2 8 3" xfId="7897" xr:uid="{00000000-0005-0000-0000-00006B580000}"/>
    <cellStyle name="Notiz 2 5 2 8 3 2" xfId="18949" xr:uid="{00000000-0005-0000-0000-00006C580000}"/>
    <cellStyle name="Notiz 2 5 2 8 3 3" xfId="31748" xr:uid="{00000000-0005-0000-0000-00006D580000}"/>
    <cellStyle name="Notiz 2 5 2 8 4" xfId="13251" xr:uid="{00000000-0005-0000-0000-00006E580000}"/>
    <cellStyle name="Notiz 2 5 2 8 5" xfId="22707" xr:uid="{00000000-0005-0000-0000-00006F580000}"/>
    <cellStyle name="Notiz 2 5 2 9" xfId="1974" xr:uid="{00000000-0005-0000-0000-000070580000}"/>
    <cellStyle name="Notiz 2 5 2 9 2" xfId="4872" xr:uid="{00000000-0005-0000-0000-000071580000}"/>
    <cellStyle name="Notiz 2 5 2 9 2 2" xfId="18952" xr:uid="{00000000-0005-0000-0000-000072580000}"/>
    <cellStyle name="Notiz 2 5 2 9 2 2 2" xfId="31751" xr:uid="{00000000-0005-0000-0000-000073580000}"/>
    <cellStyle name="Notiz 2 5 2 9 2 3" xfId="13254" xr:uid="{00000000-0005-0000-0000-000074580000}"/>
    <cellStyle name="Notiz 2 5 2 9 2 4" xfId="26400" xr:uid="{00000000-0005-0000-0000-000075580000}"/>
    <cellStyle name="Notiz 2 5 2 9 3" xfId="7499" xr:uid="{00000000-0005-0000-0000-000076580000}"/>
    <cellStyle name="Notiz 2 5 2 9 3 2" xfId="18951" xr:uid="{00000000-0005-0000-0000-000077580000}"/>
    <cellStyle name="Notiz 2 5 2 9 3 3" xfId="31750" xr:uid="{00000000-0005-0000-0000-000078580000}"/>
    <cellStyle name="Notiz 2 5 2 9 4" xfId="13253" xr:uid="{00000000-0005-0000-0000-000079580000}"/>
    <cellStyle name="Notiz 2 5 2 9 5" xfId="22163" xr:uid="{00000000-0005-0000-0000-00007A580000}"/>
    <cellStyle name="Notiz 2 5 20" xfId="3482" xr:uid="{00000000-0005-0000-0000-00007B580000}"/>
    <cellStyle name="Notiz 2 5 20 2" xfId="6379" xr:uid="{00000000-0005-0000-0000-00007C580000}"/>
    <cellStyle name="Notiz 2 5 20 2 2" xfId="18954" xr:uid="{00000000-0005-0000-0000-00007D580000}"/>
    <cellStyle name="Notiz 2 5 20 2 2 2" xfId="31753" xr:uid="{00000000-0005-0000-0000-00007E580000}"/>
    <cellStyle name="Notiz 2 5 20 2 3" xfId="13256" xr:uid="{00000000-0005-0000-0000-00007F580000}"/>
    <cellStyle name="Notiz 2 5 20 2 4" xfId="26401" xr:uid="{00000000-0005-0000-0000-000080580000}"/>
    <cellStyle name="Notiz 2 5 20 3" xfId="8515" xr:uid="{00000000-0005-0000-0000-000081580000}"/>
    <cellStyle name="Notiz 2 5 20 3 2" xfId="18953" xr:uid="{00000000-0005-0000-0000-000082580000}"/>
    <cellStyle name="Notiz 2 5 20 3 3" xfId="31752" xr:uid="{00000000-0005-0000-0000-000083580000}"/>
    <cellStyle name="Notiz 2 5 20 4" xfId="13255" xr:uid="{00000000-0005-0000-0000-000084580000}"/>
    <cellStyle name="Notiz 2 5 20 5" xfId="23670" xr:uid="{00000000-0005-0000-0000-000085580000}"/>
    <cellStyle name="Notiz 2 5 21" xfId="3380" xr:uid="{00000000-0005-0000-0000-000086580000}"/>
    <cellStyle name="Notiz 2 5 21 2" xfId="6277" xr:uid="{00000000-0005-0000-0000-000087580000}"/>
    <cellStyle name="Notiz 2 5 21 2 2" xfId="18956" xr:uid="{00000000-0005-0000-0000-000088580000}"/>
    <cellStyle name="Notiz 2 5 21 2 2 2" xfId="31755" xr:uid="{00000000-0005-0000-0000-000089580000}"/>
    <cellStyle name="Notiz 2 5 21 2 3" xfId="13258" xr:uid="{00000000-0005-0000-0000-00008A580000}"/>
    <cellStyle name="Notiz 2 5 21 2 4" xfId="26402" xr:uid="{00000000-0005-0000-0000-00008B580000}"/>
    <cellStyle name="Notiz 2 5 21 3" xfId="8455" xr:uid="{00000000-0005-0000-0000-00008C580000}"/>
    <cellStyle name="Notiz 2 5 21 3 2" xfId="18955" xr:uid="{00000000-0005-0000-0000-00008D580000}"/>
    <cellStyle name="Notiz 2 5 21 3 3" xfId="31754" xr:uid="{00000000-0005-0000-0000-00008E580000}"/>
    <cellStyle name="Notiz 2 5 21 4" xfId="13257" xr:uid="{00000000-0005-0000-0000-00008F580000}"/>
    <cellStyle name="Notiz 2 5 21 5" xfId="23568" xr:uid="{00000000-0005-0000-0000-000090580000}"/>
    <cellStyle name="Notiz 2 5 22" xfId="2793" xr:uid="{00000000-0005-0000-0000-000091580000}"/>
    <cellStyle name="Notiz 2 5 22 2" xfId="5690" xr:uid="{00000000-0005-0000-0000-000092580000}"/>
    <cellStyle name="Notiz 2 5 22 2 2" xfId="18958" xr:uid="{00000000-0005-0000-0000-000093580000}"/>
    <cellStyle name="Notiz 2 5 22 2 2 2" xfId="31757" xr:uid="{00000000-0005-0000-0000-000094580000}"/>
    <cellStyle name="Notiz 2 5 22 2 3" xfId="13260" xr:uid="{00000000-0005-0000-0000-000095580000}"/>
    <cellStyle name="Notiz 2 5 22 2 4" xfId="26403" xr:uid="{00000000-0005-0000-0000-000096580000}"/>
    <cellStyle name="Notiz 2 5 22 3" xfId="8116" xr:uid="{00000000-0005-0000-0000-000097580000}"/>
    <cellStyle name="Notiz 2 5 22 3 2" xfId="18957" xr:uid="{00000000-0005-0000-0000-000098580000}"/>
    <cellStyle name="Notiz 2 5 22 3 3" xfId="31756" xr:uid="{00000000-0005-0000-0000-000099580000}"/>
    <cellStyle name="Notiz 2 5 22 4" xfId="13259" xr:uid="{00000000-0005-0000-0000-00009A580000}"/>
    <cellStyle name="Notiz 2 5 22 5" xfId="22981" xr:uid="{00000000-0005-0000-0000-00009B580000}"/>
    <cellStyle name="Notiz 2 5 23" xfId="2601" xr:uid="{00000000-0005-0000-0000-00009C580000}"/>
    <cellStyle name="Notiz 2 5 23 2" xfId="5498" xr:uid="{00000000-0005-0000-0000-00009D580000}"/>
    <cellStyle name="Notiz 2 5 23 2 2" xfId="18960" xr:uid="{00000000-0005-0000-0000-00009E580000}"/>
    <cellStyle name="Notiz 2 5 23 2 2 2" xfId="31759" xr:uid="{00000000-0005-0000-0000-00009F580000}"/>
    <cellStyle name="Notiz 2 5 23 2 3" xfId="13262" xr:uid="{00000000-0005-0000-0000-0000A0580000}"/>
    <cellStyle name="Notiz 2 5 23 2 4" xfId="26404" xr:uid="{00000000-0005-0000-0000-0000A1580000}"/>
    <cellStyle name="Notiz 2 5 23 3" xfId="7959" xr:uid="{00000000-0005-0000-0000-0000A2580000}"/>
    <cellStyle name="Notiz 2 5 23 3 2" xfId="18959" xr:uid="{00000000-0005-0000-0000-0000A3580000}"/>
    <cellStyle name="Notiz 2 5 23 3 3" xfId="31758" xr:uid="{00000000-0005-0000-0000-0000A4580000}"/>
    <cellStyle name="Notiz 2 5 23 4" xfId="13261" xr:uid="{00000000-0005-0000-0000-0000A5580000}"/>
    <cellStyle name="Notiz 2 5 23 5" xfId="22789" xr:uid="{00000000-0005-0000-0000-0000A6580000}"/>
    <cellStyle name="Notiz 2 5 24" xfId="3786" xr:uid="{00000000-0005-0000-0000-0000A7580000}"/>
    <cellStyle name="Notiz 2 5 24 2" xfId="6683" xr:uid="{00000000-0005-0000-0000-0000A8580000}"/>
    <cellStyle name="Notiz 2 5 24 2 2" xfId="18962" xr:uid="{00000000-0005-0000-0000-0000A9580000}"/>
    <cellStyle name="Notiz 2 5 24 2 2 2" xfId="31761" xr:uid="{00000000-0005-0000-0000-0000AA580000}"/>
    <cellStyle name="Notiz 2 5 24 2 3" xfId="13264" xr:uid="{00000000-0005-0000-0000-0000AB580000}"/>
    <cellStyle name="Notiz 2 5 24 2 4" xfId="26405" xr:uid="{00000000-0005-0000-0000-0000AC580000}"/>
    <cellStyle name="Notiz 2 5 24 3" xfId="8686" xr:uid="{00000000-0005-0000-0000-0000AD580000}"/>
    <cellStyle name="Notiz 2 5 24 3 2" xfId="18961" xr:uid="{00000000-0005-0000-0000-0000AE580000}"/>
    <cellStyle name="Notiz 2 5 24 3 3" xfId="31760" xr:uid="{00000000-0005-0000-0000-0000AF580000}"/>
    <cellStyle name="Notiz 2 5 24 4" xfId="13263" xr:uid="{00000000-0005-0000-0000-0000B0580000}"/>
    <cellStyle name="Notiz 2 5 24 5" xfId="23974" xr:uid="{00000000-0005-0000-0000-0000B1580000}"/>
    <cellStyle name="Notiz 2 5 25" xfId="3838" xr:uid="{00000000-0005-0000-0000-0000B2580000}"/>
    <cellStyle name="Notiz 2 5 25 2" xfId="6735" xr:uid="{00000000-0005-0000-0000-0000B3580000}"/>
    <cellStyle name="Notiz 2 5 25 2 2" xfId="18964" xr:uid="{00000000-0005-0000-0000-0000B4580000}"/>
    <cellStyle name="Notiz 2 5 25 2 2 2" xfId="31763" xr:uid="{00000000-0005-0000-0000-0000B5580000}"/>
    <cellStyle name="Notiz 2 5 25 2 3" xfId="13266" xr:uid="{00000000-0005-0000-0000-0000B6580000}"/>
    <cellStyle name="Notiz 2 5 25 2 4" xfId="26406" xr:uid="{00000000-0005-0000-0000-0000B7580000}"/>
    <cellStyle name="Notiz 2 5 25 3" xfId="8720" xr:uid="{00000000-0005-0000-0000-0000B8580000}"/>
    <cellStyle name="Notiz 2 5 25 3 2" xfId="18963" xr:uid="{00000000-0005-0000-0000-0000B9580000}"/>
    <cellStyle name="Notiz 2 5 25 3 3" xfId="31762" xr:uid="{00000000-0005-0000-0000-0000BA580000}"/>
    <cellStyle name="Notiz 2 5 25 4" xfId="13265" xr:uid="{00000000-0005-0000-0000-0000BB580000}"/>
    <cellStyle name="Notiz 2 5 25 5" xfId="24026" xr:uid="{00000000-0005-0000-0000-0000BC580000}"/>
    <cellStyle name="Notiz 2 5 26" xfId="3526" xr:uid="{00000000-0005-0000-0000-0000BD580000}"/>
    <cellStyle name="Notiz 2 5 26 2" xfId="6423" xr:uid="{00000000-0005-0000-0000-0000BE580000}"/>
    <cellStyle name="Notiz 2 5 26 2 2" xfId="18966" xr:uid="{00000000-0005-0000-0000-0000BF580000}"/>
    <cellStyle name="Notiz 2 5 26 2 2 2" xfId="31765" xr:uid="{00000000-0005-0000-0000-0000C0580000}"/>
    <cellStyle name="Notiz 2 5 26 2 3" xfId="13268" xr:uid="{00000000-0005-0000-0000-0000C1580000}"/>
    <cellStyle name="Notiz 2 5 26 2 4" xfId="26407" xr:uid="{00000000-0005-0000-0000-0000C2580000}"/>
    <cellStyle name="Notiz 2 5 26 3" xfId="8543" xr:uid="{00000000-0005-0000-0000-0000C3580000}"/>
    <cellStyle name="Notiz 2 5 26 3 2" xfId="18965" xr:uid="{00000000-0005-0000-0000-0000C4580000}"/>
    <cellStyle name="Notiz 2 5 26 3 3" xfId="31764" xr:uid="{00000000-0005-0000-0000-0000C5580000}"/>
    <cellStyle name="Notiz 2 5 26 4" xfId="13267" xr:uid="{00000000-0005-0000-0000-0000C6580000}"/>
    <cellStyle name="Notiz 2 5 26 5" xfId="23714" xr:uid="{00000000-0005-0000-0000-0000C7580000}"/>
    <cellStyle name="Notiz 2 5 27" xfId="3939" xr:uid="{00000000-0005-0000-0000-0000C8580000}"/>
    <cellStyle name="Notiz 2 5 27 2" xfId="6836" xr:uid="{00000000-0005-0000-0000-0000C9580000}"/>
    <cellStyle name="Notiz 2 5 27 2 2" xfId="18968" xr:uid="{00000000-0005-0000-0000-0000CA580000}"/>
    <cellStyle name="Notiz 2 5 27 2 2 2" xfId="31767" xr:uid="{00000000-0005-0000-0000-0000CB580000}"/>
    <cellStyle name="Notiz 2 5 27 2 3" xfId="13270" xr:uid="{00000000-0005-0000-0000-0000CC580000}"/>
    <cellStyle name="Notiz 2 5 27 2 4" xfId="26408" xr:uid="{00000000-0005-0000-0000-0000CD580000}"/>
    <cellStyle name="Notiz 2 5 27 3" xfId="18967" xr:uid="{00000000-0005-0000-0000-0000CE580000}"/>
    <cellStyle name="Notiz 2 5 27 3 2" xfId="31766" xr:uid="{00000000-0005-0000-0000-0000CF580000}"/>
    <cellStyle name="Notiz 2 5 27 4" xfId="13269" xr:uid="{00000000-0005-0000-0000-0000D0580000}"/>
    <cellStyle name="Notiz 2 5 27 5" xfId="24127" xr:uid="{00000000-0005-0000-0000-0000D1580000}"/>
    <cellStyle name="Notiz 2 5 28" xfId="4287" xr:uid="{00000000-0005-0000-0000-0000D2580000}"/>
    <cellStyle name="Notiz 2 5 28 2" xfId="18969" xr:uid="{00000000-0005-0000-0000-0000D3580000}"/>
    <cellStyle name="Notiz 2 5 28 2 2" xfId="31768" xr:uid="{00000000-0005-0000-0000-0000D4580000}"/>
    <cellStyle name="Notiz 2 5 28 3" xfId="13271" xr:uid="{00000000-0005-0000-0000-0000D5580000}"/>
    <cellStyle name="Notiz 2 5 28 4" xfId="26409" xr:uid="{00000000-0005-0000-0000-0000D6580000}"/>
    <cellStyle name="Notiz 2 5 29" xfId="7113" xr:uid="{00000000-0005-0000-0000-0000D7580000}"/>
    <cellStyle name="Notiz 2 5 29 2" xfId="18880" xr:uid="{00000000-0005-0000-0000-0000D8580000}"/>
    <cellStyle name="Notiz 2 5 29 3" xfId="31679" xr:uid="{00000000-0005-0000-0000-0000D9580000}"/>
    <cellStyle name="Notiz 2 5 3" xfId="1714" xr:uid="{00000000-0005-0000-0000-0000DA580000}"/>
    <cellStyle name="Notiz 2 5 3 2" xfId="4613" xr:uid="{00000000-0005-0000-0000-0000DB580000}"/>
    <cellStyle name="Notiz 2 5 3 2 2" xfId="18971" xr:uid="{00000000-0005-0000-0000-0000DC580000}"/>
    <cellStyle name="Notiz 2 5 3 2 2 2" xfId="31770" xr:uid="{00000000-0005-0000-0000-0000DD580000}"/>
    <cellStyle name="Notiz 2 5 3 2 3" xfId="13273" xr:uid="{00000000-0005-0000-0000-0000DE580000}"/>
    <cellStyle name="Notiz 2 5 3 2 4" xfId="26410" xr:uid="{00000000-0005-0000-0000-0000DF580000}"/>
    <cellStyle name="Notiz 2 5 3 3" xfId="7346" xr:uid="{00000000-0005-0000-0000-0000E0580000}"/>
    <cellStyle name="Notiz 2 5 3 3 2" xfId="18970" xr:uid="{00000000-0005-0000-0000-0000E1580000}"/>
    <cellStyle name="Notiz 2 5 3 3 3" xfId="31769" xr:uid="{00000000-0005-0000-0000-0000E2580000}"/>
    <cellStyle name="Notiz 2 5 3 4" xfId="13272" xr:uid="{00000000-0005-0000-0000-0000E3580000}"/>
    <cellStyle name="Notiz 2 5 3 5" xfId="21903" xr:uid="{00000000-0005-0000-0000-0000E4580000}"/>
    <cellStyle name="Notiz 2 5 30" xfId="13182" xr:uid="{00000000-0005-0000-0000-0000E5580000}"/>
    <cellStyle name="Notiz 2 5 4" xfId="2047" xr:uid="{00000000-0005-0000-0000-0000E6580000}"/>
    <cellStyle name="Notiz 2 5 4 2" xfId="4945" xr:uid="{00000000-0005-0000-0000-0000E7580000}"/>
    <cellStyle name="Notiz 2 5 4 2 2" xfId="18973" xr:uid="{00000000-0005-0000-0000-0000E8580000}"/>
    <cellStyle name="Notiz 2 5 4 2 2 2" xfId="31772" xr:uid="{00000000-0005-0000-0000-0000E9580000}"/>
    <cellStyle name="Notiz 2 5 4 2 3" xfId="13275" xr:uid="{00000000-0005-0000-0000-0000EA580000}"/>
    <cellStyle name="Notiz 2 5 4 2 4" xfId="26411" xr:uid="{00000000-0005-0000-0000-0000EB580000}"/>
    <cellStyle name="Notiz 2 5 4 3" xfId="7558" xr:uid="{00000000-0005-0000-0000-0000EC580000}"/>
    <cellStyle name="Notiz 2 5 4 3 2" xfId="18972" xr:uid="{00000000-0005-0000-0000-0000ED580000}"/>
    <cellStyle name="Notiz 2 5 4 3 3" xfId="31771" xr:uid="{00000000-0005-0000-0000-0000EE580000}"/>
    <cellStyle name="Notiz 2 5 4 4" xfId="13274" xr:uid="{00000000-0005-0000-0000-0000EF580000}"/>
    <cellStyle name="Notiz 2 5 4 5" xfId="22236" xr:uid="{00000000-0005-0000-0000-0000F0580000}"/>
    <cellStyle name="Notiz 2 5 5" xfId="1500" xr:uid="{00000000-0005-0000-0000-0000F1580000}"/>
    <cellStyle name="Notiz 2 5 5 2" xfId="4399" xr:uid="{00000000-0005-0000-0000-0000F2580000}"/>
    <cellStyle name="Notiz 2 5 5 2 2" xfId="18975" xr:uid="{00000000-0005-0000-0000-0000F3580000}"/>
    <cellStyle name="Notiz 2 5 5 2 2 2" xfId="31774" xr:uid="{00000000-0005-0000-0000-0000F4580000}"/>
    <cellStyle name="Notiz 2 5 5 2 3" xfId="13277" xr:uid="{00000000-0005-0000-0000-0000F5580000}"/>
    <cellStyle name="Notiz 2 5 5 2 4" xfId="26412" xr:uid="{00000000-0005-0000-0000-0000F6580000}"/>
    <cellStyle name="Notiz 2 5 5 3" xfId="7200" xr:uid="{00000000-0005-0000-0000-0000F7580000}"/>
    <cellStyle name="Notiz 2 5 5 3 2" xfId="18974" xr:uid="{00000000-0005-0000-0000-0000F8580000}"/>
    <cellStyle name="Notiz 2 5 5 3 3" xfId="31773" xr:uid="{00000000-0005-0000-0000-0000F9580000}"/>
    <cellStyle name="Notiz 2 5 5 4" xfId="13276" xr:uid="{00000000-0005-0000-0000-0000FA580000}"/>
    <cellStyle name="Notiz 2 5 5 5" xfId="21689" xr:uid="{00000000-0005-0000-0000-0000FB580000}"/>
    <cellStyle name="Notiz 2 5 6" xfId="2023" xr:uid="{00000000-0005-0000-0000-0000FC580000}"/>
    <cellStyle name="Notiz 2 5 6 2" xfId="4921" xr:uid="{00000000-0005-0000-0000-0000FD580000}"/>
    <cellStyle name="Notiz 2 5 6 2 2" xfId="18977" xr:uid="{00000000-0005-0000-0000-0000FE580000}"/>
    <cellStyle name="Notiz 2 5 6 2 2 2" xfId="31776" xr:uid="{00000000-0005-0000-0000-0000FF580000}"/>
    <cellStyle name="Notiz 2 5 6 2 3" xfId="13279" xr:uid="{00000000-0005-0000-0000-000000590000}"/>
    <cellStyle name="Notiz 2 5 6 2 4" xfId="26413" xr:uid="{00000000-0005-0000-0000-000001590000}"/>
    <cellStyle name="Notiz 2 5 6 3" xfId="7538" xr:uid="{00000000-0005-0000-0000-000002590000}"/>
    <cellStyle name="Notiz 2 5 6 3 2" xfId="18976" xr:uid="{00000000-0005-0000-0000-000003590000}"/>
    <cellStyle name="Notiz 2 5 6 3 3" xfId="31775" xr:uid="{00000000-0005-0000-0000-000004590000}"/>
    <cellStyle name="Notiz 2 5 6 4" xfId="13278" xr:uid="{00000000-0005-0000-0000-000005590000}"/>
    <cellStyle name="Notiz 2 5 6 5" xfId="22212" xr:uid="{00000000-0005-0000-0000-000006590000}"/>
    <cellStyle name="Notiz 2 5 7" xfId="1471" xr:uid="{00000000-0005-0000-0000-000007590000}"/>
    <cellStyle name="Notiz 2 5 7 2" xfId="4371" xr:uid="{00000000-0005-0000-0000-000008590000}"/>
    <cellStyle name="Notiz 2 5 7 2 2" xfId="18979" xr:uid="{00000000-0005-0000-0000-000009590000}"/>
    <cellStyle name="Notiz 2 5 7 2 2 2" xfId="31778" xr:uid="{00000000-0005-0000-0000-00000A590000}"/>
    <cellStyle name="Notiz 2 5 7 2 3" xfId="13281" xr:uid="{00000000-0005-0000-0000-00000B590000}"/>
    <cellStyle name="Notiz 2 5 7 2 4" xfId="26414" xr:uid="{00000000-0005-0000-0000-00000C590000}"/>
    <cellStyle name="Notiz 2 5 7 3" xfId="7178" xr:uid="{00000000-0005-0000-0000-00000D590000}"/>
    <cellStyle name="Notiz 2 5 7 3 2" xfId="18978" xr:uid="{00000000-0005-0000-0000-00000E590000}"/>
    <cellStyle name="Notiz 2 5 7 3 3" xfId="31777" xr:uid="{00000000-0005-0000-0000-00000F590000}"/>
    <cellStyle name="Notiz 2 5 7 4" xfId="13280" xr:uid="{00000000-0005-0000-0000-000010590000}"/>
    <cellStyle name="Notiz 2 5 7 5" xfId="21661" xr:uid="{00000000-0005-0000-0000-000011590000}"/>
    <cellStyle name="Notiz 2 5 8" xfId="2455" xr:uid="{00000000-0005-0000-0000-000012590000}"/>
    <cellStyle name="Notiz 2 5 8 2" xfId="5352" xr:uid="{00000000-0005-0000-0000-000013590000}"/>
    <cellStyle name="Notiz 2 5 8 2 2" xfId="18981" xr:uid="{00000000-0005-0000-0000-000014590000}"/>
    <cellStyle name="Notiz 2 5 8 2 2 2" xfId="31780" xr:uid="{00000000-0005-0000-0000-000015590000}"/>
    <cellStyle name="Notiz 2 5 8 2 3" xfId="13283" xr:uid="{00000000-0005-0000-0000-000016590000}"/>
    <cellStyle name="Notiz 2 5 8 2 4" xfId="26415" xr:uid="{00000000-0005-0000-0000-000017590000}"/>
    <cellStyle name="Notiz 2 5 8 3" xfId="7854" xr:uid="{00000000-0005-0000-0000-000018590000}"/>
    <cellStyle name="Notiz 2 5 8 3 2" xfId="18980" xr:uid="{00000000-0005-0000-0000-000019590000}"/>
    <cellStyle name="Notiz 2 5 8 3 3" xfId="31779" xr:uid="{00000000-0005-0000-0000-00001A590000}"/>
    <cellStyle name="Notiz 2 5 8 4" xfId="13282" xr:uid="{00000000-0005-0000-0000-00001B590000}"/>
    <cellStyle name="Notiz 2 5 8 5" xfId="22643" xr:uid="{00000000-0005-0000-0000-00001C590000}"/>
    <cellStyle name="Notiz 2 5 9" xfId="2652" xr:uid="{00000000-0005-0000-0000-00001D590000}"/>
    <cellStyle name="Notiz 2 5 9 2" xfId="5549" xr:uid="{00000000-0005-0000-0000-00001E590000}"/>
    <cellStyle name="Notiz 2 5 9 2 2" xfId="18983" xr:uid="{00000000-0005-0000-0000-00001F590000}"/>
    <cellStyle name="Notiz 2 5 9 2 2 2" xfId="31782" xr:uid="{00000000-0005-0000-0000-000020590000}"/>
    <cellStyle name="Notiz 2 5 9 2 3" xfId="13285" xr:uid="{00000000-0005-0000-0000-000021590000}"/>
    <cellStyle name="Notiz 2 5 9 2 4" xfId="26416" xr:uid="{00000000-0005-0000-0000-000022590000}"/>
    <cellStyle name="Notiz 2 5 9 3" xfId="7999" xr:uid="{00000000-0005-0000-0000-000023590000}"/>
    <cellStyle name="Notiz 2 5 9 3 2" xfId="18982" xr:uid="{00000000-0005-0000-0000-000024590000}"/>
    <cellStyle name="Notiz 2 5 9 3 3" xfId="31781" xr:uid="{00000000-0005-0000-0000-000025590000}"/>
    <cellStyle name="Notiz 2 5 9 4" xfId="13284" xr:uid="{00000000-0005-0000-0000-000026590000}"/>
    <cellStyle name="Notiz 2 5 9 5" xfId="22840" xr:uid="{00000000-0005-0000-0000-000027590000}"/>
    <cellStyle name="Notiz 2 6" xfId="474" xr:uid="{00000000-0005-0000-0000-000028590000}"/>
    <cellStyle name="Notiz 2 6 10" xfId="2639" xr:uid="{00000000-0005-0000-0000-000029590000}"/>
    <cellStyle name="Notiz 2 6 10 2" xfId="5536" xr:uid="{00000000-0005-0000-0000-00002A590000}"/>
    <cellStyle name="Notiz 2 6 10 2 2" xfId="18986" xr:uid="{00000000-0005-0000-0000-00002B590000}"/>
    <cellStyle name="Notiz 2 6 10 2 2 2" xfId="31785" xr:uid="{00000000-0005-0000-0000-00002C590000}"/>
    <cellStyle name="Notiz 2 6 10 2 3" xfId="13288" xr:uid="{00000000-0005-0000-0000-00002D590000}"/>
    <cellStyle name="Notiz 2 6 10 2 4" xfId="26417" xr:uid="{00000000-0005-0000-0000-00002E590000}"/>
    <cellStyle name="Notiz 2 6 10 3" xfId="7986" xr:uid="{00000000-0005-0000-0000-00002F590000}"/>
    <cellStyle name="Notiz 2 6 10 3 2" xfId="18985" xr:uid="{00000000-0005-0000-0000-000030590000}"/>
    <cellStyle name="Notiz 2 6 10 3 3" xfId="31784" xr:uid="{00000000-0005-0000-0000-000031590000}"/>
    <cellStyle name="Notiz 2 6 10 4" xfId="13287" xr:uid="{00000000-0005-0000-0000-000032590000}"/>
    <cellStyle name="Notiz 2 6 10 5" xfId="22827" xr:uid="{00000000-0005-0000-0000-000033590000}"/>
    <cellStyle name="Notiz 2 6 11" xfId="1948" xr:uid="{00000000-0005-0000-0000-000034590000}"/>
    <cellStyle name="Notiz 2 6 11 2" xfId="4846" xr:uid="{00000000-0005-0000-0000-000035590000}"/>
    <cellStyle name="Notiz 2 6 11 2 2" xfId="18988" xr:uid="{00000000-0005-0000-0000-000036590000}"/>
    <cellStyle name="Notiz 2 6 11 2 2 2" xfId="31787" xr:uid="{00000000-0005-0000-0000-000037590000}"/>
    <cellStyle name="Notiz 2 6 11 2 3" xfId="13290" xr:uid="{00000000-0005-0000-0000-000038590000}"/>
    <cellStyle name="Notiz 2 6 11 2 4" xfId="26418" xr:uid="{00000000-0005-0000-0000-000039590000}"/>
    <cellStyle name="Notiz 2 6 11 3" xfId="7477" xr:uid="{00000000-0005-0000-0000-00003A590000}"/>
    <cellStyle name="Notiz 2 6 11 3 2" xfId="18987" xr:uid="{00000000-0005-0000-0000-00003B590000}"/>
    <cellStyle name="Notiz 2 6 11 3 3" xfId="31786" xr:uid="{00000000-0005-0000-0000-00003C590000}"/>
    <cellStyle name="Notiz 2 6 11 4" xfId="13289" xr:uid="{00000000-0005-0000-0000-00003D590000}"/>
    <cellStyle name="Notiz 2 6 11 5" xfId="22137" xr:uid="{00000000-0005-0000-0000-00003E590000}"/>
    <cellStyle name="Notiz 2 6 12" xfId="2231" xr:uid="{00000000-0005-0000-0000-00003F590000}"/>
    <cellStyle name="Notiz 2 6 12 2" xfId="5129" xr:uid="{00000000-0005-0000-0000-000040590000}"/>
    <cellStyle name="Notiz 2 6 12 2 2" xfId="18990" xr:uid="{00000000-0005-0000-0000-000041590000}"/>
    <cellStyle name="Notiz 2 6 12 2 2 2" xfId="31789" xr:uid="{00000000-0005-0000-0000-000042590000}"/>
    <cellStyle name="Notiz 2 6 12 2 3" xfId="13292" xr:uid="{00000000-0005-0000-0000-000043590000}"/>
    <cellStyle name="Notiz 2 6 12 2 4" xfId="26419" xr:uid="{00000000-0005-0000-0000-000044590000}"/>
    <cellStyle name="Notiz 2 6 12 3" xfId="7691" xr:uid="{00000000-0005-0000-0000-000045590000}"/>
    <cellStyle name="Notiz 2 6 12 3 2" xfId="18989" xr:uid="{00000000-0005-0000-0000-000046590000}"/>
    <cellStyle name="Notiz 2 6 12 3 3" xfId="31788" xr:uid="{00000000-0005-0000-0000-000047590000}"/>
    <cellStyle name="Notiz 2 6 12 4" xfId="13291" xr:uid="{00000000-0005-0000-0000-000048590000}"/>
    <cellStyle name="Notiz 2 6 12 5" xfId="22420" xr:uid="{00000000-0005-0000-0000-000049590000}"/>
    <cellStyle name="Notiz 2 6 13" xfId="2537" xr:uid="{00000000-0005-0000-0000-00004A590000}"/>
    <cellStyle name="Notiz 2 6 13 2" xfId="5434" xr:uid="{00000000-0005-0000-0000-00004B590000}"/>
    <cellStyle name="Notiz 2 6 13 2 2" xfId="18992" xr:uid="{00000000-0005-0000-0000-00004C590000}"/>
    <cellStyle name="Notiz 2 6 13 2 2 2" xfId="31791" xr:uid="{00000000-0005-0000-0000-00004D590000}"/>
    <cellStyle name="Notiz 2 6 13 2 3" xfId="13294" xr:uid="{00000000-0005-0000-0000-00004E590000}"/>
    <cellStyle name="Notiz 2 6 13 2 4" xfId="26420" xr:uid="{00000000-0005-0000-0000-00004F590000}"/>
    <cellStyle name="Notiz 2 6 13 3" xfId="7911" xr:uid="{00000000-0005-0000-0000-000050590000}"/>
    <cellStyle name="Notiz 2 6 13 3 2" xfId="18991" xr:uid="{00000000-0005-0000-0000-000051590000}"/>
    <cellStyle name="Notiz 2 6 13 3 3" xfId="31790" xr:uid="{00000000-0005-0000-0000-000052590000}"/>
    <cellStyle name="Notiz 2 6 13 4" xfId="13293" xr:uid="{00000000-0005-0000-0000-000053590000}"/>
    <cellStyle name="Notiz 2 6 13 5" xfId="22725" xr:uid="{00000000-0005-0000-0000-000054590000}"/>
    <cellStyle name="Notiz 2 6 14" xfId="2752" xr:uid="{00000000-0005-0000-0000-000055590000}"/>
    <cellStyle name="Notiz 2 6 14 2" xfId="5649" xr:uid="{00000000-0005-0000-0000-000056590000}"/>
    <cellStyle name="Notiz 2 6 14 2 2" xfId="18994" xr:uid="{00000000-0005-0000-0000-000057590000}"/>
    <cellStyle name="Notiz 2 6 14 2 2 2" xfId="31793" xr:uid="{00000000-0005-0000-0000-000058590000}"/>
    <cellStyle name="Notiz 2 6 14 2 3" xfId="13296" xr:uid="{00000000-0005-0000-0000-000059590000}"/>
    <cellStyle name="Notiz 2 6 14 2 4" xfId="26421" xr:uid="{00000000-0005-0000-0000-00005A590000}"/>
    <cellStyle name="Notiz 2 6 14 3" xfId="8093" xr:uid="{00000000-0005-0000-0000-00005B590000}"/>
    <cellStyle name="Notiz 2 6 14 3 2" xfId="18993" xr:uid="{00000000-0005-0000-0000-00005C590000}"/>
    <cellStyle name="Notiz 2 6 14 3 3" xfId="31792" xr:uid="{00000000-0005-0000-0000-00005D590000}"/>
    <cellStyle name="Notiz 2 6 14 4" xfId="13295" xr:uid="{00000000-0005-0000-0000-00005E590000}"/>
    <cellStyle name="Notiz 2 6 14 5" xfId="22940" xr:uid="{00000000-0005-0000-0000-00005F590000}"/>
    <cellStyle name="Notiz 2 6 15" xfId="3166" xr:uid="{00000000-0005-0000-0000-000060590000}"/>
    <cellStyle name="Notiz 2 6 15 2" xfId="6063" xr:uid="{00000000-0005-0000-0000-000061590000}"/>
    <cellStyle name="Notiz 2 6 15 2 2" xfId="18996" xr:uid="{00000000-0005-0000-0000-000062590000}"/>
    <cellStyle name="Notiz 2 6 15 2 2 2" xfId="31795" xr:uid="{00000000-0005-0000-0000-000063590000}"/>
    <cellStyle name="Notiz 2 6 15 2 3" xfId="13298" xr:uid="{00000000-0005-0000-0000-000064590000}"/>
    <cellStyle name="Notiz 2 6 15 2 4" xfId="26422" xr:uid="{00000000-0005-0000-0000-000065590000}"/>
    <cellStyle name="Notiz 2 6 15 3" xfId="8321" xr:uid="{00000000-0005-0000-0000-000066590000}"/>
    <cellStyle name="Notiz 2 6 15 3 2" xfId="18995" xr:uid="{00000000-0005-0000-0000-000067590000}"/>
    <cellStyle name="Notiz 2 6 15 3 3" xfId="31794" xr:uid="{00000000-0005-0000-0000-000068590000}"/>
    <cellStyle name="Notiz 2 6 15 4" xfId="13297" xr:uid="{00000000-0005-0000-0000-000069590000}"/>
    <cellStyle name="Notiz 2 6 15 5" xfId="23354" xr:uid="{00000000-0005-0000-0000-00006A590000}"/>
    <cellStyle name="Notiz 2 6 16" xfId="2472" xr:uid="{00000000-0005-0000-0000-00006B590000}"/>
    <cellStyle name="Notiz 2 6 16 2" xfId="5369" xr:uid="{00000000-0005-0000-0000-00006C590000}"/>
    <cellStyle name="Notiz 2 6 16 2 2" xfId="18998" xr:uid="{00000000-0005-0000-0000-00006D590000}"/>
    <cellStyle name="Notiz 2 6 16 2 2 2" xfId="31797" xr:uid="{00000000-0005-0000-0000-00006E590000}"/>
    <cellStyle name="Notiz 2 6 16 2 3" xfId="13300" xr:uid="{00000000-0005-0000-0000-00006F590000}"/>
    <cellStyle name="Notiz 2 6 16 2 4" xfId="26423" xr:uid="{00000000-0005-0000-0000-000070590000}"/>
    <cellStyle name="Notiz 2 6 16 3" xfId="7871" xr:uid="{00000000-0005-0000-0000-000071590000}"/>
    <cellStyle name="Notiz 2 6 16 3 2" xfId="18997" xr:uid="{00000000-0005-0000-0000-000072590000}"/>
    <cellStyle name="Notiz 2 6 16 3 3" xfId="31796" xr:uid="{00000000-0005-0000-0000-000073590000}"/>
    <cellStyle name="Notiz 2 6 16 4" xfId="13299" xr:uid="{00000000-0005-0000-0000-000074590000}"/>
    <cellStyle name="Notiz 2 6 16 5" xfId="22660" xr:uid="{00000000-0005-0000-0000-000075590000}"/>
    <cellStyle name="Notiz 2 6 17" xfId="2502" xr:uid="{00000000-0005-0000-0000-000076590000}"/>
    <cellStyle name="Notiz 2 6 17 2" xfId="5399" xr:uid="{00000000-0005-0000-0000-000077590000}"/>
    <cellStyle name="Notiz 2 6 17 2 2" xfId="19000" xr:uid="{00000000-0005-0000-0000-000078590000}"/>
    <cellStyle name="Notiz 2 6 17 2 2 2" xfId="31799" xr:uid="{00000000-0005-0000-0000-000079590000}"/>
    <cellStyle name="Notiz 2 6 17 2 3" xfId="13302" xr:uid="{00000000-0005-0000-0000-00007A590000}"/>
    <cellStyle name="Notiz 2 6 17 2 4" xfId="26424" xr:uid="{00000000-0005-0000-0000-00007B590000}"/>
    <cellStyle name="Notiz 2 6 17 3" xfId="7885" xr:uid="{00000000-0005-0000-0000-00007C590000}"/>
    <cellStyle name="Notiz 2 6 17 3 2" xfId="18999" xr:uid="{00000000-0005-0000-0000-00007D590000}"/>
    <cellStyle name="Notiz 2 6 17 3 3" xfId="31798" xr:uid="{00000000-0005-0000-0000-00007E590000}"/>
    <cellStyle name="Notiz 2 6 17 4" xfId="13301" xr:uid="{00000000-0005-0000-0000-00007F590000}"/>
    <cellStyle name="Notiz 2 6 17 5" xfId="22690" xr:uid="{00000000-0005-0000-0000-000080590000}"/>
    <cellStyle name="Notiz 2 6 18" xfId="3048" xr:uid="{00000000-0005-0000-0000-000081590000}"/>
    <cellStyle name="Notiz 2 6 18 2" xfId="5945" xr:uid="{00000000-0005-0000-0000-000082590000}"/>
    <cellStyle name="Notiz 2 6 18 2 2" xfId="19002" xr:uid="{00000000-0005-0000-0000-000083590000}"/>
    <cellStyle name="Notiz 2 6 18 2 2 2" xfId="31801" xr:uid="{00000000-0005-0000-0000-000084590000}"/>
    <cellStyle name="Notiz 2 6 18 2 3" xfId="13304" xr:uid="{00000000-0005-0000-0000-000085590000}"/>
    <cellStyle name="Notiz 2 6 18 2 4" xfId="26425" xr:uid="{00000000-0005-0000-0000-000086590000}"/>
    <cellStyle name="Notiz 2 6 18 3" xfId="8254" xr:uid="{00000000-0005-0000-0000-000087590000}"/>
    <cellStyle name="Notiz 2 6 18 3 2" xfId="19001" xr:uid="{00000000-0005-0000-0000-000088590000}"/>
    <cellStyle name="Notiz 2 6 18 3 3" xfId="31800" xr:uid="{00000000-0005-0000-0000-000089590000}"/>
    <cellStyle name="Notiz 2 6 18 4" xfId="13303" xr:uid="{00000000-0005-0000-0000-00008A590000}"/>
    <cellStyle name="Notiz 2 6 18 5" xfId="23236" xr:uid="{00000000-0005-0000-0000-00008B590000}"/>
    <cellStyle name="Notiz 2 6 19" xfId="3105" xr:uid="{00000000-0005-0000-0000-00008C590000}"/>
    <cellStyle name="Notiz 2 6 19 2" xfId="6002" xr:uid="{00000000-0005-0000-0000-00008D590000}"/>
    <cellStyle name="Notiz 2 6 19 2 2" xfId="19004" xr:uid="{00000000-0005-0000-0000-00008E590000}"/>
    <cellStyle name="Notiz 2 6 19 2 2 2" xfId="31803" xr:uid="{00000000-0005-0000-0000-00008F590000}"/>
    <cellStyle name="Notiz 2 6 19 2 3" xfId="13306" xr:uid="{00000000-0005-0000-0000-000090590000}"/>
    <cellStyle name="Notiz 2 6 19 2 4" xfId="26426" xr:uid="{00000000-0005-0000-0000-000091590000}"/>
    <cellStyle name="Notiz 2 6 19 3" xfId="8298" xr:uid="{00000000-0005-0000-0000-000092590000}"/>
    <cellStyle name="Notiz 2 6 19 3 2" xfId="19003" xr:uid="{00000000-0005-0000-0000-000093590000}"/>
    <cellStyle name="Notiz 2 6 19 3 3" xfId="31802" xr:uid="{00000000-0005-0000-0000-000094590000}"/>
    <cellStyle name="Notiz 2 6 19 4" xfId="13305" xr:uid="{00000000-0005-0000-0000-000095590000}"/>
    <cellStyle name="Notiz 2 6 19 5" xfId="23293" xr:uid="{00000000-0005-0000-0000-000096590000}"/>
    <cellStyle name="Notiz 2 6 2" xfId="1716" xr:uid="{00000000-0005-0000-0000-000097590000}"/>
    <cellStyle name="Notiz 2 6 2 2" xfId="4615" xr:uid="{00000000-0005-0000-0000-000098590000}"/>
    <cellStyle name="Notiz 2 6 2 2 2" xfId="19006" xr:uid="{00000000-0005-0000-0000-000099590000}"/>
    <cellStyle name="Notiz 2 6 2 2 2 2" xfId="31805" xr:uid="{00000000-0005-0000-0000-00009A590000}"/>
    <cellStyle name="Notiz 2 6 2 2 3" xfId="13308" xr:uid="{00000000-0005-0000-0000-00009B590000}"/>
    <cellStyle name="Notiz 2 6 2 2 4" xfId="26427" xr:uid="{00000000-0005-0000-0000-00009C590000}"/>
    <cellStyle name="Notiz 2 6 2 3" xfId="7348" xr:uid="{00000000-0005-0000-0000-00009D590000}"/>
    <cellStyle name="Notiz 2 6 2 3 2" xfId="19005" xr:uid="{00000000-0005-0000-0000-00009E590000}"/>
    <cellStyle name="Notiz 2 6 2 3 3" xfId="31804" xr:uid="{00000000-0005-0000-0000-00009F590000}"/>
    <cellStyle name="Notiz 2 6 2 4" xfId="13307" xr:uid="{00000000-0005-0000-0000-0000A0590000}"/>
    <cellStyle name="Notiz 2 6 2 5" xfId="21905" xr:uid="{00000000-0005-0000-0000-0000A1590000}"/>
    <cellStyle name="Notiz 2 6 20" xfId="3635" xr:uid="{00000000-0005-0000-0000-0000A2590000}"/>
    <cellStyle name="Notiz 2 6 20 2" xfId="6532" xr:uid="{00000000-0005-0000-0000-0000A3590000}"/>
    <cellStyle name="Notiz 2 6 20 2 2" xfId="19008" xr:uid="{00000000-0005-0000-0000-0000A4590000}"/>
    <cellStyle name="Notiz 2 6 20 2 2 2" xfId="31807" xr:uid="{00000000-0005-0000-0000-0000A5590000}"/>
    <cellStyle name="Notiz 2 6 20 2 3" xfId="13310" xr:uid="{00000000-0005-0000-0000-0000A6590000}"/>
    <cellStyle name="Notiz 2 6 20 2 4" xfId="26428" xr:uid="{00000000-0005-0000-0000-0000A7590000}"/>
    <cellStyle name="Notiz 2 6 20 3" xfId="8599" xr:uid="{00000000-0005-0000-0000-0000A8590000}"/>
    <cellStyle name="Notiz 2 6 20 3 2" xfId="19007" xr:uid="{00000000-0005-0000-0000-0000A9590000}"/>
    <cellStyle name="Notiz 2 6 20 3 3" xfId="31806" xr:uid="{00000000-0005-0000-0000-0000AA590000}"/>
    <cellStyle name="Notiz 2 6 20 4" xfId="13309" xr:uid="{00000000-0005-0000-0000-0000AB590000}"/>
    <cellStyle name="Notiz 2 6 20 5" xfId="23823" xr:uid="{00000000-0005-0000-0000-0000AC590000}"/>
    <cellStyle name="Notiz 2 6 21" xfId="3312" xr:uid="{00000000-0005-0000-0000-0000AD590000}"/>
    <cellStyle name="Notiz 2 6 21 2" xfId="6209" xr:uid="{00000000-0005-0000-0000-0000AE590000}"/>
    <cellStyle name="Notiz 2 6 21 2 2" xfId="19010" xr:uid="{00000000-0005-0000-0000-0000AF590000}"/>
    <cellStyle name="Notiz 2 6 21 2 2 2" xfId="31809" xr:uid="{00000000-0005-0000-0000-0000B0590000}"/>
    <cellStyle name="Notiz 2 6 21 2 3" xfId="13312" xr:uid="{00000000-0005-0000-0000-0000B1590000}"/>
    <cellStyle name="Notiz 2 6 21 2 4" xfId="26429" xr:uid="{00000000-0005-0000-0000-0000B2590000}"/>
    <cellStyle name="Notiz 2 6 21 3" xfId="8428" xr:uid="{00000000-0005-0000-0000-0000B3590000}"/>
    <cellStyle name="Notiz 2 6 21 3 2" xfId="19009" xr:uid="{00000000-0005-0000-0000-0000B4590000}"/>
    <cellStyle name="Notiz 2 6 21 3 3" xfId="31808" xr:uid="{00000000-0005-0000-0000-0000B5590000}"/>
    <cellStyle name="Notiz 2 6 21 4" xfId="13311" xr:uid="{00000000-0005-0000-0000-0000B6590000}"/>
    <cellStyle name="Notiz 2 6 21 5" xfId="23500" xr:uid="{00000000-0005-0000-0000-0000B7590000}"/>
    <cellStyle name="Notiz 2 6 22" xfId="3672" xr:uid="{00000000-0005-0000-0000-0000B8590000}"/>
    <cellStyle name="Notiz 2 6 22 2" xfId="6569" xr:uid="{00000000-0005-0000-0000-0000B9590000}"/>
    <cellStyle name="Notiz 2 6 22 2 2" xfId="19012" xr:uid="{00000000-0005-0000-0000-0000BA590000}"/>
    <cellStyle name="Notiz 2 6 22 2 2 2" xfId="31811" xr:uid="{00000000-0005-0000-0000-0000BB590000}"/>
    <cellStyle name="Notiz 2 6 22 2 3" xfId="13314" xr:uid="{00000000-0005-0000-0000-0000BC590000}"/>
    <cellStyle name="Notiz 2 6 22 2 4" xfId="26430" xr:uid="{00000000-0005-0000-0000-0000BD590000}"/>
    <cellStyle name="Notiz 2 6 22 3" xfId="8625" xr:uid="{00000000-0005-0000-0000-0000BE590000}"/>
    <cellStyle name="Notiz 2 6 22 3 2" xfId="19011" xr:uid="{00000000-0005-0000-0000-0000BF590000}"/>
    <cellStyle name="Notiz 2 6 22 3 3" xfId="31810" xr:uid="{00000000-0005-0000-0000-0000C0590000}"/>
    <cellStyle name="Notiz 2 6 22 4" xfId="13313" xr:uid="{00000000-0005-0000-0000-0000C1590000}"/>
    <cellStyle name="Notiz 2 6 22 5" xfId="23860" xr:uid="{00000000-0005-0000-0000-0000C2590000}"/>
    <cellStyle name="Notiz 2 6 23" xfId="3494" xr:uid="{00000000-0005-0000-0000-0000C3590000}"/>
    <cellStyle name="Notiz 2 6 23 2" xfId="6391" xr:uid="{00000000-0005-0000-0000-0000C4590000}"/>
    <cellStyle name="Notiz 2 6 23 2 2" xfId="19014" xr:uid="{00000000-0005-0000-0000-0000C5590000}"/>
    <cellStyle name="Notiz 2 6 23 2 2 2" xfId="31813" xr:uid="{00000000-0005-0000-0000-0000C6590000}"/>
    <cellStyle name="Notiz 2 6 23 2 3" xfId="13316" xr:uid="{00000000-0005-0000-0000-0000C7590000}"/>
    <cellStyle name="Notiz 2 6 23 2 4" xfId="26431" xr:uid="{00000000-0005-0000-0000-0000C8590000}"/>
    <cellStyle name="Notiz 2 6 23 3" xfId="8520" xr:uid="{00000000-0005-0000-0000-0000C9590000}"/>
    <cellStyle name="Notiz 2 6 23 3 2" xfId="19013" xr:uid="{00000000-0005-0000-0000-0000CA590000}"/>
    <cellStyle name="Notiz 2 6 23 3 3" xfId="31812" xr:uid="{00000000-0005-0000-0000-0000CB590000}"/>
    <cellStyle name="Notiz 2 6 23 4" xfId="13315" xr:uid="{00000000-0005-0000-0000-0000CC590000}"/>
    <cellStyle name="Notiz 2 6 23 5" xfId="23682" xr:uid="{00000000-0005-0000-0000-0000CD590000}"/>
    <cellStyle name="Notiz 2 6 24" xfId="3058" xr:uid="{00000000-0005-0000-0000-0000CE590000}"/>
    <cellStyle name="Notiz 2 6 24 2" xfId="5955" xr:uid="{00000000-0005-0000-0000-0000CF590000}"/>
    <cellStyle name="Notiz 2 6 24 2 2" xfId="19016" xr:uid="{00000000-0005-0000-0000-0000D0590000}"/>
    <cellStyle name="Notiz 2 6 24 2 2 2" xfId="31815" xr:uid="{00000000-0005-0000-0000-0000D1590000}"/>
    <cellStyle name="Notiz 2 6 24 2 3" xfId="13318" xr:uid="{00000000-0005-0000-0000-0000D2590000}"/>
    <cellStyle name="Notiz 2 6 24 2 4" xfId="26432" xr:uid="{00000000-0005-0000-0000-0000D3590000}"/>
    <cellStyle name="Notiz 2 6 24 3" xfId="8258" xr:uid="{00000000-0005-0000-0000-0000D4590000}"/>
    <cellStyle name="Notiz 2 6 24 3 2" xfId="19015" xr:uid="{00000000-0005-0000-0000-0000D5590000}"/>
    <cellStyle name="Notiz 2 6 24 3 3" xfId="31814" xr:uid="{00000000-0005-0000-0000-0000D6590000}"/>
    <cellStyle name="Notiz 2 6 24 4" xfId="13317" xr:uid="{00000000-0005-0000-0000-0000D7590000}"/>
    <cellStyle name="Notiz 2 6 24 5" xfId="23246" xr:uid="{00000000-0005-0000-0000-0000D8590000}"/>
    <cellStyle name="Notiz 2 6 25" xfId="3724" xr:uid="{00000000-0005-0000-0000-0000D9590000}"/>
    <cellStyle name="Notiz 2 6 25 2" xfId="6621" xr:uid="{00000000-0005-0000-0000-0000DA590000}"/>
    <cellStyle name="Notiz 2 6 25 2 2" xfId="19018" xr:uid="{00000000-0005-0000-0000-0000DB590000}"/>
    <cellStyle name="Notiz 2 6 25 2 2 2" xfId="31817" xr:uid="{00000000-0005-0000-0000-0000DC590000}"/>
    <cellStyle name="Notiz 2 6 25 2 3" xfId="13320" xr:uid="{00000000-0005-0000-0000-0000DD590000}"/>
    <cellStyle name="Notiz 2 6 25 2 4" xfId="26433" xr:uid="{00000000-0005-0000-0000-0000DE590000}"/>
    <cellStyle name="Notiz 2 6 25 3" xfId="8656" xr:uid="{00000000-0005-0000-0000-0000DF590000}"/>
    <cellStyle name="Notiz 2 6 25 3 2" xfId="19017" xr:uid="{00000000-0005-0000-0000-0000E0590000}"/>
    <cellStyle name="Notiz 2 6 25 3 3" xfId="31816" xr:uid="{00000000-0005-0000-0000-0000E1590000}"/>
    <cellStyle name="Notiz 2 6 25 4" xfId="13319" xr:uid="{00000000-0005-0000-0000-0000E2590000}"/>
    <cellStyle name="Notiz 2 6 25 5" xfId="23912" xr:uid="{00000000-0005-0000-0000-0000E3590000}"/>
    <cellStyle name="Notiz 2 6 26" xfId="4023" xr:uid="{00000000-0005-0000-0000-0000E4590000}"/>
    <cellStyle name="Notiz 2 6 26 2" xfId="6920" xr:uid="{00000000-0005-0000-0000-0000E5590000}"/>
    <cellStyle name="Notiz 2 6 26 2 2" xfId="19020" xr:uid="{00000000-0005-0000-0000-0000E6590000}"/>
    <cellStyle name="Notiz 2 6 26 2 2 2" xfId="31819" xr:uid="{00000000-0005-0000-0000-0000E7590000}"/>
    <cellStyle name="Notiz 2 6 26 2 3" xfId="13322" xr:uid="{00000000-0005-0000-0000-0000E8590000}"/>
    <cellStyle name="Notiz 2 6 26 2 4" xfId="26434" xr:uid="{00000000-0005-0000-0000-0000E9590000}"/>
    <cellStyle name="Notiz 2 6 26 3" xfId="19019" xr:uid="{00000000-0005-0000-0000-0000EA590000}"/>
    <cellStyle name="Notiz 2 6 26 3 2" xfId="31818" xr:uid="{00000000-0005-0000-0000-0000EB590000}"/>
    <cellStyle name="Notiz 2 6 26 4" xfId="13321" xr:uid="{00000000-0005-0000-0000-0000EC590000}"/>
    <cellStyle name="Notiz 2 6 26 5" xfId="24211" xr:uid="{00000000-0005-0000-0000-0000ED590000}"/>
    <cellStyle name="Notiz 2 6 27" xfId="4289" xr:uid="{00000000-0005-0000-0000-0000EE590000}"/>
    <cellStyle name="Notiz 2 6 27 2" xfId="19021" xr:uid="{00000000-0005-0000-0000-0000EF590000}"/>
    <cellStyle name="Notiz 2 6 27 2 2" xfId="31820" xr:uid="{00000000-0005-0000-0000-0000F0590000}"/>
    <cellStyle name="Notiz 2 6 27 3" xfId="13323" xr:uid="{00000000-0005-0000-0000-0000F1590000}"/>
    <cellStyle name="Notiz 2 6 27 4" xfId="26435" xr:uid="{00000000-0005-0000-0000-0000F2590000}"/>
    <cellStyle name="Notiz 2 6 28" xfId="7115" xr:uid="{00000000-0005-0000-0000-0000F3590000}"/>
    <cellStyle name="Notiz 2 6 28 2" xfId="18984" xr:uid="{00000000-0005-0000-0000-0000F4590000}"/>
    <cellStyle name="Notiz 2 6 28 3" xfId="31783" xr:uid="{00000000-0005-0000-0000-0000F5590000}"/>
    <cellStyle name="Notiz 2 6 29" xfId="13286" xr:uid="{00000000-0005-0000-0000-0000F6590000}"/>
    <cellStyle name="Notiz 2 6 3" xfId="2045" xr:uid="{00000000-0005-0000-0000-0000F7590000}"/>
    <cellStyle name="Notiz 2 6 3 2" xfId="4943" xr:uid="{00000000-0005-0000-0000-0000F8590000}"/>
    <cellStyle name="Notiz 2 6 3 2 2" xfId="19023" xr:uid="{00000000-0005-0000-0000-0000F9590000}"/>
    <cellStyle name="Notiz 2 6 3 2 2 2" xfId="31822" xr:uid="{00000000-0005-0000-0000-0000FA590000}"/>
    <cellStyle name="Notiz 2 6 3 2 3" xfId="13325" xr:uid="{00000000-0005-0000-0000-0000FB590000}"/>
    <cellStyle name="Notiz 2 6 3 2 4" xfId="26436" xr:uid="{00000000-0005-0000-0000-0000FC590000}"/>
    <cellStyle name="Notiz 2 6 3 3" xfId="7556" xr:uid="{00000000-0005-0000-0000-0000FD590000}"/>
    <cellStyle name="Notiz 2 6 3 3 2" xfId="19022" xr:uid="{00000000-0005-0000-0000-0000FE590000}"/>
    <cellStyle name="Notiz 2 6 3 3 3" xfId="31821" xr:uid="{00000000-0005-0000-0000-0000FF590000}"/>
    <cellStyle name="Notiz 2 6 3 4" xfId="13324" xr:uid="{00000000-0005-0000-0000-0000005A0000}"/>
    <cellStyle name="Notiz 2 6 3 5" xfId="22234" xr:uid="{00000000-0005-0000-0000-0000015A0000}"/>
    <cellStyle name="Notiz 2 6 4" xfId="1738" xr:uid="{00000000-0005-0000-0000-0000025A0000}"/>
    <cellStyle name="Notiz 2 6 4 2" xfId="4637" xr:uid="{00000000-0005-0000-0000-0000035A0000}"/>
    <cellStyle name="Notiz 2 6 4 2 2" xfId="19025" xr:uid="{00000000-0005-0000-0000-0000045A0000}"/>
    <cellStyle name="Notiz 2 6 4 2 2 2" xfId="31824" xr:uid="{00000000-0005-0000-0000-0000055A0000}"/>
    <cellStyle name="Notiz 2 6 4 2 3" xfId="13327" xr:uid="{00000000-0005-0000-0000-0000065A0000}"/>
    <cellStyle name="Notiz 2 6 4 2 4" xfId="26437" xr:uid="{00000000-0005-0000-0000-0000075A0000}"/>
    <cellStyle name="Notiz 2 6 4 3" xfId="7366" xr:uid="{00000000-0005-0000-0000-0000085A0000}"/>
    <cellStyle name="Notiz 2 6 4 3 2" xfId="19024" xr:uid="{00000000-0005-0000-0000-0000095A0000}"/>
    <cellStyle name="Notiz 2 6 4 3 3" xfId="31823" xr:uid="{00000000-0005-0000-0000-00000A5A0000}"/>
    <cellStyle name="Notiz 2 6 4 4" xfId="13326" xr:uid="{00000000-0005-0000-0000-00000B5A0000}"/>
    <cellStyle name="Notiz 2 6 4 5" xfId="21927" xr:uid="{00000000-0005-0000-0000-00000C5A0000}"/>
    <cellStyle name="Notiz 2 6 5" xfId="2021" xr:uid="{00000000-0005-0000-0000-00000D5A0000}"/>
    <cellStyle name="Notiz 2 6 5 2" xfId="4919" xr:uid="{00000000-0005-0000-0000-00000E5A0000}"/>
    <cellStyle name="Notiz 2 6 5 2 2" xfId="19027" xr:uid="{00000000-0005-0000-0000-00000F5A0000}"/>
    <cellStyle name="Notiz 2 6 5 2 2 2" xfId="31826" xr:uid="{00000000-0005-0000-0000-0000105A0000}"/>
    <cellStyle name="Notiz 2 6 5 2 3" xfId="13329" xr:uid="{00000000-0005-0000-0000-0000115A0000}"/>
    <cellStyle name="Notiz 2 6 5 2 4" xfId="26438" xr:uid="{00000000-0005-0000-0000-0000125A0000}"/>
    <cellStyle name="Notiz 2 6 5 3" xfId="7536" xr:uid="{00000000-0005-0000-0000-0000135A0000}"/>
    <cellStyle name="Notiz 2 6 5 3 2" xfId="19026" xr:uid="{00000000-0005-0000-0000-0000145A0000}"/>
    <cellStyle name="Notiz 2 6 5 3 3" xfId="31825" xr:uid="{00000000-0005-0000-0000-0000155A0000}"/>
    <cellStyle name="Notiz 2 6 5 4" xfId="13328" xr:uid="{00000000-0005-0000-0000-0000165A0000}"/>
    <cellStyle name="Notiz 2 6 5 5" xfId="22210" xr:uid="{00000000-0005-0000-0000-0000175A0000}"/>
    <cellStyle name="Notiz 2 6 6" xfId="1473" xr:uid="{00000000-0005-0000-0000-0000185A0000}"/>
    <cellStyle name="Notiz 2 6 6 2" xfId="4373" xr:uid="{00000000-0005-0000-0000-0000195A0000}"/>
    <cellStyle name="Notiz 2 6 6 2 2" xfId="19029" xr:uid="{00000000-0005-0000-0000-00001A5A0000}"/>
    <cellStyle name="Notiz 2 6 6 2 2 2" xfId="31828" xr:uid="{00000000-0005-0000-0000-00001B5A0000}"/>
    <cellStyle name="Notiz 2 6 6 2 3" xfId="13331" xr:uid="{00000000-0005-0000-0000-00001C5A0000}"/>
    <cellStyle name="Notiz 2 6 6 2 4" xfId="26439" xr:uid="{00000000-0005-0000-0000-00001D5A0000}"/>
    <cellStyle name="Notiz 2 6 6 3" xfId="7180" xr:uid="{00000000-0005-0000-0000-00001E5A0000}"/>
    <cellStyle name="Notiz 2 6 6 3 2" xfId="19028" xr:uid="{00000000-0005-0000-0000-00001F5A0000}"/>
    <cellStyle name="Notiz 2 6 6 3 3" xfId="31827" xr:uid="{00000000-0005-0000-0000-0000205A0000}"/>
    <cellStyle name="Notiz 2 6 6 4" xfId="13330" xr:uid="{00000000-0005-0000-0000-0000215A0000}"/>
    <cellStyle name="Notiz 2 6 6 5" xfId="21663" xr:uid="{00000000-0005-0000-0000-0000225A0000}"/>
    <cellStyle name="Notiz 2 6 7" xfId="2260" xr:uid="{00000000-0005-0000-0000-0000235A0000}"/>
    <cellStyle name="Notiz 2 6 7 2" xfId="5158" xr:uid="{00000000-0005-0000-0000-0000245A0000}"/>
    <cellStyle name="Notiz 2 6 7 2 2" xfId="19031" xr:uid="{00000000-0005-0000-0000-0000255A0000}"/>
    <cellStyle name="Notiz 2 6 7 2 2 2" xfId="31830" xr:uid="{00000000-0005-0000-0000-0000265A0000}"/>
    <cellStyle name="Notiz 2 6 7 2 3" xfId="13333" xr:uid="{00000000-0005-0000-0000-0000275A0000}"/>
    <cellStyle name="Notiz 2 6 7 2 4" xfId="26440" xr:uid="{00000000-0005-0000-0000-0000285A0000}"/>
    <cellStyle name="Notiz 2 6 7 3" xfId="7713" xr:uid="{00000000-0005-0000-0000-0000295A0000}"/>
    <cellStyle name="Notiz 2 6 7 3 2" xfId="19030" xr:uid="{00000000-0005-0000-0000-00002A5A0000}"/>
    <cellStyle name="Notiz 2 6 7 3 3" xfId="31829" xr:uid="{00000000-0005-0000-0000-00002B5A0000}"/>
    <cellStyle name="Notiz 2 6 7 4" xfId="13332" xr:uid="{00000000-0005-0000-0000-00002C5A0000}"/>
    <cellStyle name="Notiz 2 6 7 5" xfId="22449" xr:uid="{00000000-0005-0000-0000-00002D5A0000}"/>
    <cellStyle name="Notiz 2 6 8" xfId="2651" xr:uid="{00000000-0005-0000-0000-00002E5A0000}"/>
    <cellStyle name="Notiz 2 6 8 2" xfId="5548" xr:uid="{00000000-0005-0000-0000-00002F5A0000}"/>
    <cellStyle name="Notiz 2 6 8 2 2" xfId="19033" xr:uid="{00000000-0005-0000-0000-0000305A0000}"/>
    <cellStyle name="Notiz 2 6 8 2 2 2" xfId="31832" xr:uid="{00000000-0005-0000-0000-0000315A0000}"/>
    <cellStyle name="Notiz 2 6 8 2 3" xfId="13335" xr:uid="{00000000-0005-0000-0000-0000325A0000}"/>
    <cellStyle name="Notiz 2 6 8 2 4" xfId="26441" xr:uid="{00000000-0005-0000-0000-0000335A0000}"/>
    <cellStyle name="Notiz 2 6 8 3" xfId="7998" xr:uid="{00000000-0005-0000-0000-0000345A0000}"/>
    <cellStyle name="Notiz 2 6 8 3 2" xfId="19032" xr:uid="{00000000-0005-0000-0000-0000355A0000}"/>
    <cellStyle name="Notiz 2 6 8 3 3" xfId="31831" xr:uid="{00000000-0005-0000-0000-0000365A0000}"/>
    <cellStyle name="Notiz 2 6 8 4" xfId="13334" xr:uid="{00000000-0005-0000-0000-0000375A0000}"/>
    <cellStyle name="Notiz 2 6 8 5" xfId="22839" xr:uid="{00000000-0005-0000-0000-0000385A0000}"/>
    <cellStyle name="Notiz 2 6 9" xfId="1975" xr:uid="{00000000-0005-0000-0000-0000395A0000}"/>
    <cellStyle name="Notiz 2 6 9 2" xfId="4873" xr:uid="{00000000-0005-0000-0000-00003A5A0000}"/>
    <cellStyle name="Notiz 2 6 9 2 2" xfId="19035" xr:uid="{00000000-0005-0000-0000-00003B5A0000}"/>
    <cellStyle name="Notiz 2 6 9 2 2 2" xfId="31834" xr:uid="{00000000-0005-0000-0000-00003C5A0000}"/>
    <cellStyle name="Notiz 2 6 9 2 3" xfId="13337" xr:uid="{00000000-0005-0000-0000-00003D5A0000}"/>
    <cellStyle name="Notiz 2 6 9 2 4" xfId="26442" xr:uid="{00000000-0005-0000-0000-00003E5A0000}"/>
    <cellStyle name="Notiz 2 6 9 3" xfId="7500" xr:uid="{00000000-0005-0000-0000-00003F5A0000}"/>
    <cellStyle name="Notiz 2 6 9 3 2" xfId="19034" xr:uid="{00000000-0005-0000-0000-0000405A0000}"/>
    <cellStyle name="Notiz 2 6 9 3 3" xfId="31833" xr:uid="{00000000-0005-0000-0000-0000415A0000}"/>
    <cellStyle name="Notiz 2 6 9 4" xfId="13336" xr:uid="{00000000-0005-0000-0000-0000425A0000}"/>
    <cellStyle name="Notiz 2 6 9 5" xfId="22164" xr:uid="{00000000-0005-0000-0000-0000435A0000}"/>
    <cellStyle name="Notiz 2 7" xfId="1701" xr:uid="{00000000-0005-0000-0000-0000445A0000}"/>
    <cellStyle name="Notiz 2 7 2" xfId="4600" xr:uid="{00000000-0005-0000-0000-0000455A0000}"/>
    <cellStyle name="Notiz 2 7 2 2" xfId="19037" xr:uid="{00000000-0005-0000-0000-0000465A0000}"/>
    <cellStyle name="Notiz 2 7 2 2 2" xfId="31836" xr:uid="{00000000-0005-0000-0000-0000475A0000}"/>
    <cellStyle name="Notiz 2 7 2 3" xfId="13339" xr:uid="{00000000-0005-0000-0000-0000485A0000}"/>
    <cellStyle name="Notiz 2 7 2 4" xfId="26443" xr:uid="{00000000-0005-0000-0000-0000495A0000}"/>
    <cellStyle name="Notiz 2 7 3" xfId="7333" xr:uid="{00000000-0005-0000-0000-00004A5A0000}"/>
    <cellStyle name="Notiz 2 7 3 2" xfId="19036" xr:uid="{00000000-0005-0000-0000-00004B5A0000}"/>
    <cellStyle name="Notiz 2 7 3 3" xfId="31835" xr:uid="{00000000-0005-0000-0000-00004C5A0000}"/>
    <cellStyle name="Notiz 2 7 4" xfId="13338" xr:uid="{00000000-0005-0000-0000-00004D5A0000}"/>
    <cellStyle name="Notiz 2 7 5" xfId="21890" xr:uid="{00000000-0005-0000-0000-00004E5A0000}"/>
    <cellStyle name="Notiz 2 8" xfId="2060" xr:uid="{00000000-0005-0000-0000-00004F5A0000}"/>
    <cellStyle name="Notiz 2 8 2" xfId="4958" xr:uid="{00000000-0005-0000-0000-0000505A0000}"/>
    <cellStyle name="Notiz 2 8 2 2" xfId="19039" xr:uid="{00000000-0005-0000-0000-0000515A0000}"/>
    <cellStyle name="Notiz 2 8 2 2 2" xfId="31838" xr:uid="{00000000-0005-0000-0000-0000525A0000}"/>
    <cellStyle name="Notiz 2 8 2 3" xfId="13341" xr:uid="{00000000-0005-0000-0000-0000535A0000}"/>
    <cellStyle name="Notiz 2 8 2 4" xfId="26444" xr:uid="{00000000-0005-0000-0000-0000545A0000}"/>
    <cellStyle name="Notiz 2 8 3" xfId="7571" xr:uid="{00000000-0005-0000-0000-0000555A0000}"/>
    <cellStyle name="Notiz 2 8 3 2" xfId="19038" xr:uid="{00000000-0005-0000-0000-0000565A0000}"/>
    <cellStyle name="Notiz 2 8 3 3" xfId="31837" xr:uid="{00000000-0005-0000-0000-0000575A0000}"/>
    <cellStyle name="Notiz 2 8 4" xfId="13340" xr:uid="{00000000-0005-0000-0000-0000585A0000}"/>
    <cellStyle name="Notiz 2 8 5" xfId="22249" xr:uid="{00000000-0005-0000-0000-0000595A0000}"/>
    <cellStyle name="Notiz 2 9" xfId="1498" xr:uid="{00000000-0005-0000-0000-00005A5A0000}"/>
    <cellStyle name="Notiz 2 9 2" xfId="4397" xr:uid="{00000000-0005-0000-0000-00005B5A0000}"/>
    <cellStyle name="Notiz 2 9 2 2" xfId="19041" xr:uid="{00000000-0005-0000-0000-00005C5A0000}"/>
    <cellStyle name="Notiz 2 9 2 2 2" xfId="31840" xr:uid="{00000000-0005-0000-0000-00005D5A0000}"/>
    <cellStyle name="Notiz 2 9 2 3" xfId="13343" xr:uid="{00000000-0005-0000-0000-00005E5A0000}"/>
    <cellStyle name="Notiz 2 9 2 4" xfId="26445" xr:uid="{00000000-0005-0000-0000-00005F5A0000}"/>
    <cellStyle name="Notiz 2 9 3" xfId="7198" xr:uid="{00000000-0005-0000-0000-0000605A0000}"/>
    <cellStyle name="Notiz 2 9 3 2" xfId="19040" xr:uid="{00000000-0005-0000-0000-0000615A0000}"/>
    <cellStyle name="Notiz 2 9 3 3" xfId="31839" xr:uid="{00000000-0005-0000-0000-0000625A0000}"/>
    <cellStyle name="Notiz 2 9 4" xfId="13342" xr:uid="{00000000-0005-0000-0000-0000635A0000}"/>
    <cellStyle name="Notiz 2 9 5" xfId="21687" xr:uid="{00000000-0005-0000-0000-0000645A0000}"/>
    <cellStyle name="Notiz 3" xfId="475" xr:uid="{00000000-0005-0000-0000-0000655A0000}"/>
    <cellStyle name="Notiz 3 10" xfId="2020" xr:uid="{00000000-0005-0000-0000-0000665A0000}"/>
    <cellStyle name="Notiz 3 10 2" xfId="4918" xr:uid="{00000000-0005-0000-0000-0000675A0000}"/>
    <cellStyle name="Notiz 3 10 2 2" xfId="19044" xr:uid="{00000000-0005-0000-0000-0000685A0000}"/>
    <cellStyle name="Notiz 3 10 2 2 2" xfId="31843" xr:uid="{00000000-0005-0000-0000-0000695A0000}"/>
    <cellStyle name="Notiz 3 10 2 3" xfId="13346" xr:uid="{00000000-0005-0000-0000-00006A5A0000}"/>
    <cellStyle name="Notiz 3 10 2 4" xfId="26446" xr:uid="{00000000-0005-0000-0000-00006B5A0000}"/>
    <cellStyle name="Notiz 3 10 3" xfId="7535" xr:uid="{00000000-0005-0000-0000-00006C5A0000}"/>
    <cellStyle name="Notiz 3 10 3 2" xfId="19043" xr:uid="{00000000-0005-0000-0000-00006D5A0000}"/>
    <cellStyle name="Notiz 3 10 3 3" xfId="31842" xr:uid="{00000000-0005-0000-0000-00006E5A0000}"/>
    <cellStyle name="Notiz 3 10 4" xfId="13345" xr:uid="{00000000-0005-0000-0000-00006F5A0000}"/>
    <cellStyle name="Notiz 3 10 5" xfId="22209" xr:uid="{00000000-0005-0000-0000-0000705A0000}"/>
    <cellStyle name="Notiz 3 11" xfId="1764" xr:uid="{00000000-0005-0000-0000-0000715A0000}"/>
    <cellStyle name="Notiz 3 11 2" xfId="4663" xr:uid="{00000000-0005-0000-0000-0000725A0000}"/>
    <cellStyle name="Notiz 3 11 2 2" xfId="19046" xr:uid="{00000000-0005-0000-0000-0000735A0000}"/>
    <cellStyle name="Notiz 3 11 2 2 2" xfId="31845" xr:uid="{00000000-0005-0000-0000-0000745A0000}"/>
    <cellStyle name="Notiz 3 11 2 3" xfId="13348" xr:uid="{00000000-0005-0000-0000-0000755A0000}"/>
    <cellStyle name="Notiz 3 11 2 4" xfId="26447" xr:uid="{00000000-0005-0000-0000-0000765A0000}"/>
    <cellStyle name="Notiz 3 11 3" xfId="7388" xr:uid="{00000000-0005-0000-0000-0000775A0000}"/>
    <cellStyle name="Notiz 3 11 3 2" xfId="19045" xr:uid="{00000000-0005-0000-0000-0000785A0000}"/>
    <cellStyle name="Notiz 3 11 3 3" xfId="31844" xr:uid="{00000000-0005-0000-0000-0000795A0000}"/>
    <cellStyle name="Notiz 3 11 4" xfId="13347" xr:uid="{00000000-0005-0000-0000-00007A5A0000}"/>
    <cellStyle name="Notiz 3 11 5" xfId="21953" xr:uid="{00000000-0005-0000-0000-00007B5A0000}"/>
    <cellStyle name="Notiz 3 12" xfId="2000" xr:uid="{00000000-0005-0000-0000-00007C5A0000}"/>
    <cellStyle name="Notiz 3 12 2" xfId="4898" xr:uid="{00000000-0005-0000-0000-00007D5A0000}"/>
    <cellStyle name="Notiz 3 12 2 2" xfId="19048" xr:uid="{00000000-0005-0000-0000-00007E5A0000}"/>
    <cellStyle name="Notiz 3 12 2 2 2" xfId="31847" xr:uid="{00000000-0005-0000-0000-00007F5A0000}"/>
    <cellStyle name="Notiz 3 12 2 3" xfId="13350" xr:uid="{00000000-0005-0000-0000-0000805A0000}"/>
    <cellStyle name="Notiz 3 12 2 4" xfId="26448" xr:uid="{00000000-0005-0000-0000-0000815A0000}"/>
    <cellStyle name="Notiz 3 12 3" xfId="7519" xr:uid="{00000000-0005-0000-0000-0000825A0000}"/>
    <cellStyle name="Notiz 3 12 3 2" xfId="19047" xr:uid="{00000000-0005-0000-0000-0000835A0000}"/>
    <cellStyle name="Notiz 3 12 3 3" xfId="31846" xr:uid="{00000000-0005-0000-0000-0000845A0000}"/>
    <cellStyle name="Notiz 3 12 4" xfId="13349" xr:uid="{00000000-0005-0000-0000-0000855A0000}"/>
    <cellStyle name="Notiz 3 12 5" xfId="22189" xr:uid="{00000000-0005-0000-0000-0000865A0000}"/>
    <cellStyle name="Notiz 3 13" xfId="2650" xr:uid="{00000000-0005-0000-0000-0000875A0000}"/>
    <cellStyle name="Notiz 3 13 2" xfId="5547" xr:uid="{00000000-0005-0000-0000-0000885A0000}"/>
    <cellStyle name="Notiz 3 13 2 2" xfId="19050" xr:uid="{00000000-0005-0000-0000-0000895A0000}"/>
    <cellStyle name="Notiz 3 13 2 2 2" xfId="31849" xr:uid="{00000000-0005-0000-0000-00008A5A0000}"/>
    <cellStyle name="Notiz 3 13 2 3" xfId="13352" xr:uid="{00000000-0005-0000-0000-00008B5A0000}"/>
    <cellStyle name="Notiz 3 13 2 4" xfId="26449" xr:uid="{00000000-0005-0000-0000-00008C5A0000}"/>
    <cellStyle name="Notiz 3 13 3" xfId="7997" xr:uid="{00000000-0005-0000-0000-00008D5A0000}"/>
    <cellStyle name="Notiz 3 13 3 2" xfId="19049" xr:uid="{00000000-0005-0000-0000-00008E5A0000}"/>
    <cellStyle name="Notiz 3 13 3 3" xfId="31848" xr:uid="{00000000-0005-0000-0000-00008F5A0000}"/>
    <cellStyle name="Notiz 3 13 4" xfId="13351" xr:uid="{00000000-0005-0000-0000-0000905A0000}"/>
    <cellStyle name="Notiz 3 13 5" xfId="22838" xr:uid="{00000000-0005-0000-0000-0000915A0000}"/>
    <cellStyle name="Notiz 3 14" xfId="2279" xr:uid="{00000000-0005-0000-0000-0000925A0000}"/>
    <cellStyle name="Notiz 3 14 2" xfId="5177" xr:uid="{00000000-0005-0000-0000-0000935A0000}"/>
    <cellStyle name="Notiz 3 14 2 2" xfId="19052" xr:uid="{00000000-0005-0000-0000-0000945A0000}"/>
    <cellStyle name="Notiz 3 14 2 2 2" xfId="31851" xr:uid="{00000000-0005-0000-0000-0000955A0000}"/>
    <cellStyle name="Notiz 3 14 2 3" xfId="13354" xr:uid="{00000000-0005-0000-0000-0000965A0000}"/>
    <cellStyle name="Notiz 3 14 2 4" xfId="26450" xr:uid="{00000000-0005-0000-0000-0000975A0000}"/>
    <cellStyle name="Notiz 3 14 3" xfId="7729" xr:uid="{00000000-0005-0000-0000-0000985A0000}"/>
    <cellStyle name="Notiz 3 14 3 2" xfId="19051" xr:uid="{00000000-0005-0000-0000-0000995A0000}"/>
    <cellStyle name="Notiz 3 14 3 3" xfId="31850" xr:uid="{00000000-0005-0000-0000-00009A5A0000}"/>
    <cellStyle name="Notiz 3 14 4" xfId="13353" xr:uid="{00000000-0005-0000-0000-00009B5A0000}"/>
    <cellStyle name="Notiz 3 14 5" xfId="22468" xr:uid="{00000000-0005-0000-0000-00009C5A0000}"/>
    <cellStyle name="Notiz 3 15" xfId="2638" xr:uid="{00000000-0005-0000-0000-00009D5A0000}"/>
    <cellStyle name="Notiz 3 15 2" xfId="5535" xr:uid="{00000000-0005-0000-0000-00009E5A0000}"/>
    <cellStyle name="Notiz 3 15 2 2" xfId="19054" xr:uid="{00000000-0005-0000-0000-00009F5A0000}"/>
    <cellStyle name="Notiz 3 15 2 2 2" xfId="31853" xr:uid="{00000000-0005-0000-0000-0000A05A0000}"/>
    <cellStyle name="Notiz 3 15 2 3" xfId="13356" xr:uid="{00000000-0005-0000-0000-0000A15A0000}"/>
    <cellStyle name="Notiz 3 15 2 4" xfId="26451" xr:uid="{00000000-0005-0000-0000-0000A25A0000}"/>
    <cellStyle name="Notiz 3 15 3" xfId="7985" xr:uid="{00000000-0005-0000-0000-0000A35A0000}"/>
    <cellStyle name="Notiz 3 15 3 2" xfId="19053" xr:uid="{00000000-0005-0000-0000-0000A45A0000}"/>
    <cellStyle name="Notiz 3 15 3 3" xfId="31852" xr:uid="{00000000-0005-0000-0000-0000A55A0000}"/>
    <cellStyle name="Notiz 3 15 4" xfId="13355" xr:uid="{00000000-0005-0000-0000-0000A65A0000}"/>
    <cellStyle name="Notiz 3 15 5" xfId="22826" xr:uid="{00000000-0005-0000-0000-0000A75A0000}"/>
    <cellStyle name="Notiz 3 16" xfId="2587" xr:uid="{00000000-0005-0000-0000-0000A85A0000}"/>
    <cellStyle name="Notiz 3 16 2" xfId="5484" xr:uid="{00000000-0005-0000-0000-0000A95A0000}"/>
    <cellStyle name="Notiz 3 16 2 2" xfId="19056" xr:uid="{00000000-0005-0000-0000-0000AA5A0000}"/>
    <cellStyle name="Notiz 3 16 2 2 2" xfId="31855" xr:uid="{00000000-0005-0000-0000-0000AB5A0000}"/>
    <cellStyle name="Notiz 3 16 2 3" xfId="13358" xr:uid="{00000000-0005-0000-0000-0000AC5A0000}"/>
    <cellStyle name="Notiz 3 16 2 4" xfId="26452" xr:uid="{00000000-0005-0000-0000-0000AD5A0000}"/>
    <cellStyle name="Notiz 3 16 3" xfId="7947" xr:uid="{00000000-0005-0000-0000-0000AE5A0000}"/>
    <cellStyle name="Notiz 3 16 3 2" xfId="19055" xr:uid="{00000000-0005-0000-0000-0000AF5A0000}"/>
    <cellStyle name="Notiz 3 16 3 3" xfId="31854" xr:uid="{00000000-0005-0000-0000-0000B05A0000}"/>
    <cellStyle name="Notiz 3 16 4" xfId="13357" xr:uid="{00000000-0005-0000-0000-0000B15A0000}"/>
    <cellStyle name="Notiz 3 16 5" xfId="22775" xr:uid="{00000000-0005-0000-0000-0000B25A0000}"/>
    <cellStyle name="Notiz 3 17" xfId="2506" xr:uid="{00000000-0005-0000-0000-0000B35A0000}"/>
    <cellStyle name="Notiz 3 17 2" xfId="5403" xr:uid="{00000000-0005-0000-0000-0000B45A0000}"/>
    <cellStyle name="Notiz 3 17 2 2" xfId="19058" xr:uid="{00000000-0005-0000-0000-0000B55A0000}"/>
    <cellStyle name="Notiz 3 17 2 2 2" xfId="31857" xr:uid="{00000000-0005-0000-0000-0000B65A0000}"/>
    <cellStyle name="Notiz 3 17 2 3" xfId="13360" xr:uid="{00000000-0005-0000-0000-0000B75A0000}"/>
    <cellStyle name="Notiz 3 17 2 4" xfId="26453" xr:uid="{00000000-0005-0000-0000-0000B85A0000}"/>
    <cellStyle name="Notiz 3 17 3" xfId="7889" xr:uid="{00000000-0005-0000-0000-0000B95A0000}"/>
    <cellStyle name="Notiz 3 17 3 2" xfId="19057" xr:uid="{00000000-0005-0000-0000-0000BA5A0000}"/>
    <cellStyle name="Notiz 3 17 3 3" xfId="31856" xr:uid="{00000000-0005-0000-0000-0000BB5A0000}"/>
    <cellStyle name="Notiz 3 17 4" xfId="13359" xr:uid="{00000000-0005-0000-0000-0000BC5A0000}"/>
    <cellStyle name="Notiz 3 17 5" xfId="22694" xr:uid="{00000000-0005-0000-0000-0000BD5A0000}"/>
    <cellStyle name="Notiz 3 18" xfId="2162" xr:uid="{00000000-0005-0000-0000-0000BE5A0000}"/>
    <cellStyle name="Notiz 3 18 2" xfId="5060" xr:uid="{00000000-0005-0000-0000-0000BF5A0000}"/>
    <cellStyle name="Notiz 3 18 2 2" xfId="19060" xr:uid="{00000000-0005-0000-0000-0000C05A0000}"/>
    <cellStyle name="Notiz 3 18 2 2 2" xfId="31859" xr:uid="{00000000-0005-0000-0000-0000C15A0000}"/>
    <cellStyle name="Notiz 3 18 2 3" xfId="13362" xr:uid="{00000000-0005-0000-0000-0000C25A0000}"/>
    <cellStyle name="Notiz 3 18 2 4" xfId="26454" xr:uid="{00000000-0005-0000-0000-0000C35A0000}"/>
    <cellStyle name="Notiz 3 18 3" xfId="7673" xr:uid="{00000000-0005-0000-0000-0000C45A0000}"/>
    <cellStyle name="Notiz 3 18 3 2" xfId="19059" xr:uid="{00000000-0005-0000-0000-0000C55A0000}"/>
    <cellStyle name="Notiz 3 18 3 3" xfId="31858" xr:uid="{00000000-0005-0000-0000-0000C65A0000}"/>
    <cellStyle name="Notiz 3 18 4" xfId="13361" xr:uid="{00000000-0005-0000-0000-0000C75A0000}"/>
    <cellStyle name="Notiz 3 18 5" xfId="22351" xr:uid="{00000000-0005-0000-0000-0000C85A0000}"/>
    <cellStyle name="Notiz 3 19" xfId="2751" xr:uid="{00000000-0005-0000-0000-0000C95A0000}"/>
    <cellStyle name="Notiz 3 19 2" xfId="5648" xr:uid="{00000000-0005-0000-0000-0000CA5A0000}"/>
    <cellStyle name="Notiz 3 19 2 2" xfId="19062" xr:uid="{00000000-0005-0000-0000-0000CB5A0000}"/>
    <cellStyle name="Notiz 3 19 2 2 2" xfId="31861" xr:uid="{00000000-0005-0000-0000-0000CC5A0000}"/>
    <cellStyle name="Notiz 3 19 2 3" xfId="13364" xr:uid="{00000000-0005-0000-0000-0000CD5A0000}"/>
    <cellStyle name="Notiz 3 19 2 4" xfId="26455" xr:uid="{00000000-0005-0000-0000-0000CE5A0000}"/>
    <cellStyle name="Notiz 3 19 3" xfId="8092" xr:uid="{00000000-0005-0000-0000-0000CF5A0000}"/>
    <cellStyle name="Notiz 3 19 3 2" xfId="19061" xr:uid="{00000000-0005-0000-0000-0000D05A0000}"/>
    <cellStyle name="Notiz 3 19 3 3" xfId="31860" xr:uid="{00000000-0005-0000-0000-0000D15A0000}"/>
    <cellStyle name="Notiz 3 19 4" xfId="13363" xr:uid="{00000000-0005-0000-0000-0000D25A0000}"/>
    <cellStyle name="Notiz 3 19 5" xfId="22939" xr:uid="{00000000-0005-0000-0000-0000D35A0000}"/>
    <cellStyle name="Notiz 3 2" xfId="476" xr:uid="{00000000-0005-0000-0000-0000D45A0000}"/>
    <cellStyle name="Notiz 3 2 10" xfId="2518" xr:uid="{00000000-0005-0000-0000-0000D55A0000}"/>
    <cellStyle name="Notiz 3 2 10 2" xfId="5415" xr:uid="{00000000-0005-0000-0000-0000D65A0000}"/>
    <cellStyle name="Notiz 3 2 10 2 2" xfId="19065" xr:uid="{00000000-0005-0000-0000-0000D75A0000}"/>
    <cellStyle name="Notiz 3 2 10 2 2 2" xfId="31864" xr:uid="{00000000-0005-0000-0000-0000D85A0000}"/>
    <cellStyle name="Notiz 3 2 10 2 3" xfId="13367" xr:uid="{00000000-0005-0000-0000-0000D95A0000}"/>
    <cellStyle name="Notiz 3 2 10 2 4" xfId="26456" xr:uid="{00000000-0005-0000-0000-0000DA5A0000}"/>
    <cellStyle name="Notiz 3 2 10 3" xfId="7896" xr:uid="{00000000-0005-0000-0000-0000DB5A0000}"/>
    <cellStyle name="Notiz 3 2 10 3 2" xfId="19064" xr:uid="{00000000-0005-0000-0000-0000DC5A0000}"/>
    <cellStyle name="Notiz 3 2 10 3 3" xfId="31863" xr:uid="{00000000-0005-0000-0000-0000DD5A0000}"/>
    <cellStyle name="Notiz 3 2 10 4" xfId="13366" xr:uid="{00000000-0005-0000-0000-0000DE5A0000}"/>
    <cellStyle name="Notiz 3 2 10 5" xfId="22706" xr:uid="{00000000-0005-0000-0000-0000DF5A0000}"/>
    <cellStyle name="Notiz 3 2 11" xfId="2450" xr:uid="{00000000-0005-0000-0000-0000E05A0000}"/>
    <cellStyle name="Notiz 3 2 11 2" xfId="5347" xr:uid="{00000000-0005-0000-0000-0000E15A0000}"/>
    <cellStyle name="Notiz 3 2 11 2 2" xfId="19067" xr:uid="{00000000-0005-0000-0000-0000E25A0000}"/>
    <cellStyle name="Notiz 3 2 11 2 2 2" xfId="31866" xr:uid="{00000000-0005-0000-0000-0000E35A0000}"/>
    <cellStyle name="Notiz 3 2 11 2 3" xfId="13369" xr:uid="{00000000-0005-0000-0000-0000E45A0000}"/>
    <cellStyle name="Notiz 3 2 11 2 4" xfId="26457" xr:uid="{00000000-0005-0000-0000-0000E55A0000}"/>
    <cellStyle name="Notiz 3 2 11 3" xfId="7849" xr:uid="{00000000-0005-0000-0000-0000E65A0000}"/>
    <cellStyle name="Notiz 3 2 11 3 2" xfId="19066" xr:uid="{00000000-0005-0000-0000-0000E75A0000}"/>
    <cellStyle name="Notiz 3 2 11 3 3" xfId="31865" xr:uid="{00000000-0005-0000-0000-0000E85A0000}"/>
    <cellStyle name="Notiz 3 2 11 4" xfId="13368" xr:uid="{00000000-0005-0000-0000-0000E95A0000}"/>
    <cellStyle name="Notiz 3 2 11 5" xfId="22638" xr:uid="{00000000-0005-0000-0000-0000EA5A0000}"/>
    <cellStyle name="Notiz 3 2 12" xfId="2364" xr:uid="{00000000-0005-0000-0000-0000EB5A0000}"/>
    <cellStyle name="Notiz 3 2 12 2" xfId="5262" xr:uid="{00000000-0005-0000-0000-0000EC5A0000}"/>
    <cellStyle name="Notiz 3 2 12 2 2" xfId="19069" xr:uid="{00000000-0005-0000-0000-0000ED5A0000}"/>
    <cellStyle name="Notiz 3 2 12 2 2 2" xfId="31868" xr:uid="{00000000-0005-0000-0000-0000EE5A0000}"/>
    <cellStyle name="Notiz 3 2 12 2 3" xfId="13371" xr:uid="{00000000-0005-0000-0000-0000EF5A0000}"/>
    <cellStyle name="Notiz 3 2 12 2 4" xfId="26458" xr:uid="{00000000-0005-0000-0000-0000F05A0000}"/>
    <cellStyle name="Notiz 3 2 12 3" xfId="7798" xr:uid="{00000000-0005-0000-0000-0000F15A0000}"/>
    <cellStyle name="Notiz 3 2 12 3 2" xfId="19068" xr:uid="{00000000-0005-0000-0000-0000F25A0000}"/>
    <cellStyle name="Notiz 3 2 12 3 3" xfId="31867" xr:uid="{00000000-0005-0000-0000-0000F35A0000}"/>
    <cellStyle name="Notiz 3 2 12 4" xfId="13370" xr:uid="{00000000-0005-0000-0000-0000F45A0000}"/>
    <cellStyle name="Notiz 3 2 12 5" xfId="22553" xr:uid="{00000000-0005-0000-0000-0000F55A0000}"/>
    <cellStyle name="Notiz 3 2 13" xfId="2526" xr:uid="{00000000-0005-0000-0000-0000F65A0000}"/>
    <cellStyle name="Notiz 3 2 13 2" xfId="5423" xr:uid="{00000000-0005-0000-0000-0000F75A0000}"/>
    <cellStyle name="Notiz 3 2 13 2 2" xfId="19071" xr:uid="{00000000-0005-0000-0000-0000F85A0000}"/>
    <cellStyle name="Notiz 3 2 13 2 2 2" xfId="31870" xr:uid="{00000000-0005-0000-0000-0000F95A0000}"/>
    <cellStyle name="Notiz 3 2 13 2 3" xfId="13373" xr:uid="{00000000-0005-0000-0000-0000FA5A0000}"/>
    <cellStyle name="Notiz 3 2 13 2 4" xfId="26459" xr:uid="{00000000-0005-0000-0000-0000FB5A0000}"/>
    <cellStyle name="Notiz 3 2 13 3" xfId="7902" xr:uid="{00000000-0005-0000-0000-0000FC5A0000}"/>
    <cellStyle name="Notiz 3 2 13 3 2" xfId="19070" xr:uid="{00000000-0005-0000-0000-0000FD5A0000}"/>
    <cellStyle name="Notiz 3 2 13 3 3" xfId="31869" xr:uid="{00000000-0005-0000-0000-0000FE5A0000}"/>
    <cellStyle name="Notiz 3 2 13 4" xfId="13372" xr:uid="{00000000-0005-0000-0000-0000FF5A0000}"/>
    <cellStyle name="Notiz 3 2 13 5" xfId="22714" xr:uid="{00000000-0005-0000-0000-0000005B0000}"/>
    <cellStyle name="Notiz 3 2 14" xfId="2631" xr:uid="{00000000-0005-0000-0000-0000015B0000}"/>
    <cellStyle name="Notiz 3 2 14 2" xfId="5528" xr:uid="{00000000-0005-0000-0000-0000025B0000}"/>
    <cellStyle name="Notiz 3 2 14 2 2" xfId="19073" xr:uid="{00000000-0005-0000-0000-0000035B0000}"/>
    <cellStyle name="Notiz 3 2 14 2 2 2" xfId="31872" xr:uid="{00000000-0005-0000-0000-0000045B0000}"/>
    <cellStyle name="Notiz 3 2 14 2 3" xfId="13375" xr:uid="{00000000-0005-0000-0000-0000055B0000}"/>
    <cellStyle name="Notiz 3 2 14 2 4" xfId="26460" xr:uid="{00000000-0005-0000-0000-0000065B0000}"/>
    <cellStyle name="Notiz 3 2 14 3" xfId="7978" xr:uid="{00000000-0005-0000-0000-0000075B0000}"/>
    <cellStyle name="Notiz 3 2 14 3 2" xfId="19072" xr:uid="{00000000-0005-0000-0000-0000085B0000}"/>
    <cellStyle name="Notiz 3 2 14 3 3" xfId="31871" xr:uid="{00000000-0005-0000-0000-0000095B0000}"/>
    <cellStyle name="Notiz 3 2 14 4" xfId="13374" xr:uid="{00000000-0005-0000-0000-00000A5B0000}"/>
    <cellStyle name="Notiz 3 2 14 5" xfId="22819" xr:uid="{00000000-0005-0000-0000-00000B5B0000}"/>
    <cellStyle name="Notiz 3 2 15" xfId="2432" xr:uid="{00000000-0005-0000-0000-00000C5B0000}"/>
    <cellStyle name="Notiz 3 2 15 2" xfId="5329" xr:uid="{00000000-0005-0000-0000-00000D5B0000}"/>
    <cellStyle name="Notiz 3 2 15 2 2" xfId="19075" xr:uid="{00000000-0005-0000-0000-00000E5B0000}"/>
    <cellStyle name="Notiz 3 2 15 2 2 2" xfId="31874" xr:uid="{00000000-0005-0000-0000-00000F5B0000}"/>
    <cellStyle name="Notiz 3 2 15 2 3" xfId="13377" xr:uid="{00000000-0005-0000-0000-0000105B0000}"/>
    <cellStyle name="Notiz 3 2 15 2 4" xfId="26461" xr:uid="{00000000-0005-0000-0000-0000115B0000}"/>
    <cellStyle name="Notiz 3 2 15 3" xfId="7832" xr:uid="{00000000-0005-0000-0000-0000125B0000}"/>
    <cellStyle name="Notiz 3 2 15 3 2" xfId="19074" xr:uid="{00000000-0005-0000-0000-0000135B0000}"/>
    <cellStyle name="Notiz 3 2 15 3 3" xfId="31873" xr:uid="{00000000-0005-0000-0000-0000145B0000}"/>
    <cellStyle name="Notiz 3 2 15 4" xfId="13376" xr:uid="{00000000-0005-0000-0000-0000155B0000}"/>
    <cellStyle name="Notiz 3 2 15 5" xfId="22620" xr:uid="{00000000-0005-0000-0000-0000165B0000}"/>
    <cellStyle name="Notiz 3 2 16" xfId="2750" xr:uid="{00000000-0005-0000-0000-0000175B0000}"/>
    <cellStyle name="Notiz 3 2 16 2" xfId="5647" xr:uid="{00000000-0005-0000-0000-0000185B0000}"/>
    <cellStyle name="Notiz 3 2 16 2 2" xfId="19077" xr:uid="{00000000-0005-0000-0000-0000195B0000}"/>
    <cellStyle name="Notiz 3 2 16 2 2 2" xfId="31876" xr:uid="{00000000-0005-0000-0000-00001A5B0000}"/>
    <cellStyle name="Notiz 3 2 16 2 3" xfId="13379" xr:uid="{00000000-0005-0000-0000-00001B5B0000}"/>
    <cellStyle name="Notiz 3 2 16 2 4" xfId="26462" xr:uid="{00000000-0005-0000-0000-00001C5B0000}"/>
    <cellStyle name="Notiz 3 2 16 3" xfId="8091" xr:uid="{00000000-0005-0000-0000-00001D5B0000}"/>
    <cellStyle name="Notiz 3 2 16 3 2" xfId="19076" xr:uid="{00000000-0005-0000-0000-00001E5B0000}"/>
    <cellStyle name="Notiz 3 2 16 3 3" xfId="31875" xr:uid="{00000000-0005-0000-0000-00001F5B0000}"/>
    <cellStyle name="Notiz 3 2 16 4" xfId="13378" xr:uid="{00000000-0005-0000-0000-0000205B0000}"/>
    <cellStyle name="Notiz 3 2 16 5" xfId="22938" xr:uid="{00000000-0005-0000-0000-0000215B0000}"/>
    <cellStyle name="Notiz 3 2 17" xfId="2534" xr:uid="{00000000-0005-0000-0000-0000225B0000}"/>
    <cellStyle name="Notiz 3 2 17 2" xfId="5431" xr:uid="{00000000-0005-0000-0000-0000235B0000}"/>
    <cellStyle name="Notiz 3 2 17 2 2" xfId="19079" xr:uid="{00000000-0005-0000-0000-0000245B0000}"/>
    <cellStyle name="Notiz 3 2 17 2 2 2" xfId="31878" xr:uid="{00000000-0005-0000-0000-0000255B0000}"/>
    <cellStyle name="Notiz 3 2 17 2 3" xfId="13381" xr:uid="{00000000-0005-0000-0000-0000265B0000}"/>
    <cellStyle name="Notiz 3 2 17 2 4" xfId="26463" xr:uid="{00000000-0005-0000-0000-0000275B0000}"/>
    <cellStyle name="Notiz 3 2 17 3" xfId="7908" xr:uid="{00000000-0005-0000-0000-0000285B0000}"/>
    <cellStyle name="Notiz 3 2 17 3 2" xfId="19078" xr:uid="{00000000-0005-0000-0000-0000295B0000}"/>
    <cellStyle name="Notiz 3 2 17 3 3" xfId="31877" xr:uid="{00000000-0005-0000-0000-00002A5B0000}"/>
    <cellStyle name="Notiz 3 2 17 4" xfId="13380" xr:uid="{00000000-0005-0000-0000-00002B5B0000}"/>
    <cellStyle name="Notiz 3 2 17 5" xfId="22722" xr:uid="{00000000-0005-0000-0000-00002C5B0000}"/>
    <cellStyle name="Notiz 3 2 18" xfId="3176" xr:uid="{00000000-0005-0000-0000-00002D5B0000}"/>
    <cellStyle name="Notiz 3 2 18 2" xfId="6073" xr:uid="{00000000-0005-0000-0000-00002E5B0000}"/>
    <cellStyle name="Notiz 3 2 18 2 2" xfId="19081" xr:uid="{00000000-0005-0000-0000-00002F5B0000}"/>
    <cellStyle name="Notiz 3 2 18 2 2 2" xfId="31880" xr:uid="{00000000-0005-0000-0000-0000305B0000}"/>
    <cellStyle name="Notiz 3 2 18 2 3" xfId="13383" xr:uid="{00000000-0005-0000-0000-0000315B0000}"/>
    <cellStyle name="Notiz 3 2 18 2 4" xfId="26464" xr:uid="{00000000-0005-0000-0000-0000325B0000}"/>
    <cellStyle name="Notiz 3 2 18 3" xfId="8323" xr:uid="{00000000-0005-0000-0000-0000335B0000}"/>
    <cellStyle name="Notiz 3 2 18 3 2" xfId="19080" xr:uid="{00000000-0005-0000-0000-0000345B0000}"/>
    <cellStyle name="Notiz 3 2 18 3 3" xfId="31879" xr:uid="{00000000-0005-0000-0000-0000355B0000}"/>
    <cellStyle name="Notiz 3 2 18 4" xfId="13382" xr:uid="{00000000-0005-0000-0000-0000365B0000}"/>
    <cellStyle name="Notiz 3 2 18 5" xfId="23364" xr:uid="{00000000-0005-0000-0000-0000375B0000}"/>
    <cellStyle name="Notiz 3 2 19" xfId="2360" xr:uid="{00000000-0005-0000-0000-0000385B0000}"/>
    <cellStyle name="Notiz 3 2 19 2" xfId="5258" xr:uid="{00000000-0005-0000-0000-0000395B0000}"/>
    <cellStyle name="Notiz 3 2 19 2 2" xfId="19083" xr:uid="{00000000-0005-0000-0000-00003A5B0000}"/>
    <cellStyle name="Notiz 3 2 19 2 2 2" xfId="31882" xr:uid="{00000000-0005-0000-0000-00003B5B0000}"/>
    <cellStyle name="Notiz 3 2 19 2 3" xfId="13385" xr:uid="{00000000-0005-0000-0000-00003C5B0000}"/>
    <cellStyle name="Notiz 3 2 19 2 4" xfId="26465" xr:uid="{00000000-0005-0000-0000-00003D5B0000}"/>
    <cellStyle name="Notiz 3 2 19 3" xfId="7794" xr:uid="{00000000-0005-0000-0000-00003E5B0000}"/>
    <cellStyle name="Notiz 3 2 19 3 2" xfId="19082" xr:uid="{00000000-0005-0000-0000-00003F5B0000}"/>
    <cellStyle name="Notiz 3 2 19 3 3" xfId="31881" xr:uid="{00000000-0005-0000-0000-0000405B0000}"/>
    <cellStyle name="Notiz 3 2 19 4" xfId="13384" xr:uid="{00000000-0005-0000-0000-0000415B0000}"/>
    <cellStyle name="Notiz 3 2 19 5" xfId="22549" xr:uid="{00000000-0005-0000-0000-0000425B0000}"/>
    <cellStyle name="Notiz 3 2 2" xfId="477" xr:uid="{00000000-0005-0000-0000-0000435B0000}"/>
    <cellStyle name="Notiz 3 2 2 10" xfId="2451" xr:uid="{00000000-0005-0000-0000-0000445B0000}"/>
    <cellStyle name="Notiz 3 2 2 10 2" xfId="5348" xr:uid="{00000000-0005-0000-0000-0000455B0000}"/>
    <cellStyle name="Notiz 3 2 2 10 2 2" xfId="19086" xr:uid="{00000000-0005-0000-0000-0000465B0000}"/>
    <cellStyle name="Notiz 3 2 2 10 2 2 2" xfId="31885" xr:uid="{00000000-0005-0000-0000-0000475B0000}"/>
    <cellStyle name="Notiz 3 2 2 10 2 3" xfId="13388" xr:uid="{00000000-0005-0000-0000-0000485B0000}"/>
    <cellStyle name="Notiz 3 2 2 10 2 4" xfId="26466" xr:uid="{00000000-0005-0000-0000-0000495B0000}"/>
    <cellStyle name="Notiz 3 2 2 10 3" xfId="7850" xr:uid="{00000000-0005-0000-0000-00004A5B0000}"/>
    <cellStyle name="Notiz 3 2 2 10 3 2" xfId="19085" xr:uid="{00000000-0005-0000-0000-00004B5B0000}"/>
    <cellStyle name="Notiz 3 2 2 10 3 3" xfId="31884" xr:uid="{00000000-0005-0000-0000-00004C5B0000}"/>
    <cellStyle name="Notiz 3 2 2 10 4" xfId="13387" xr:uid="{00000000-0005-0000-0000-00004D5B0000}"/>
    <cellStyle name="Notiz 3 2 2 10 5" xfId="22639" xr:uid="{00000000-0005-0000-0000-00004E5B0000}"/>
    <cellStyle name="Notiz 3 2 2 11" xfId="2637" xr:uid="{00000000-0005-0000-0000-00004F5B0000}"/>
    <cellStyle name="Notiz 3 2 2 11 2" xfId="5534" xr:uid="{00000000-0005-0000-0000-0000505B0000}"/>
    <cellStyle name="Notiz 3 2 2 11 2 2" xfId="19088" xr:uid="{00000000-0005-0000-0000-0000515B0000}"/>
    <cellStyle name="Notiz 3 2 2 11 2 2 2" xfId="31887" xr:uid="{00000000-0005-0000-0000-0000525B0000}"/>
    <cellStyle name="Notiz 3 2 2 11 2 3" xfId="13390" xr:uid="{00000000-0005-0000-0000-0000535B0000}"/>
    <cellStyle name="Notiz 3 2 2 11 2 4" xfId="26467" xr:uid="{00000000-0005-0000-0000-0000545B0000}"/>
    <cellStyle name="Notiz 3 2 2 11 3" xfId="7984" xr:uid="{00000000-0005-0000-0000-0000555B0000}"/>
    <cellStyle name="Notiz 3 2 2 11 3 2" xfId="19087" xr:uid="{00000000-0005-0000-0000-0000565B0000}"/>
    <cellStyle name="Notiz 3 2 2 11 3 3" xfId="31886" xr:uid="{00000000-0005-0000-0000-0000575B0000}"/>
    <cellStyle name="Notiz 3 2 2 11 4" xfId="13389" xr:uid="{00000000-0005-0000-0000-0000585B0000}"/>
    <cellStyle name="Notiz 3 2 2 11 5" xfId="22825" xr:uid="{00000000-0005-0000-0000-0000595B0000}"/>
    <cellStyle name="Notiz 3 2 2 12" xfId="2542" xr:uid="{00000000-0005-0000-0000-00005A5B0000}"/>
    <cellStyle name="Notiz 3 2 2 12 2" xfId="5439" xr:uid="{00000000-0005-0000-0000-00005B5B0000}"/>
    <cellStyle name="Notiz 3 2 2 12 2 2" xfId="19090" xr:uid="{00000000-0005-0000-0000-00005C5B0000}"/>
    <cellStyle name="Notiz 3 2 2 12 2 2 2" xfId="31889" xr:uid="{00000000-0005-0000-0000-00005D5B0000}"/>
    <cellStyle name="Notiz 3 2 2 12 2 3" xfId="13392" xr:uid="{00000000-0005-0000-0000-00005E5B0000}"/>
    <cellStyle name="Notiz 3 2 2 12 2 4" xfId="26468" xr:uid="{00000000-0005-0000-0000-00005F5B0000}"/>
    <cellStyle name="Notiz 3 2 2 12 3" xfId="7916" xr:uid="{00000000-0005-0000-0000-0000605B0000}"/>
    <cellStyle name="Notiz 3 2 2 12 3 2" xfId="19089" xr:uid="{00000000-0005-0000-0000-0000615B0000}"/>
    <cellStyle name="Notiz 3 2 2 12 3 3" xfId="31888" xr:uid="{00000000-0005-0000-0000-0000625B0000}"/>
    <cellStyle name="Notiz 3 2 2 12 4" xfId="13391" xr:uid="{00000000-0005-0000-0000-0000635B0000}"/>
    <cellStyle name="Notiz 3 2 2 12 5" xfId="22730" xr:uid="{00000000-0005-0000-0000-0000645B0000}"/>
    <cellStyle name="Notiz 3 2 2 13" xfId="2630" xr:uid="{00000000-0005-0000-0000-0000655B0000}"/>
    <cellStyle name="Notiz 3 2 2 13 2" xfId="5527" xr:uid="{00000000-0005-0000-0000-0000665B0000}"/>
    <cellStyle name="Notiz 3 2 2 13 2 2" xfId="19092" xr:uid="{00000000-0005-0000-0000-0000675B0000}"/>
    <cellStyle name="Notiz 3 2 2 13 2 2 2" xfId="31891" xr:uid="{00000000-0005-0000-0000-0000685B0000}"/>
    <cellStyle name="Notiz 3 2 2 13 2 3" xfId="13394" xr:uid="{00000000-0005-0000-0000-0000695B0000}"/>
    <cellStyle name="Notiz 3 2 2 13 2 4" xfId="26469" xr:uid="{00000000-0005-0000-0000-00006A5B0000}"/>
    <cellStyle name="Notiz 3 2 2 13 3" xfId="7977" xr:uid="{00000000-0005-0000-0000-00006B5B0000}"/>
    <cellStyle name="Notiz 3 2 2 13 3 2" xfId="19091" xr:uid="{00000000-0005-0000-0000-00006C5B0000}"/>
    <cellStyle name="Notiz 3 2 2 13 3 3" xfId="31890" xr:uid="{00000000-0005-0000-0000-00006D5B0000}"/>
    <cellStyle name="Notiz 3 2 2 13 4" xfId="13393" xr:uid="{00000000-0005-0000-0000-00006E5B0000}"/>
    <cellStyle name="Notiz 3 2 2 13 5" xfId="22818" xr:uid="{00000000-0005-0000-0000-00006F5B0000}"/>
    <cellStyle name="Notiz 3 2 2 14" xfId="2536" xr:uid="{00000000-0005-0000-0000-0000705B0000}"/>
    <cellStyle name="Notiz 3 2 2 14 2" xfId="5433" xr:uid="{00000000-0005-0000-0000-0000715B0000}"/>
    <cellStyle name="Notiz 3 2 2 14 2 2" xfId="19094" xr:uid="{00000000-0005-0000-0000-0000725B0000}"/>
    <cellStyle name="Notiz 3 2 2 14 2 2 2" xfId="31893" xr:uid="{00000000-0005-0000-0000-0000735B0000}"/>
    <cellStyle name="Notiz 3 2 2 14 2 3" xfId="13396" xr:uid="{00000000-0005-0000-0000-0000745B0000}"/>
    <cellStyle name="Notiz 3 2 2 14 2 4" xfId="26470" xr:uid="{00000000-0005-0000-0000-0000755B0000}"/>
    <cellStyle name="Notiz 3 2 2 14 3" xfId="7910" xr:uid="{00000000-0005-0000-0000-0000765B0000}"/>
    <cellStyle name="Notiz 3 2 2 14 3 2" xfId="19093" xr:uid="{00000000-0005-0000-0000-0000775B0000}"/>
    <cellStyle name="Notiz 3 2 2 14 3 3" xfId="31892" xr:uid="{00000000-0005-0000-0000-0000785B0000}"/>
    <cellStyle name="Notiz 3 2 2 14 4" xfId="13395" xr:uid="{00000000-0005-0000-0000-0000795B0000}"/>
    <cellStyle name="Notiz 3 2 2 14 5" xfId="22724" xr:uid="{00000000-0005-0000-0000-00007A5B0000}"/>
    <cellStyle name="Notiz 3 2 2 15" xfId="2749" xr:uid="{00000000-0005-0000-0000-00007B5B0000}"/>
    <cellStyle name="Notiz 3 2 2 15 2" xfId="5646" xr:uid="{00000000-0005-0000-0000-00007C5B0000}"/>
    <cellStyle name="Notiz 3 2 2 15 2 2" xfId="19096" xr:uid="{00000000-0005-0000-0000-00007D5B0000}"/>
    <cellStyle name="Notiz 3 2 2 15 2 2 2" xfId="31895" xr:uid="{00000000-0005-0000-0000-00007E5B0000}"/>
    <cellStyle name="Notiz 3 2 2 15 2 3" xfId="13398" xr:uid="{00000000-0005-0000-0000-00007F5B0000}"/>
    <cellStyle name="Notiz 3 2 2 15 2 4" xfId="26471" xr:uid="{00000000-0005-0000-0000-0000805B0000}"/>
    <cellStyle name="Notiz 3 2 2 15 3" xfId="8090" xr:uid="{00000000-0005-0000-0000-0000815B0000}"/>
    <cellStyle name="Notiz 3 2 2 15 3 2" xfId="19095" xr:uid="{00000000-0005-0000-0000-0000825B0000}"/>
    <cellStyle name="Notiz 3 2 2 15 3 3" xfId="31894" xr:uid="{00000000-0005-0000-0000-0000835B0000}"/>
    <cellStyle name="Notiz 3 2 2 15 4" xfId="13397" xr:uid="{00000000-0005-0000-0000-0000845B0000}"/>
    <cellStyle name="Notiz 3 2 2 15 5" xfId="22937" xr:uid="{00000000-0005-0000-0000-0000855B0000}"/>
    <cellStyle name="Notiz 3 2 2 16" xfId="2382" xr:uid="{00000000-0005-0000-0000-0000865B0000}"/>
    <cellStyle name="Notiz 3 2 2 16 2" xfId="5280" xr:uid="{00000000-0005-0000-0000-0000875B0000}"/>
    <cellStyle name="Notiz 3 2 2 16 2 2" xfId="19098" xr:uid="{00000000-0005-0000-0000-0000885B0000}"/>
    <cellStyle name="Notiz 3 2 2 16 2 2 2" xfId="31897" xr:uid="{00000000-0005-0000-0000-0000895B0000}"/>
    <cellStyle name="Notiz 3 2 2 16 2 3" xfId="13400" xr:uid="{00000000-0005-0000-0000-00008A5B0000}"/>
    <cellStyle name="Notiz 3 2 2 16 2 4" xfId="26472" xr:uid="{00000000-0005-0000-0000-00008B5B0000}"/>
    <cellStyle name="Notiz 3 2 2 16 3" xfId="7809" xr:uid="{00000000-0005-0000-0000-00008C5B0000}"/>
    <cellStyle name="Notiz 3 2 2 16 3 2" xfId="19097" xr:uid="{00000000-0005-0000-0000-00008D5B0000}"/>
    <cellStyle name="Notiz 3 2 2 16 3 3" xfId="31896" xr:uid="{00000000-0005-0000-0000-00008E5B0000}"/>
    <cellStyle name="Notiz 3 2 2 16 4" xfId="13399" xr:uid="{00000000-0005-0000-0000-00008F5B0000}"/>
    <cellStyle name="Notiz 3 2 2 16 5" xfId="22571" xr:uid="{00000000-0005-0000-0000-0000905B0000}"/>
    <cellStyle name="Notiz 3 2 2 17" xfId="2473" xr:uid="{00000000-0005-0000-0000-0000915B0000}"/>
    <cellStyle name="Notiz 3 2 2 17 2" xfId="5370" xr:uid="{00000000-0005-0000-0000-0000925B0000}"/>
    <cellStyle name="Notiz 3 2 2 17 2 2" xfId="19100" xr:uid="{00000000-0005-0000-0000-0000935B0000}"/>
    <cellStyle name="Notiz 3 2 2 17 2 2 2" xfId="31899" xr:uid="{00000000-0005-0000-0000-0000945B0000}"/>
    <cellStyle name="Notiz 3 2 2 17 2 3" xfId="13402" xr:uid="{00000000-0005-0000-0000-0000955B0000}"/>
    <cellStyle name="Notiz 3 2 2 17 2 4" xfId="26473" xr:uid="{00000000-0005-0000-0000-0000965B0000}"/>
    <cellStyle name="Notiz 3 2 2 17 3" xfId="7872" xr:uid="{00000000-0005-0000-0000-0000975B0000}"/>
    <cellStyle name="Notiz 3 2 2 17 3 2" xfId="19099" xr:uid="{00000000-0005-0000-0000-0000985B0000}"/>
    <cellStyle name="Notiz 3 2 2 17 3 3" xfId="31898" xr:uid="{00000000-0005-0000-0000-0000995B0000}"/>
    <cellStyle name="Notiz 3 2 2 17 4" xfId="13401" xr:uid="{00000000-0005-0000-0000-00009A5B0000}"/>
    <cellStyle name="Notiz 3 2 2 17 5" xfId="22661" xr:uid="{00000000-0005-0000-0000-00009B5B0000}"/>
    <cellStyle name="Notiz 3 2 2 18" xfId="2359" xr:uid="{00000000-0005-0000-0000-00009C5B0000}"/>
    <cellStyle name="Notiz 3 2 2 18 2" xfId="5257" xr:uid="{00000000-0005-0000-0000-00009D5B0000}"/>
    <cellStyle name="Notiz 3 2 2 18 2 2" xfId="19102" xr:uid="{00000000-0005-0000-0000-00009E5B0000}"/>
    <cellStyle name="Notiz 3 2 2 18 2 2 2" xfId="31901" xr:uid="{00000000-0005-0000-0000-00009F5B0000}"/>
    <cellStyle name="Notiz 3 2 2 18 2 3" xfId="13404" xr:uid="{00000000-0005-0000-0000-0000A05B0000}"/>
    <cellStyle name="Notiz 3 2 2 18 2 4" xfId="26474" xr:uid="{00000000-0005-0000-0000-0000A15B0000}"/>
    <cellStyle name="Notiz 3 2 2 18 3" xfId="7793" xr:uid="{00000000-0005-0000-0000-0000A25B0000}"/>
    <cellStyle name="Notiz 3 2 2 18 3 2" xfId="19101" xr:uid="{00000000-0005-0000-0000-0000A35B0000}"/>
    <cellStyle name="Notiz 3 2 2 18 3 3" xfId="31900" xr:uid="{00000000-0005-0000-0000-0000A45B0000}"/>
    <cellStyle name="Notiz 3 2 2 18 4" xfId="13403" xr:uid="{00000000-0005-0000-0000-0000A55B0000}"/>
    <cellStyle name="Notiz 3 2 2 18 5" xfId="22548" xr:uid="{00000000-0005-0000-0000-0000A65B0000}"/>
    <cellStyle name="Notiz 3 2 2 19" xfId="1834" xr:uid="{00000000-0005-0000-0000-0000A75B0000}"/>
    <cellStyle name="Notiz 3 2 2 19 2" xfId="4733" xr:uid="{00000000-0005-0000-0000-0000A85B0000}"/>
    <cellStyle name="Notiz 3 2 2 19 2 2" xfId="19104" xr:uid="{00000000-0005-0000-0000-0000A95B0000}"/>
    <cellStyle name="Notiz 3 2 2 19 2 2 2" xfId="31903" xr:uid="{00000000-0005-0000-0000-0000AA5B0000}"/>
    <cellStyle name="Notiz 3 2 2 19 2 3" xfId="13406" xr:uid="{00000000-0005-0000-0000-0000AB5B0000}"/>
    <cellStyle name="Notiz 3 2 2 19 2 4" xfId="26475" xr:uid="{00000000-0005-0000-0000-0000AC5B0000}"/>
    <cellStyle name="Notiz 3 2 2 19 3" xfId="7441" xr:uid="{00000000-0005-0000-0000-0000AD5B0000}"/>
    <cellStyle name="Notiz 3 2 2 19 3 2" xfId="19103" xr:uid="{00000000-0005-0000-0000-0000AE5B0000}"/>
    <cellStyle name="Notiz 3 2 2 19 3 3" xfId="31902" xr:uid="{00000000-0005-0000-0000-0000AF5B0000}"/>
    <cellStyle name="Notiz 3 2 2 19 4" xfId="13405" xr:uid="{00000000-0005-0000-0000-0000B05B0000}"/>
    <cellStyle name="Notiz 3 2 2 19 5" xfId="22023" xr:uid="{00000000-0005-0000-0000-0000B15B0000}"/>
    <cellStyle name="Notiz 3 2 2 2" xfId="478" xr:uid="{00000000-0005-0000-0000-0000B25B0000}"/>
    <cellStyle name="Notiz 3 2 2 2 10" xfId="2636" xr:uid="{00000000-0005-0000-0000-0000B35B0000}"/>
    <cellStyle name="Notiz 3 2 2 2 10 2" xfId="5533" xr:uid="{00000000-0005-0000-0000-0000B45B0000}"/>
    <cellStyle name="Notiz 3 2 2 2 10 2 2" xfId="19107" xr:uid="{00000000-0005-0000-0000-0000B55B0000}"/>
    <cellStyle name="Notiz 3 2 2 2 10 2 2 2" xfId="31906" xr:uid="{00000000-0005-0000-0000-0000B65B0000}"/>
    <cellStyle name="Notiz 3 2 2 2 10 2 3" xfId="13409" xr:uid="{00000000-0005-0000-0000-0000B75B0000}"/>
    <cellStyle name="Notiz 3 2 2 2 10 2 4" xfId="26476" xr:uid="{00000000-0005-0000-0000-0000B85B0000}"/>
    <cellStyle name="Notiz 3 2 2 2 10 3" xfId="7983" xr:uid="{00000000-0005-0000-0000-0000B95B0000}"/>
    <cellStyle name="Notiz 3 2 2 2 10 3 2" xfId="19106" xr:uid="{00000000-0005-0000-0000-0000BA5B0000}"/>
    <cellStyle name="Notiz 3 2 2 2 10 3 3" xfId="31905" xr:uid="{00000000-0005-0000-0000-0000BB5B0000}"/>
    <cellStyle name="Notiz 3 2 2 2 10 4" xfId="13408" xr:uid="{00000000-0005-0000-0000-0000BC5B0000}"/>
    <cellStyle name="Notiz 3 2 2 2 10 5" xfId="22824" xr:uid="{00000000-0005-0000-0000-0000BD5B0000}"/>
    <cellStyle name="Notiz 3 2 2 2 11" xfId="2541" xr:uid="{00000000-0005-0000-0000-0000BE5B0000}"/>
    <cellStyle name="Notiz 3 2 2 2 11 2" xfId="5438" xr:uid="{00000000-0005-0000-0000-0000BF5B0000}"/>
    <cellStyle name="Notiz 3 2 2 2 11 2 2" xfId="19109" xr:uid="{00000000-0005-0000-0000-0000C05B0000}"/>
    <cellStyle name="Notiz 3 2 2 2 11 2 2 2" xfId="31908" xr:uid="{00000000-0005-0000-0000-0000C15B0000}"/>
    <cellStyle name="Notiz 3 2 2 2 11 2 3" xfId="13411" xr:uid="{00000000-0005-0000-0000-0000C25B0000}"/>
    <cellStyle name="Notiz 3 2 2 2 11 2 4" xfId="26477" xr:uid="{00000000-0005-0000-0000-0000C35B0000}"/>
    <cellStyle name="Notiz 3 2 2 2 11 3" xfId="7915" xr:uid="{00000000-0005-0000-0000-0000C45B0000}"/>
    <cellStyle name="Notiz 3 2 2 2 11 3 2" xfId="19108" xr:uid="{00000000-0005-0000-0000-0000C55B0000}"/>
    <cellStyle name="Notiz 3 2 2 2 11 3 3" xfId="31907" xr:uid="{00000000-0005-0000-0000-0000C65B0000}"/>
    <cellStyle name="Notiz 3 2 2 2 11 4" xfId="13410" xr:uid="{00000000-0005-0000-0000-0000C75B0000}"/>
    <cellStyle name="Notiz 3 2 2 2 11 5" xfId="22729" xr:uid="{00000000-0005-0000-0000-0000C85B0000}"/>
    <cellStyle name="Notiz 3 2 2 2 12" xfId="2505" xr:uid="{00000000-0005-0000-0000-0000C95B0000}"/>
    <cellStyle name="Notiz 3 2 2 2 12 2" xfId="5402" xr:uid="{00000000-0005-0000-0000-0000CA5B0000}"/>
    <cellStyle name="Notiz 3 2 2 2 12 2 2" xfId="19111" xr:uid="{00000000-0005-0000-0000-0000CB5B0000}"/>
    <cellStyle name="Notiz 3 2 2 2 12 2 2 2" xfId="31910" xr:uid="{00000000-0005-0000-0000-0000CC5B0000}"/>
    <cellStyle name="Notiz 3 2 2 2 12 2 3" xfId="13413" xr:uid="{00000000-0005-0000-0000-0000CD5B0000}"/>
    <cellStyle name="Notiz 3 2 2 2 12 2 4" xfId="26478" xr:uid="{00000000-0005-0000-0000-0000CE5B0000}"/>
    <cellStyle name="Notiz 3 2 2 2 12 3" xfId="7888" xr:uid="{00000000-0005-0000-0000-0000CF5B0000}"/>
    <cellStyle name="Notiz 3 2 2 2 12 3 2" xfId="19110" xr:uid="{00000000-0005-0000-0000-0000D05B0000}"/>
    <cellStyle name="Notiz 3 2 2 2 12 3 3" xfId="31909" xr:uid="{00000000-0005-0000-0000-0000D15B0000}"/>
    <cellStyle name="Notiz 3 2 2 2 12 4" xfId="13412" xr:uid="{00000000-0005-0000-0000-0000D25B0000}"/>
    <cellStyle name="Notiz 3 2 2 2 12 5" xfId="22693" xr:uid="{00000000-0005-0000-0000-0000D35B0000}"/>
    <cellStyle name="Notiz 3 2 2 2 13" xfId="2336" xr:uid="{00000000-0005-0000-0000-0000D45B0000}"/>
    <cellStyle name="Notiz 3 2 2 2 13 2" xfId="5234" xr:uid="{00000000-0005-0000-0000-0000D55B0000}"/>
    <cellStyle name="Notiz 3 2 2 2 13 2 2" xfId="19113" xr:uid="{00000000-0005-0000-0000-0000D65B0000}"/>
    <cellStyle name="Notiz 3 2 2 2 13 2 2 2" xfId="31912" xr:uid="{00000000-0005-0000-0000-0000D75B0000}"/>
    <cellStyle name="Notiz 3 2 2 2 13 2 3" xfId="13415" xr:uid="{00000000-0005-0000-0000-0000D85B0000}"/>
    <cellStyle name="Notiz 3 2 2 2 13 2 4" xfId="26479" xr:uid="{00000000-0005-0000-0000-0000D95B0000}"/>
    <cellStyle name="Notiz 3 2 2 2 13 3" xfId="7784" xr:uid="{00000000-0005-0000-0000-0000DA5B0000}"/>
    <cellStyle name="Notiz 3 2 2 2 13 3 2" xfId="19112" xr:uid="{00000000-0005-0000-0000-0000DB5B0000}"/>
    <cellStyle name="Notiz 3 2 2 2 13 3 3" xfId="31911" xr:uid="{00000000-0005-0000-0000-0000DC5B0000}"/>
    <cellStyle name="Notiz 3 2 2 2 13 4" xfId="13414" xr:uid="{00000000-0005-0000-0000-0000DD5B0000}"/>
    <cellStyle name="Notiz 3 2 2 2 13 5" xfId="22525" xr:uid="{00000000-0005-0000-0000-0000DE5B0000}"/>
    <cellStyle name="Notiz 3 2 2 2 14" xfId="2748" xr:uid="{00000000-0005-0000-0000-0000DF5B0000}"/>
    <cellStyle name="Notiz 3 2 2 2 14 2" xfId="5645" xr:uid="{00000000-0005-0000-0000-0000E05B0000}"/>
    <cellStyle name="Notiz 3 2 2 2 14 2 2" xfId="19115" xr:uid="{00000000-0005-0000-0000-0000E15B0000}"/>
    <cellStyle name="Notiz 3 2 2 2 14 2 2 2" xfId="31914" xr:uid="{00000000-0005-0000-0000-0000E25B0000}"/>
    <cellStyle name="Notiz 3 2 2 2 14 2 3" xfId="13417" xr:uid="{00000000-0005-0000-0000-0000E35B0000}"/>
    <cellStyle name="Notiz 3 2 2 2 14 2 4" xfId="26480" xr:uid="{00000000-0005-0000-0000-0000E45B0000}"/>
    <cellStyle name="Notiz 3 2 2 2 14 3" xfId="8089" xr:uid="{00000000-0005-0000-0000-0000E55B0000}"/>
    <cellStyle name="Notiz 3 2 2 2 14 3 2" xfId="19114" xr:uid="{00000000-0005-0000-0000-0000E65B0000}"/>
    <cellStyle name="Notiz 3 2 2 2 14 3 3" xfId="31913" xr:uid="{00000000-0005-0000-0000-0000E75B0000}"/>
    <cellStyle name="Notiz 3 2 2 2 14 4" xfId="13416" xr:uid="{00000000-0005-0000-0000-0000E85B0000}"/>
    <cellStyle name="Notiz 3 2 2 2 14 5" xfId="22936" xr:uid="{00000000-0005-0000-0000-0000E95B0000}"/>
    <cellStyle name="Notiz 3 2 2 2 15" xfId="3185" xr:uid="{00000000-0005-0000-0000-0000EA5B0000}"/>
    <cellStyle name="Notiz 3 2 2 2 15 2" xfId="6082" xr:uid="{00000000-0005-0000-0000-0000EB5B0000}"/>
    <cellStyle name="Notiz 3 2 2 2 15 2 2" xfId="19117" xr:uid="{00000000-0005-0000-0000-0000EC5B0000}"/>
    <cellStyle name="Notiz 3 2 2 2 15 2 2 2" xfId="31916" xr:uid="{00000000-0005-0000-0000-0000ED5B0000}"/>
    <cellStyle name="Notiz 3 2 2 2 15 2 3" xfId="13419" xr:uid="{00000000-0005-0000-0000-0000EE5B0000}"/>
    <cellStyle name="Notiz 3 2 2 2 15 2 4" xfId="26481" xr:uid="{00000000-0005-0000-0000-0000EF5B0000}"/>
    <cellStyle name="Notiz 3 2 2 2 15 3" xfId="8331" xr:uid="{00000000-0005-0000-0000-0000F05B0000}"/>
    <cellStyle name="Notiz 3 2 2 2 15 3 2" xfId="19116" xr:uid="{00000000-0005-0000-0000-0000F15B0000}"/>
    <cellStyle name="Notiz 3 2 2 2 15 3 3" xfId="31915" xr:uid="{00000000-0005-0000-0000-0000F25B0000}"/>
    <cellStyle name="Notiz 3 2 2 2 15 4" xfId="13418" xr:uid="{00000000-0005-0000-0000-0000F35B0000}"/>
    <cellStyle name="Notiz 3 2 2 2 15 5" xfId="23373" xr:uid="{00000000-0005-0000-0000-0000F45B0000}"/>
    <cellStyle name="Notiz 3 2 2 2 16" xfId="1825" xr:uid="{00000000-0005-0000-0000-0000F55B0000}"/>
    <cellStyle name="Notiz 3 2 2 2 16 2" xfId="4724" xr:uid="{00000000-0005-0000-0000-0000F65B0000}"/>
    <cellStyle name="Notiz 3 2 2 2 16 2 2" xfId="19119" xr:uid="{00000000-0005-0000-0000-0000F75B0000}"/>
    <cellStyle name="Notiz 3 2 2 2 16 2 2 2" xfId="31918" xr:uid="{00000000-0005-0000-0000-0000F85B0000}"/>
    <cellStyle name="Notiz 3 2 2 2 16 2 3" xfId="13421" xr:uid="{00000000-0005-0000-0000-0000F95B0000}"/>
    <cellStyle name="Notiz 3 2 2 2 16 2 4" xfId="26482" xr:uid="{00000000-0005-0000-0000-0000FA5B0000}"/>
    <cellStyle name="Notiz 3 2 2 2 16 3" xfId="7435" xr:uid="{00000000-0005-0000-0000-0000FB5B0000}"/>
    <cellStyle name="Notiz 3 2 2 2 16 3 2" xfId="19118" xr:uid="{00000000-0005-0000-0000-0000FC5B0000}"/>
    <cellStyle name="Notiz 3 2 2 2 16 3 3" xfId="31917" xr:uid="{00000000-0005-0000-0000-0000FD5B0000}"/>
    <cellStyle name="Notiz 3 2 2 2 16 4" xfId="13420" xr:uid="{00000000-0005-0000-0000-0000FE5B0000}"/>
    <cellStyle name="Notiz 3 2 2 2 16 5" xfId="22014" xr:uid="{00000000-0005-0000-0000-0000FF5B0000}"/>
    <cellStyle name="Notiz 3 2 2 2 17" xfId="3433" xr:uid="{00000000-0005-0000-0000-0000005C0000}"/>
    <cellStyle name="Notiz 3 2 2 2 17 2" xfId="6330" xr:uid="{00000000-0005-0000-0000-0000015C0000}"/>
    <cellStyle name="Notiz 3 2 2 2 17 2 2" xfId="19121" xr:uid="{00000000-0005-0000-0000-0000025C0000}"/>
    <cellStyle name="Notiz 3 2 2 2 17 2 2 2" xfId="31920" xr:uid="{00000000-0005-0000-0000-0000035C0000}"/>
    <cellStyle name="Notiz 3 2 2 2 17 2 3" xfId="13423" xr:uid="{00000000-0005-0000-0000-0000045C0000}"/>
    <cellStyle name="Notiz 3 2 2 2 17 2 4" xfId="26483" xr:uid="{00000000-0005-0000-0000-0000055C0000}"/>
    <cellStyle name="Notiz 3 2 2 2 17 3" xfId="8490" xr:uid="{00000000-0005-0000-0000-0000065C0000}"/>
    <cellStyle name="Notiz 3 2 2 2 17 3 2" xfId="19120" xr:uid="{00000000-0005-0000-0000-0000075C0000}"/>
    <cellStyle name="Notiz 3 2 2 2 17 3 3" xfId="31919" xr:uid="{00000000-0005-0000-0000-0000085C0000}"/>
    <cellStyle name="Notiz 3 2 2 2 17 4" xfId="13422" xr:uid="{00000000-0005-0000-0000-0000095C0000}"/>
    <cellStyle name="Notiz 3 2 2 2 17 5" xfId="23621" xr:uid="{00000000-0005-0000-0000-00000A5C0000}"/>
    <cellStyle name="Notiz 3 2 2 2 18" xfId="1835" xr:uid="{00000000-0005-0000-0000-00000B5C0000}"/>
    <cellStyle name="Notiz 3 2 2 2 18 2" xfId="4734" xr:uid="{00000000-0005-0000-0000-00000C5C0000}"/>
    <cellStyle name="Notiz 3 2 2 2 18 2 2" xfId="19123" xr:uid="{00000000-0005-0000-0000-00000D5C0000}"/>
    <cellStyle name="Notiz 3 2 2 2 18 2 2 2" xfId="31922" xr:uid="{00000000-0005-0000-0000-00000E5C0000}"/>
    <cellStyle name="Notiz 3 2 2 2 18 2 3" xfId="13425" xr:uid="{00000000-0005-0000-0000-00000F5C0000}"/>
    <cellStyle name="Notiz 3 2 2 2 18 2 4" xfId="26484" xr:uid="{00000000-0005-0000-0000-0000105C0000}"/>
    <cellStyle name="Notiz 3 2 2 2 18 3" xfId="7442" xr:uid="{00000000-0005-0000-0000-0000115C0000}"/>
    <cellStyle name="Notiz 3 2 2 2 18 3 2" xfId="19122" xr:uid="{00000000-0005-0000-0000-0000125C0000}"/>
    <cellStyle name="Notiz 3 2 2 2 18 3 3" xfId="31921" xr:uid="{00000000-0005-0000-0000-0000135C0000}"/>
    <cellStyle name="Notiz 3 2 2 2 18 4" xfId="13424" xr:uid="{00000000-0005-0000-0000-0000145C0000}"/>
    <cellStyle name="Notiz 3 2 2 2 18 5" xfId="22024" xr:uid="{00000000-0005-0000-0000-0000155C0000}"/>
    <cellStyle name="Notiz 3 2 2 2 19" xfId="2226" xr:uid="{00000000-0005-0000-0000-0000165C0000}"/>
    <cellStyle name="Notiz 3 2 2 2 19 2" xfId="5124" xr:uid="{00000000-0005-0000-0000-0000175C0000}"/>
    <cellStyle name="Notiz 3 2 2 2 19 2 2" xfId="19125" xr:uid="{00000000-0005-0000-0000-0000185C0000}"/>
    <cellStyle name="Notiz 3 2 2 2 19 2 2 2" xfId="31924" xr:uid="{00000000-0005-0000-0000-0000195C0000}"/>
    <cellStyle name="Notiz 3 2 2 2 19 2 3" xfId="13427" xr:uid="{00000000-0005-0000-0000-00001A5C0000}"/>
    <cellStyle name="Notiz 3 2 2 2 19 2 4" xfId="26485" xr:uid="{00000000-0005-0000-0000-00001B5C0000}"/>
    <cellStyle name="Notiz 3 2 2 2 19 3" xfId="7688" xr:uid="{00000000-0005-0000-0000-00001C5C0000}"/>
    <cellStyle name="Notiz 3 2 2 2 19 3 2" xfId="19124" xr:uid="{00000000-0005-0000-0000-00001D5C0000}"/>
    <cellStyle name="Notiz 3 2 2 2 19 3 3" xfId="31923" xr:uid="{00000000-0005-0000-0000-00001E5C0000}"/>
    <cellStyle name="Notiz 3 2 2 2 19 4" xfId="13426" xr:uid="{00000000-0005-0000-0000-00001F5C0000}"/>
    <cellStyle name="Notiz 3 2 2 2 19 5" xfId="22415" xr:uid="{00000000-0005-0000-0000-0000205C0000}"/>
    <cellStyle name="Notiz 3 2 2 2 2" xfId="1720" xr:uid="{00000000-0005-0000-0000-0000215C0000}"/>
    <cellStyle name="Notiz 3 2 2 2 2 2" xfId="4619" xr:uid="{00000000-0005-0000-0000-0000225C0000}"/>
    <cellStyle name="Notiz 3 2 2 2 2 2 2" xfId="19127" xr:uid="{00000000-0005-0000-0000-0000235C0000}"/>
    <cellStyle name="Notiz 3 2 2 2 2 2 2 2" xfId="31926" xr:uid="{00000000-0005-0000-0000-0000245C0000}"/>
    <cellStyle name="Notiz 3 2 2 2 2 2 3" xfId="13429" xr:uid="{00000000-0005-0000-0000-0000255C0000}"/>
    <cellStyle name="Notiz 3 2 2 2 2 2 4" xfId="26486" xr:uid="{00000000-0005-0000-0000-0000265C0000}"/>
    <cellStyle name="Notiz 3 2 2 2 2 3" xfId="7352" xr:uid="{00000000-0005-0000-0000-0000275C0000}"/>
    <cellStyle name="Notiz 3 2 2 2 2 3 2" xfId="19126" xr:uid="{00000000-0005-0000-0000-0000285C0000}"/>
    <cellStyle name="Notiz 3 2 2 2 2 3 3" xfId="31925" xr:uid="{00000000-0005-0000-0000-0000295C0000}"/>
    <cellStyle name="Notiz 3 2 2 2 2 4" xfId="13428" xr:uid="{00000000-0005-0000-0000-00002A5C0000}"/>
    <cellStyle name="Notiz 3 2 2 2 2 5" xfId="21909" xr:uid="{00000000-0005-0000-0000-00002B5C0000}"/>
    <cellStyle name="Notiz 3 2 2 2 20" xfId="3568" xr:uid="{00000000-0005-0000-0000-00002C5C0000}"/>
    <cellStyle name="Notiz 3 2 2 2 20 2" xfId="6465" xr:uid="{00000000-0005-0000-0000-00002D5C0000}"/>
    <cellStyle name="Notiz 3 2 2 2 20 2 2" xfId="19129" xr:uid="{00000000-0005-0000-0000-00002E5C0000}"/>
    <cellStyle name="Notiz 3 2 2 2 20 2 2 2" xfId="31928" xr:uid="{00000000-0005-0000-0000-00002F5C0000}"/>
    <cellStyle name="Notiz 3 2 2 2 20 2 3" xfId="13431" xr:uid="{00000000-0005-0000-0000-0000305C0000}"/>
    <cellStyle name="Notiz 3 2 2 2 20 2 4" xfId="26487" xr:uid="{00000000-0005-0000-0000-0000315C0000}"/>
    <cellStyle name="Notiz 3 2 2 2 20 3" xfId="8562" xr:uid="{00000000-0005-0000-0000-0000325C0000}"/>
    <cellStyle name="Notiz 3 2 2 2 20 3 2" xfId="19128" xr:uid="{00000000-0005-0000-0000-0000335C0000}"/>
    <cellStyle name="Notiz 3 2 2 2 20 3 3" xfId="31927" xr:uid="{00000000-0005-0000-0000-0000345C0000}"/>
    <cellStyle name="Notiz 3 2 2 2 20 4" xfId="13430" xr:uid="{00000000-0005-0000-0000-0000355C0000}"/>
    <cellStyle name="Notiz 3 2 2 2 20 5" xfId="23756" xr:uid="{00000000-0005-0000-0000-0000365C0000}"/>
    <cellStyle name="Notiz 3 2 2 2 21" xfId="3621" xr:uid="{00000000-0005-0000-0000-0000375C0000}"/>
    <cellStyle name="Notiz 3 2 2 2 21 2" xfId="6518" xr:uid="{00000000-0005-0000-0000-0000385C0000}"/>
    <cellStyle name="Notiz 3 2 2 2 21 2 2" xfId="19131" xr:uid="{00000000-0005-0000-0000-0000395C0000}"/>
    <cellStyle name="Notiz 3 2 2 2 21 2 2 2" xfId="31930" xr:uid="{00000000-0005-0000-0000-00003A5C0000}"/>
    <cellStyle name="Notiz 3 2 2 2 21 2 3" xfId="13433" xr:uid="{00000000-0005-0000-0000-00003B5C0000}"/>
    <cellStyle name="Notiz 3 2 2 2 21 2 4" xfId="26488" xr:uid="{00000000-0005-0000-0000-00003C5C0000}"/>
    <cellStyle name="Notiz 3 2 2 2 21 3" xfId="8592" xr:uid="{00000000-0005-0000-0000-00003D5C0000}"/>
    <cellStyle name="Notiz 3 2 2 2 21 3 2" xfId="19130" xr:uid="{00000000-0005-0000-0000-00003E5C0000}"/>
    <cellStyle name="Notiz 3 2 2 2 21 3 3" xfId="31929" xr:uid="{00000000-0005-0000-0000-00003F5C0000}"/>
    <cellStyle name="Notiz 3 2 2 2 21 4" xfId="13432" xr:uid="{00000000-0005-0000-0000-0000405C0000}"/>
    <cellStyle name="Notiz 3 2 2 2 21 5" xfId="23809" xr:uid="{00000000-0005-0000-0000-0000415C0000}"/>
    <cellStyle name="Notiz 3 2 2 2 22" xfId="3496" xr:uid="{00000000-0005-0000-0000-0000425C0000}"/>
    <cellStyle name="Notiz 3 2 2 2 22 2" xfId="6393" xr:uid="{00000000-0005-0000-0000-0000435C0000}"/>
    <cellStyle name="Notiz 3 2 2 2 22 2 2" xfId="19133" xr:uid="{00000000-0005-0000-0000-0000445C0000}"/>
    <cellStyle name="Notiz 3 2 2 2 22 2 2 2" xfId="31932" xr:uid="{00000000-0005-0000-0000-0000455C0000}"/>
    <cellStyle name="Notiz 3 2 2 2 22 2 3" xfId="13435" xr:uid="{00000000-0005-0000-0000-0000465C0000}"/>
    <cellStyle name="Notiz 3 2 2 2 22 2 4" xfId="26489" xr:uid="{00000000-0005-0000-0000-0000475C0000}"/>
    <cellStyle name="Notiz 3 2 2 2 22 3" xfId="8522" xr:uid="{00000000-0005-0000-0000-0000485C0000}"/>
    <cellStyle name="Notiz 3 2 2 2 22 3 2" xfId="19132" xr:uid="{00000000-0005-0000-0000-0000495C0000}"/>
    <cellStyle name="Notiz 3 2 2 2 22 3 3" xfId="31931" xr:uid="{00000000-0005-0000-0000-00004A5C0000}"/>
    <cellStyle name="Notiz 3 2 2 2 22 4" xfId="13434" xr:uid="{00000000-0005-0000-0000-00004B5C0000}"/>
    <cellStyle name="Notiz 3 2 2 2 22 5" xfId="23684" xr:uid="{00000000-0005-0000-0000-00004C5C0000}"/>
    <cellStyle name="Notiz 3 2 2 2 23" xfId="3575" xr:uid="{00000000-0005-0000-0000-00004D5C0000}"/>
    <cellStyle name="Notiz 3 2 2 2 23 2" xfId="6472" xr:uid="{00000000-0005-0000-0000-00004E5C0000}"/>
    <cellStyle name="Notiz 3 2 2 2 23 2 2" xfId="19135" xr:uid="{00000000-0005-0000-0000-00004F5C0000}"/>
    <cellStyle name="Notiz 3 2 2 2 23 2 2 2" xfId="31934" xr:uid="{00000000-0005-0000-0000-0000505C0000}"/>
    <cellStyle name="Notiz 3 2 2 2 23 2 3" xfId="13437" xr:uid="{00000000-0005-0000-0000-0000515C0000}"/>
    <cellStyle name="Notiz 3 2 2 2 23 2 4" xfId="26490" xr:uid="{00000000-0005-0000-0000-0000525C0000}"/>
    <cellStyle name="Notiz 3 2 2 2 23 3" xfId="8569" xr:uid="{00000000-0005-0000-0000-0000535C0000}"/>
    <cellStyle name="Notiz 3 2 2 2 23 3 2" xfId="19134" xr:uid="{00000000-0005-0000-0000-0000545C0000}"/>
    <cellStyle name="Notiz 3 2 2 2 23 3 3" xfId="31933" xr:uid="{00000000-0005-0000-0000-0000555C0000}"/>
    <cellStyle name="Notiz 3 2 2 2 23 4" xfId="13436" xr:uid="{00000000-0005-0000-0000-0000565C0000}"/>
    <cellStyle name="Notiz 3 2 2 2 23 5" xfId="23763" xr:uid="{00000000-0005-0000-0000-0000575C0000}"/>
    <cellStyle name="Notiz 3 2 2 2 24" xfId="3032" xr:uid="{00000000-0005-0000-0000-0000585C0000}"/>
    <cellStyle name="Notiz 3 2 2 2 24 2" xfId="5929" xr:uid="{00000000-0005-0000-0000-0000595C0000}"/>
    <cellStyle name="Notiz 3 2 2 2 24 2 2" xfId="19137" xr:uid="{00000000-0005-0000-0000-00005A5C0000}"/>
    <cellStyle name="Notiz 3 2 2 2 24 2 2 2" xfId="31936" xr:uid="{00000000-0005-0000-0000-00005B5C0000}"/>
    <cellStyle name="Notiz 3 2 2 2 24 2 3" xfId="13439" xr:uid="{00000000-0005-0000-0000-00005C5C0000}"/>
    <cellStyle name="Notiz 3 2 2 2 24 2 4" xfId="26491" xr:uid="{00000000-0005-0000-0000-00005D5C0000}"/>
    <cellStyle name="Notiz 3 2 2 2 24 3" xfId="8242" xr:uid="{00000000-0005-0000-0000-00005E5C0000}"/>
    <cellStyle name="Notiz 3 2 2 2 24 3 2" xfId="19136" xr:uid="{00000000-0005-0000-0000-00005F5C0000}"/>
    <cellStyle name="Notiz 3 2 2 2 24 3 3" xfId="31935" xr:uid="{00000000-0005-0000-0000-0000605C0000}"/>
    <cellStyle name="Notiz 3 2 2 2 24 4" xfId="13438" xr:uid="{00000000-0005-0000-0000-0000615C0000}"/>
    <cellStyle name="Notiz 3 2 2 2 24 5" xfId="23220" xr:uid="{00000000-0005-0000-0000-0000625C0000}"/>
    <cellStyle name="Notiz 3 2 2 2 25" xfId="3974" xr:uid="{00000000-0005-0000-0000-0000635C0000}"/>
    <cellStyle name="Notiz 3 2 2 2 25 2" xfId="6871" xr:uid="{00000000-0005-0000-0000-0000645C0000}"/>
    <cellStyle name="Notiz 3 2 2 2 25 2 2" xfId="19139" xr:uid="{00000000-0005-0000-0000-0000655C0000}"/>
    <cellStyle name="Notiz 3 2 2 2 25 2 2 2" xfId="31938" xr:uid="{00000000-0005-0000-0000-0000665C0000}"/>
    <cellStyle name="Notiz 3 2 2 2 25 2 3" xfId="13441" xr:uid="{00000000-0005-0000-0000-0000675C0000}"/>
    <cellStyle name="Notiz 3 2 2 2 25 2 4" xfId="26492" xr:uid="{00000000-0005-0000-0000-0000685C0000}"/>
    <cellStyle name="Notiz 3 2 2 2 25 3" xfId="8757" xr:uid="{00000000-0005-0000-0000-0000695C0000}"/>
    <cellStyle name="Notiz 3 2 2 2 25 3 2" xfId="19138" xr:uid="{00000000-0005-0000-0000-00006A5C0000}"/>
    <cellStyle name="Notiz 3 2 2 2 25 3 3" xfId="31937" xr:uid="{00000000-0005-0000-0000-00006B5C0000}"/>
    <cellStyle name="Notiz 3 2 2 2 25 4" xfId="13440" xr:uid="{00000000-0005-0000-0000-00006C5C0000}"/>
    <cellStyle name="Notiz 3 2 2 2 25 5" xfId="24162" xr:uid="{00000000-0005-0000-0000-00006D5C0000}"/>
    <cellStyle name="Notiz 3 2 2 2 26" xfId="4021" xr:uid="{00000000-0005-0000-0000-00006E5C0000}"/>
    <cellStyle name="Notiz 3 2 2 2 26 2" xfId="6918" xr:uid="{00000000-0005-0000-0000-00006F5C0000}"/>
    <cellStyle name="Notiz 3 2 2 2 26 2 2" xfId="19141" xr:uid="{00000000-0005-0000-0000-0000705C0000}"/>
    <cellStyle name="Notiz 3 2 2 2 26 2 2 2" xfId="31940" xr:uid="{00000000-0005-0000-0000-0000715C0000}"/>
    <cellStyle name="Notiz 3 2 2 2 26 2 3" xfId="13443" xr:uid="{00000000-0005-0000-0000-0000725C0000}"/>
    <cellStyle name="Notiz 3 2 2 2 26 2 4" xfId="26493" xr:uid="{00000000-0005-0000-0000-0000735C0000}"/>
    <cellStyle name="Notiz 3 2 2 2 26 3" xfId="19140" xr:uid="{00000000-0005-0000-0000-0000745C0000}"/>
    <cellStyle name="Notiz 3 2 2 2 26 3 2" xfId="31939" xr:uid="{00000000-0005-0000-0000-0000755C0000}"/>
    <cellStyle name="Notiz 3 2 2 2 26 4" xfId="13442" xr:uid="{00000000-0005-0000-0000-0000765C0000}"/>
    <cellStyle name="Notiz 3 2 2 2 26 5" xfId="24209" xr:uid="{00000000-0005-0000-0000-0000775C0000}"/>
    <cellStyle name="Notiz 3 2 2 2 27" xfId="4293" xr:uid="{00000000-0005-0000-0000-0000785C0000}"/>
    <cellStyle name="Notiz 3 2 2 2 27 2" xfId="19142" xr:uid="{00000000-0005-0000-0000-0000795C0000}"/>
    <cellStyle name="Notiz 3 2 2 2 27 2 2" xfId="31941" xr:uid="{00000000-0005-0000-0000-00007A5C0000}"/>
    <cellStyle name="Notiz 3 2 2 2 27 3" xfId="13444" xr:uid="{00000000-0005-0000-0000-00007B5C0000}"/>
    <cellStyle name="Notiz 3 2 2 2 27 4" xfId="26494" xr:uid="{00000000-0005-0000-0000-00007C5C0000}"/>
    <cellStyle name="Notiz 3 2 2 2 28" xfId="7119" xr:uid="{00000000-0005-0000-0000-00007D5C0000}"/>
    <cellStyle name="Notiz 3 2 2 2 28 2" xfId="19105" xr:uid="{00000000-0005-0000-0000-00007E5C0000}"/>
    <cellStyle name="Notiz 3 2 2 2 28 3" xfId="31904" xr:uid="{00000000-0005-0000-0000-00007F5C0000}"/>
    <cellStyle name="Notiz 3 2 2 2 29" xfId="13407" xr:uid="{00000000-0005-0000-0000-0000805C0000}"/>
    <cellStyle name="Notiz 3 2 2 2 3" xfId="2041" xr:uid="{00000000-0005-0000-0000-0000815C0000}"/>
    <cellStyle name="Notiz 3 2 2 2 3 2" xfId="4939" xr:uid="{00000000-0005-0000-0000-0000825C0000}"/>
    <cellStyle name="Notiz 3 2 2 2 3 2 2" xfId="19144" xr:uid="{00000000-0005-0000-0000-0000835C0000}"/>
    <cellStyle name="Notiz 3 2 2 2 3 2 2 2" xfId="31943" xr:uid="{00000000-0005-0000-0000-0000845C0000}"/>
    <cellStyle name="Notiz 3 2 2 2 3 2 3" xfId="13446" xr:uid="{00000000-0005-0000-0000-0000855C0000}"/>
    <cellStyle name="Notiz 3 2 2 2 3 2 4" xfId="26495" xr:uid="{00000000-0005-0000-0000-0000865C0000}"/>
    <cellStyle name="Notiz 3 2 2 2 3 3" xfId="7552" xr:uid="{00000000-0005-0000-0000-0000875C0000}"/>
    <cellStyle name="Notiz 3 2 2 2 3 3 2" xfId="19143" xr:uid="{00000000-0005-0000-0000-0000885C0000}"/>
    <cellStyle name="Notiz 3 2 2 2 3 3 3" xfId="31942" xr:uid="{00000000-0005-0000-0000-0000895C0000}"/>
    <cellStyle name="Notiz 3 2 2 2 3 4" xfId="13445" xr:uid="{00000000-0005-0000-0000-00008A5C0000}"/>
    <cellStyle name="Notiz 3 2 2 2 3 5" xfId="22230" xr:uid="{00000000-0005-0000-0000-00008B5C0000}"/>
    <cellStyle name="Notiz 3 2 2 2 4" xfId="1742" xr:uid="{00000000-0005-0000-0000-00008C5C0000}"/>
    <cellStyle name="Notiz 3 2 2 2 4 2" xfId="4641" xr:uid="{00000000-0005-0000-0000-00008D5C0000}"/>
    <cellStyle name="Notiz 3 2 2 2 4 2 2" xfId="19146" xr:uid="{00000000-0005-0000-0000-00008E5C0000}"/>
    <cellStyle name="Notiz 3 2 2 2 4 2 2 2" xfId="31945" xr:uid="{00000000-0005-0000-0000-00008F5C0000}"/>
    <cellStyle name="Notiz 3 2 2 2 4 2 3" xfId="13448" xr:uid="{00000000-0005-0000-0000-0000905C0000}"/>
    <cellStyle name="Notiz 3 2 2 2 4 2 4" xfId="26496" xr:uid="{00000000-0005-0000-0000-0000915C0000}"/>
    <cellStyle name="Notiz 3 2 2 2 4 3" xfId="7370" xr:uid="{00000000-0005-0000-0000-0000925C0000}"/>
    <cellStyle name="Notiz 3 2 2 2 4 3 2" xfId="19145" xr:uid="{00000000-0005-0000-0000-0000935C0000}"/>
    <cellStyle name="Notiz 3 2 2 2 4 3 3" xfId="31944" xr:uid="{00000000-0005-0000-0000-0000945C0000}"/>
    <cellStyle name="Notiz 3 2 2 2 4 4" xfId="13447" xr:uid="{00000000-0005-0000-0000-0000955C0000}"/>
    <cellStyle name="Notiz 3 2 2 2 4 5" xfId="21931" xr:uid="{00000000-0005-0000-0000-0000965C0000}"/>
    <cellStyle name="Notiz 3 2 2 2 5" xfId="2017" xr:uid="{00000000-0005-0000-0000-0000975C0000}"/>
    <cellStyle name="Notiz 3 2 2 2 5 2" xfId="4915" xr:uid="{00000000-0005-0000-0000-0000985C0000}"/>
    <cellStyle name="Notiz 3 2 2 2 5 2 2" xfId="19148" xr:uid="{00000000-0005-0000-0000-0000995C0000}"/>
    <cellStyle name="Notiz 3 2 2 2 5 2 2 2" xfId="31947" xr:uid="{00000000-0005-0000-0000-00009A5C0000}"/>
    <cellStyle name="Notiz 3 2 2 2 5 2 3" xfId="13450" xr:uid="{00000000-0005-0000-0000-00009B5C0000}"/>
    <cellStyle name="Notiz 3 2 2 2 5 2 4" xfId="26497" xr:uid="{00000000-0005-0000-0000-00009C5C0000}"/>
    <cellStyle name="Notiz 3 2 2 2 5 3" xfId="7532" xr:uid="{00000000-0005-0000-0000-00009D5C0000}"/>
    <cellStyle name="Notiz 3 2 2 2 5 3 2" xfId="19147" xr:uid="{00000000-0005-0000-0000-00009E5C0000}"/>
    <cellStyle name="Notiz 3 2 2 2 5 3 3" xfId="31946" xr:uid="{00000000-0005-0000-0000-00009F5C0000}"/>
    <cellStyle name="Notiz 3 2 2 2 5 4" xfId="13449" xr:uid="{00000000-0005-0000-0000-0000A05C0000}"/>
    <cellStyle name="Notiz 3 2 2 2 5 5" xfId="22206" xr:uid="{00000000-0005-0000-0000-0000A15C0000}"/>
    <cellStyle name="Notiz 3 2 2 2 6" xfId="1767" xr:uid="{00000000-0005-0000-0000-0000A25C0000}"/>
    <cellStyle name="Notiz 3 2 2 2 6 2" xfId="4666" xr:uid="{00000000-0005-0000-0000-0000A35C0000}"/>
    <cellStyle name="Notiz 3 2 2 2 6 2 2" xfId="19150" xr:uid="{00000000-0005-0000-0000-0000A45C0000}"/>
    <cellStyle name="Notiz 3 2 2 2 6 2 2 2" xfId="31949" xr:uid="{00000000-0005-0000-0000-0000A55C0000}"/>
    <cellStyle name="Notiz 3 2 2 2 6 2 3" xfId="13452" xr:uid="{00000000-0005-0000-0000-0000A65C0000}"/>
    <cellStyle name="Notiz 3 2 2 2 6 2 4" xfId="26498" xr:uid="{00000000-0005-0000-0000-0000A75C0000}"/>
    <cellStyle name="Notiz 3 2 2 2 6 3" xfId="7391" xr:uid="{00000000-0005-0000-0000-0000A85C0000}"/>
    <cellStyle name="Notiz 3 2 2 2 6 3 2" xfId="19149" xr:uid="{00000000-0005-0000-0000-0000A95C0000}"/>
    <cellStyle name="Notiz 3 2 2 2 6 3 3" xfId="31948" xr:uid="{00000000-0005-0000-0000-0000AA5C0000}"/>
    <cellStyle name="Notiz 3 2 2 2 6 4" xfId="13451" xr:uid="{00000000-0005-0000-0000-0000AB5C0000}"/>
    <cellStyle name="Notiz 3 2 2 2 6 5" xfId="21956" xr:uid="{00000000-0005-0000-0000-0000AC5C0000}"/>
    <cellStyle name="Notiz 3 2 2 2 7" xfId="2315" xr:uid="{00000000-0005-0000-0000-0000AD5C0000}"/>
    <cellStyle name="Notiz 3 2 2 2 7 2" xfId="5213" xr:uid="{00000000-0005-0000-0000-0000AE5C0000}"/>
    <cellStyle name="Notiz 3 2 2 2 7 2 2" xfId="19152" xr:uid="{00000000-0005-0000-0000-0000AF5C0000}"/>
    <cellStyle name="Notiz 3 2 2 2 7 2 2 2" xfId="31951" xr:uid="{00000000-0005-0000-0000-0000B05C0000}"/>
    <cellStyle name="Notiz 3 2 2 2 7 2 3" xfId="13454" xr:uid="{00000000-0005-0000-0000-0000B15C0000}"/>
    <cellStyle name="Notiz 3 2 2 2 7 2 4" xfId="26499" xr:uid="{00000000-0005-0000-0000-0000B25C0000}"/>
    <cellStyle name="Notiz 3 2 2 2 7 3" xfId="7763" xr:uid="{00000000-0005-0000-0000-0000B35C0000}"/>
    <cellStyle name="Notiz 3 2 2 2 7 3 2" xfId="19151" xr:uid="{00000000-0005-0000-0000-0000B45C0000}"/>
    <cellStyle name="Notiz 3 2 2 2 7 3 3" xfId="31950" xr:uid="{00000000-0005-0000-0000-0000B55C0000}"/>
    <cellStyle name="Notiz 3 2 2 2 7 4" xfId="13453" xr:uid="{00000000-0005-0000-0000-0000B65C0000}"/>
    <cellStyle name="Notiz 3 2 2 2 7 5" xfId="22504" xr:uid="{00000000-0005-0000-0000-0000B75C0000}"/>
    <cellStyle name="Notiz 3 2 2 2 8" xfId="2648" xr:uid="{00000000-0005-0000-0000-0000B85C0000}"/>
    <cellStyle name="Notiz 3 2 2 2 8 2" xfId="5545" xr:uid="{00000000-0005-0000-0000-0000B95C0000}"/>
    <cellStyle name="Notiz 3 2 2 2 8 2 2" xfId="19154" xr:uid="{00000000-0005-0000-0000-0000BA5C0000}"/>
    <cellStyle name="Notiz 3 2 2 2 8 2 2 2" xfId="31953" xr:uid="{00000000-0005-0000-0000-0000BB5C0000}"/>
    <cellStyle name="Notiz 3 2 2 2 8 2 3" xfId="13456" xr:uid="{00000000-0005-0000-0000-0000BC5C0000}"/>
    <cellStyle name="Notiz 3 2 2 2 8 2 4" xfId="26500" xr:uid="{00000000-0005-0000-0000-0000BD5C0000}"/>
    <cellStyle name="Notiz 3 2 2 2 8 3" xfId="7995" xr:uid="{00000000-0005-0000-0000-0000BE5C0000}"/>
    <cellStyle name="Notiz 3 2 2 2 8 3 2" xfId="19153" xr:uid="{00000000-0005-0000-0000-0000BF5C0000}"/>
    <cellStyle name="Notiz 3 2 2 2 8 3 3" xfId="31952" xr:uid="{00000000-0005-0000-0000-0000C05C0000}"/>
    <cellStyle name="Notiz 3 2 2 2 8 4" xfId="13455" xr:uid="{00000000-0005-0000-0000-0000C15C0000}"/>
    <cellStyle name="Notiz 3 2 2 2 8 5" xfId="22836" xr:uid="{00000000-0005-0000-0000-0000C25C0000}"/>
    <cellStyle name="Notiz 3 2 2 2 9" xfId="1976" xr:uid="{00000000-0005-0000-0000-0000C35C0000}"/>
    <cellStyle name="Notiz 3 2 2 2 9 2" xfId="4874" xr:uid="{00000000-0005-0000-0000-0000C45C0000}"/>
    <cellStyle name="Notiz 3 2 2 2 9 2 2" xfId="19156" xr:uid="{00000000-0005-0000-0000-0000C55C0000}"/>
    <cellStyle name="Notiz 3 2 2 2 9 2 2 2" xfId="31955" xr:uid="{00000000-0005-0000-0000-0000C65C0000}"/>
    <cellStyle name="Notiz 3 2 2 2 9 2 3" xfId="13458" xr:uid="{00000000-0005-0000-0000-0000C75C0000}"/>
    <cellStyle name="Notiz 3 2 2 2 9 2 4" xfId="26501" xr:uid="{00000000-0005-0000-0000-0000C85C0000}"/>
    <cellStyle name="Notiz 3 2 2 2 9 3" xfId="7501" xr:uid="{00000000-0005-0000-0000-0000C95C0000}"/>
    <cellStyle name="Notiz 3 2 2 2 9 3 2" xfId="19155" xr:uid="{00000000-0005-0000-0000-0000CA5C0000}"/>
    <cellStyle name="Notiz 3 2 2 2 9 3 3" xfId="31954" xr:uid="{00000000-0005-0000-0000-0000CB5C0000}"/>
    <cellStyle name="Notiz 3 2 2 2 9 4" xfId="13457" xr:uid="{00000000-0005-0000-0000-0000CC5C0000}"/>
    <cellStyle name="Notiz 3 2 2 2 9 5" xfId="22165" xr:uid="{00000000-0005-0000-0000-0000CD5C0000}"/>
    <cellStyle name="Notiz 3 2 2 20" xfId="2441" xr:uid="{00000000-0005-0000-0000-0000CE5C0000}"/>
    <cellStyle name="Notiz 3 2 2 20 2" xfId="5338" xr:uid="{00000000-0005-0000-0000-0000CF5C0000}"/>
    <cellStyle name="Notiz 3 2 2 20 2 2" xfId="19158" xr:uid="{00000000-0005-0000-0000-0000D05C0000}"/>
    <cellStyle name="Notiz 3 2 2 20 2 2 2" xfId="31957" xr:uid="{00000000-0005-0000-0000-0000D15C0000}"/>
    <cellStyle name="Notiz 3 2 2 20 2 3" xfId="13460" xr:uid="{00000000-0005-0000-0000-0000D25C0000}"/>
    <cellStyle name="Notiz 3 2 2 20 2 4" xfId="26502" xr:uid="{00000000-0005-0000-0000-0000D35C0000}"/>
    <cellStyle name="Notiz 3 2 2 20 3" xfId="7840" xr:uid="{00000000-0005-0000-0000-0000D45C0000}"/>
    <cellStyle name="Notiz 3 2 2 20 3 2" xfId="19157" xr:uid="{00000000-0005-0000-0000-0000D55C0000}"/>
    <cellStyle name="Notiz 3 2 2 20 3 3" xfId="31956" xr:uid="{00000000-0005-0000-0000-0000D65C0000}"/>
    <cellStyle name="Notiz 3 2 2 20 4" xfId="13459" xr:uid="{00000000-0005-0000-0000-0000D75C0000}"/>
    <cellStyle name="Notiz 3 2 2 20 5" xfId="22629" xr:uid="{00000000-0005-0000-0000-0000D85C0000}"/>
    <cellStyle name="Notiz 3 2 2 21" xfId="3569" xr:uid="{00000000-0005-0000-0000-0000D95C0000}"/>
    <cellStyle name="Notiz 3 2 2 21 2" xfId="6466" xr:uid="{00000000-0005-0000-0000-0000DA5C0000}"/>
    <cellStyle name="Notiz 3 2 2 21 2 2" xfId="19160" xr:uid="{00000000-0005-0000-0000-0000DB5C0000}"/>
    <cellStyle name="Notiz 3 2 2 21 2 2 2" xfId="31959" xr:uid="{00000000-0005-0000-0000-0000DC5C0000}"/>
    <cellStyle name="Notiz 3 2 2 21 2 3" xfId="13462" xr:uid="{00000000-0005-0000-0000-0000DD5C0000}"/>
    <cellStyle name="Notiz 3 2 2 21 2 4" xfId="26503" xr:uid="{00000000-0005-0000-0000-0000DE5C0000}"/>
    <cellStyle name="Notiz 3 2 2 21 3" xfId="8563" xr:uid="{00000000-0005-0000-0000-0000DF5C0000}"/>
    <cellStyle name="Notiz 3 2 2 21 3 2" xfId="19159" xr:uid="{00000000-0005-0000-0000-0000E05C0000}"/>
    <cellStyle name="Notiz 3 2 2 21 3 3" xfId="31958" xr:uid="{00000000-0005-0000-0000-0000E15C0000}"/>
    <cellStyle name="Notiz 3 2 2 21 4" xfId="13461" xr:uid="{00000000-0005-0000-0000-0000E25C0000}"/>
    <cellStyle name="Notiz 3 2 2 21 5" xfId="23757" xr:uid="{00000000-0005-0000-0000-0000E35C0000}"/>
    <cellStyle name="Notiz 3 2 2 22" xfId="3856" xr:uid="{00000000-0005-0000-0000-0000E45C0000}"/>
    <cellStyle name="Notiz 3 2 2 22 2" xfId="6753" xr:uid="{00000000-0005-0000-0000-0000E55C0000}"/>
    <cellStyle name="Notiz 3 2 2 22 2 2" xfId="19162" xr:uid="{00000000-0005-0000-0000-0000E65C0000}"/>
    <cellStyle name="Notiz 3 2 2 22 2 2 2" xfId="31961" xr:uid="{00000000-0005-0000-0000-0000E75C0000}"/>
    <cellStyle name="Notiz 3 2 2 22 2 3" xfId="13464" xr:uid="{00000000-0005-0000-0000-0000E85C0000}"/>
    <cellStyle name="Notiz 3 2 2 22 2 4" xfId="26504" xr:uid="{00000000-0005-0000-0000-0000E95C0000}"/>
    <cellStyle name="Notiz 3 2 2 22 3" xfId="8731" xr:uid="{00000000-0005-0000-0000-0000EA5C0000}"/>
    <cellStyle name="Notiz 3 2 2 22 3 2" xfId="19161" xr:uid="{00000000-0005-0000-0000-0000EB5C0000}"/>
    <cellStyle name="Notiz 3 2 2 22 3 3" xfId="31960" xr:uid="{00000000-0005-0000-0000-0000EC5C0000}"/>
    <cellStyle name="Notiz 3 2 2 22 4" xfId="13463" xr:uid="{00000000-0005-0000-0000-0000ED5C0000}"/>
    <cellStyle name="Notiz 3 2 2 22 5" xfId="24044" xr:uid="{00000000-0005-0000-0000-0000EE5C0000}"/>
    <cellStyle name="Notiz 3 2 2 23" xfId="3722" xr:uid="{00000000-0005-0000-0000-0000EF5C0000}"/>
    <cellStyle name="Notiz 3 2 2 23 2" xfId="6619" xr:uid="{00000000-0005-0000-0000-0000F05C0000}"/>
    <cellStyle name="Notiz 3 2 2 23 2 2" xfId="19164" xr:uid="{00000000-0005-0000-0000-0000F15C0000}"/>
    <cellStyle name="Notiz 3 2 2 23 2 2 2" xfId="31963" xr:uid="{00000000-0005-0000-0000-0000F25C0000}"/>
    <cellStyle name="Notiz 3 2 2 23 2 3" xfId="13466" xr:uid="{00000000-0005-0000-0000-0000F35C0000}"/>
    <cellStyle name="Notiz 3 2 2 23 2 4" xfId="26505" xr:uid="{00000000-0005-0000-0000-0000F45C0000}"/>
    <cellStyle name="Notiz 3 2 2 23 3" xfId="8654" xr:uid="{00000000-0005-0000-0000-0000F55C0000}"/>
    <cellStyle name="Notiz 3 2 2 23 3 2" xfId="19163" xr:uid="{00000000-0005-0000-0000-0000F65C0000}"/>
    <cellStyle name="Notiz 3 2 2 23 3 3" xfId="31962" xr:uid="{00000000-0005-0000-0000-0000F75C0000}"/>
    <cellStyle name="Notiz 3 2 2 23 4" xfId="13465" xr:uid="{00000000-0005-0000-0000-0000F85C0000}"/>
    <cellStyle name="Notiz 3 2 2 23 5" xfId="23910" xr:uid="{00000000-0005-0000-0000-0000F95C0000}"/>
    <cellStyle name="Notiz 3 2 2 24" xfId="3980" xr:uid="{00000000-0005-0000-0000-0000FA5C0000}"/>
    <cellStyle name="Notiz 3 2 2 24 2" xfId="6877" xr:uid="{00000000-0005-0000-0000-0000FB5C0000}"/>
    <cellStyle name="Notiz 3 2 2 24 2 2" xfId="19166" xr:uid="{00000000-0005-0000-0000-0000FC5C0000}"/>
    <cellStyle name="Notiz 3 2 2 24 2 2 2" xfId="31965" xr:uid="{00000000-0005-0000-0000-0000FD5C0000}"/>
    <cellStyle name="Notiz 3 2 2 24 2 3" xfId="13468" xr:uid="{00000000-0005-0000-0000-0000FE5C0000}"/>
    <cellStyle name="Notiz 3 2 2 24 2 4" xfId="26506" xr:uid="{00000000-0005-0000-0000-0000FF5C0000}"/>
    <cellStyle name="Notiz 3 2 2 24 3" xfId="8763" xr:uid="{00000000-0005-0000-0000-0000005D0000}"/>
    <cellStyle name="Notiz 3 2 2 24 3 2" xfId="19165" xr:uid="{00000000-0005-0000-0000-0000015D0000}"/>
    <cellStyle name="Notiz 3 2 2 24 3 3" xfId="31964" xr:uid="{00000000-0005-0000-0000-0000025D0000}"/>
    <cellStyle name="Notiz 3 2 2 24 4" xfId="13467" xr:uid="{00000000-0005-0000-0000-0000035D0000}"/>
    <cellStyle name="Notiz 3 2 2 24 5" xfId="24168" xr:uid="{00000000-0005-0000-0000-0000045D0000}"/>
    <cellStyle name="Notiz 3 2 2 25" xfId="1828" xr:uid="{00000000-0005-0000-0000-0000055D0000}"/>
    <cellStyle name="Notiz 3 2 2 25 2" xfId="4727" xr:uid="{00000000-0005-0000-0000-0000065D0000}"/>
    <cellStyle name="Notiz 3 2 2 25 2 2" xfId="19168" xr:uid="{00000000-0005-0000-0000-0000075D0000}"/>
    <cellStyle name="Notiz 3 2 2 25 2 2 2" xfId="31967" xr:uid="{00000000-0005-0000-0000-0000085D0000}"/>
    <cellStyle name="Notiz 3 2 2 25 2 3" xfId="13470" xr:uid="{00000000-0005-0000-0000-0000095D0000}"/>
    <cellStyle name="Notiz 3 2 2 25 2 4" xfId="26507" xr:uid="{00000000-0005-0000-0000-00000A5D0000}"/>
    <cellStyle name="Notiz 3 2 2 25 3" xfId="7437" xr:uid="{00000000-0005-0000-0000-00000B5D0000}"/>
    <cellStyle name="Notiz 3 2 2 25 3 2" xfId="19167" xr:uid="{00000000-0005-0000-0000-00000C5D0000}"/>
    <cellStyle name="Notiz 3 2 2 25 3 3" xfId="31966" xr:uid="{00000000-0005-0000-0000-00000D5D0000}"/>
    <cellStyle name="Notiz 3 2 2 25 4" xfId="13469" xr:uid="{00000000-0005-0000-0000-00000E5D0000}"/>
    <cellStyle name="Notiz 3 2 2 25 5" xfId="22017" xr:uid="{00000000-0005-0000-0000-00000F5D0000}"/>
    <cellStyle name="Notiz 3 2 2 26" xfId="3495" xr:uid="{00000000-0005-0000-0000-0000105D0000}"/>
    <cellStyle name="Notiz 3 2 2 26 2" xfId="6392" xr:uid="{00000000-0005-0000-0000-0000115D0000}"/>
    <cellStyle name="Notiz 3 2 2 26 2 2" xfId="19170" xr:uid="{00000000-0005-0000-0000-0000125D0000}"/>
    <cellStyle name="Notiz 3 2 2 26 2 2 2" xfId="31969" xr:uid="{00000000-0005-0000-0000-0000135D0000}"/>
    <cellStyle name="Notiz 3 2 2 26 2 3" xfId="13472" xr:uid="{00000000-0005-0000-0000-0000145D0000}"/>
    <cellStyle name="Notiz 3 2 2 26 2 4" xfId="26508" xr:uid="{00000000-0005-0000-0000-0000155D0000}"/>
    <cellStyle name="Notiz 3 2 2 26 3" xfId="8521" xr:uid="{00000000-0005-0000-0000-0000165D0000}"/>
    <cellStyle name="Notiz 3 2 2 26 3 2" xfId="19169" xr:uid="{00000000-0005-0000-0000-0000175D0000}"/>
    <cellStyle name="Notiz 3 2 2 26 3 3" xfId="31968" xr:uid="{00000000-0005-0000-0000-0000185D0000}"/>
    <cellStyle name="Notiz 3 2 2 26 4" xfId="13471" xr:uid="{00000000-0005-0000-0000-0000195D0000}"/>
    <cellStyle name="Notiz 3 2 2 26 5" xfId="23683" xr:uid="{00000000-0005-0000-0000-00001A5D0000}"/>
    <cellStyle name="Notiz 3 2 2 27" xfId="2880" xr:uid="{00000000-0005-0000-0000-00001B5D0000}"/>
    <cellStyle name="Notiz 3 2 2 27 2" xfId="5777" xr:uid="{00000000-0005-0000-0000-00001C5D0000}"/>
    <cellStyle name="Notiz 3 2 2 27 2 2" xfId="19172" xr:uid="{00000000-0005-0000-0000-00001D5D0000}"/>
    <cellStyle name="Notiz 3 2 2 27 2 2 2" xfId="31971" xr:uid="{00000000-0005-0000-0000-00001E5D0000}"/>
    <cellStyle name="Notiz 3 2 2 27 2 3" xfId="13474" xr:uid="{00000000-0005-0000-0000-00001F5D0000}"/>
    <cellStyle name="Notiz 3 2 2 27 2 4" xfId="26509" xr:uid="{00000000-0005-0000-0000-0000205D0000}"/>
    <cellStyle name="Notiz 3 2 2 27 3" xfId="19171" xr:uid="{00000000-0005-0000-0000-0000215D0000}"/>
    <cellStyle name="Notiz 3 2 2 27 3 2" xfId="31970" xr:uid="{00000000-0005-0000-0000-0000225D0000}"/>
    <cellStyle name="Notiz 3 2 2 27 4" xfId="13473" xr:uid="{00000000-0005-0000-0000-0000235D0000}"/>
    <cellStyle name="Notiz 3 2 2 27 5" xfId="23068" xr:uid="{00000000-0005-0000-0000-0000245D0000}"/>
    <cellStyle name="Notiz 3 2 2 28" xfId="4292" xr:uid="{00000000-0005-0000-0000-0000255D0000}"/>
    <cellStyle name="Notiz 3 2 2 28 2" xfId="19173" xr:uid="{00000000-0005-0000-0000-0000265D0000}"/>
    <cellStyle name="Notiz 3 2 2 28 2 2" xfId="31972" xr:uid="{00000000-0005-0000-0000-0000275D0000}"/>
    <cellStyle name="Notiz 3 2 2 28 3" xfId="13475" xr:uid="{00000000-0005-0000-0000-0000285D0000}"/>
    <cellStyle name="Notiz 3 2 2 28 4" xfId="26510" xr:uid="{00000000-0005-0000-0000-0000295D0000}"/>
    <cellStyle name="Notiz 3 2 2 29" xfId="7118" xr:uid="{00000000-0005-0000-0000-00002A5D0000}"/>
    <cellStyle name="Notiz 3 2 2 29 2" xfId="19084" xr:uid="{00000000-0005-0000-0000-00002B5D0000}"/>
    <cellStyle name="Notiz 3 2 2 29 3" xfId="31883" xr:uid="{00000000-0005-0000-0000-00002C5D0000}"/>
    <cellStyle name="Notiz 3 2 2 3" xfId="1719" xr:uid="{00000000-0005-0000-0000-00002D5D0000}"/>
    <cellStyle name="Notiz 3 2 2 3 2" xfId="4618" xr:uid="{00000000-0005-0000-0000-00002E5D0000}"/>
    <cellStyle name="Notiz 3 2 2 3 2 2" xfId="19175" xr:uid="{00000000-0005-0000-0000-00002F5D0000}"/>
    <cellStyle name="Notiz 3 2 2 3 2 2 2" xfId="31974" xr:uid="{00000000-0005-0000-0000-0000305D0000}"/>
    <cellStyle name="Notiz 3 2 2 3 2 3" xfId="13477" xr:uid="{00000000-0005-0000-0000-0000315D0000}"/>
    <cellStyle name="Notiz 3 2 2 3 2 4" xfId="26511" xr:uid="{00000000-0005-0000-0000-0000325D0000}"/>
    <cellStyle name="Notiz 3 2 2 3 3" xfId="7351" xr:uid="{00000000-0005-0000-0000-0000335D0000}"/>
    <cellStyle name="Notiz 3 2 2 3 3 2" xfId="19174" xr:uid="{00000000-0005-0000-0000-0000345D0000}"/>
    <cellStyle name="Notiz 3 2 2 3 3 3" xfId="31973" xr:uid="{00000000-0005-0000-0000-0000355D0000}"/>
    <cellStyle name="Notiz 3 2 2 3 4" xfId="13476" xr:uid="{00000000-0005-0000-0000-0000365D0000}"/>
    <cellStyle name="Notiz 3 2 2 3 5" xfId="21908" xr:uid="{00000000-0005-0000-0000-0000375D0000}"/>
    <cellStyle name="Notiz 3 2 2 30" xfId="13386" xr:uid="{00000000-0005-0000-0000-0000385D0000}"/>
    <cellStyle name="Notiz 3 2 2 4" xfId="2042" xr:uid="{00000000-0005-0000-0000-0000395D0000}"/>
    <cellStyle name="Notiz 3 2 2 4 2" xfId="4940" xr:uid="{00000000-0005-0000-0000-00003A5D0000}"/>
    <cellStyle name="Notiz 3 2 2 4 2 2" xfId="19177" xr:uid="{00000000-0005-0000-0000-00003B5D0000}"/>
    <cellStyle name="Notiz 3 2 2 4 2 2 2" xfId="31976" xr:uid="{00000000-0005-0000-0000-00003C5D0000}"/>
    <cellStyle name="Notiz 3 2 2 4 2 3" xfId="13479" xr:uid="{00000000-0005-0000-0000-00003D5D0000}"/>
    <cellStyle name="Notiz 3 2 2 4 2 4" xfId="26512" xr:uid="{00000000-0005-0000-0000-00003E5D0000}"/>
    <cellStyle name="Notiz 3 2 2 4 3" xfId="7553" xr:uid="{00000000-0005-0000-0000-00003F5D0000}"/>
    <cellStyle name="Notiz 3 2 2 4 3 2" xfId="19176" xr:uid="{00000000-0005-0000-0000-0000405D0000}"/>
    <cellStyle name="Notiz 3 2 2 4 3 3" xfId="31975" xr:uid="{00000000-0005-0000-0000-0000415D0000}"/>
    <cellStyle name="Notiz 3 2 2 4 4" xfId="13478" xr:uid="{00000000-0005-0000-0000-0000425D0000}"/>
    <cellStyle name="Notiz 3 2 2 4 5" xfId="22231" xr:uid="{00000000-0005-0000-0000-0000435D0000}"/>
    <cellStyle name="Notiz 3 2 2 5" xfId="1741" xr:uid="{00000000-0005-0000-0000-0000445D0000}"/>
    <cellStyle name="Notiz 3 2 2 5 2" xfId="4640" xr:uid="{00000000-0005-0000-0000-0000455D0000}"/>
    <cellStyle name="Notiz 3 2 2 5 2 2" xfId="19179" xr:uid="{00000000-0005-0000-0000-0000465D0000}"/>
    <cellStyle name="Notiz 3 2 2 5 2 2 2" xfId="31978" xr:uid="{00000000-0005-0000-0000-0000475D0000}"/>
    <cellStyle name="Notiz 3 2 2 5 2 3" xfId="13481" xr:uid="{00000000-0005-0000-0000-0000485D0000}"/>
    <cellStyle name="Notiz 3 2 2 5 2 4" xfId="26513" xr:uid="{00000000-0005-0000-0000-0000495D0000}"/>
    <cellStyle name="Notiz 3 2 2 5 3" xfId="7369" xr:uid="{00000000-0005-0000-0000-00004A5D0000}"/>
    <cellStyle name="Notiz 3 2 2 5 3 2" xfId="19178" xr:uid="{00000000-0005-0000-0000-00004B5D0000}"/>
    <cellStyle name="Notiz 3 2 2 5 3 3" xfId="31977" xr:uid="{00000000-0005-0000-0000-00004C5D0000}"/>
    <cellStyle name="Notiz 3 2 2 5 4" xfId="13480" xr:uid="{00000000-0005-0000-0000-00004D5D0000}"/>
    <cellStyle name="Notiz 3 2 2 5 5" xfId="21930" xr:uid="{00000000-0005-0000-0000-00004E5D0000}"/>
    <cellStyle name="Notiz 3 2 2 6" xfId="2018" xr:uid="{00000000-0005-0000-0000-00004F5D0000}"/>
    <cellStyle name="Notiz 3 2 2 6 2" xfId="4916" xr:uid="{00000000-0005-0000-0000-0000505D0000}"/>
    <cellStyle name="Notiz 3 2 2 6 2 2" xfId="19181" xr:uid="{00000000-0005-0000-0000-0000515D0000}"/>
    <cellStyle name="Notiz 3 2 2 6 2 2 2" xfId="31980" xr:uid="{00000000-0005-0000-0000-0000525D0000}"/>
    <cellStyle name="Notiz 3 2 2 6 2 3" xfId="13483" xr:uid="{00000000-0005-0000-0000-0000535D0000}"/>
    <cellStyle name="Notiz 3 2 2 6 2 4" xfId="26514" xr:uid="{00000000-0005-0000-0000-0000545D0000}"/>
    <cellStyle name="Notiz 3 2 2 6 3" xfId="7533" xr:uid="{00000000-0005-0000-0000-0000555D0000}"/>
    <cellStyle name="Notiz 3 2 2 6 3 2" xfId="19180" xr:uid="{00000000-0005-0000-0000-0000565D0000}"/>
    <cellStyle name="Notiz 3 2 2 6 3 3" xfId="31979" xr:uid="{00000000-0005-0000-0000-0000575D0000}"/>
    <cellStyle name="Notiz 3 2 2 6 4" xfId="13482" xr:uid="{00000000-0005-0000-0000-0000585D0000}"/>
    <cellStyle name="Notiz 3 2 2 6 5" xfId="22207" xr:uid="{00000000-0005-0000-0000-0000595D0000}"/>
    <cellStyle name="Notiz 3 2 2 7" xfId="1766" xr:uid="{00000000-0005-0000-0000-00005A5D0000}"/>
    <cellStyle name="Notiz 3 2 2 7 2" xfId="4665" xr:uid="{00000000-0005-0000-0000-00005B5D0000}"/>
    <cellStyle name="Notiz 3 2 2 7 2 2" xfId="19183" xr:uid="{00000000-0005-0000-0000-00005C5D0000}"/>
    <cellStyle name="Notiz 3 2 2 7 2 2 2" xfId="31982" xr:uid="{00000000-0005-0000-0000-00005D5D0000}"/>
    <cellStyle name="Notiz 3 2 2 7 2 3" xfId="13485" xr:uid="{00000000-0005-0000-0000-00005E5D0000}"/>
    <cellStyle name="Notiz 3 2 2 7 2 4" xfId="26515" xr:uid="{00000000-0005-0000-0000-00005F5D0000}"/>
    <cellStyle name="Notiz 3 2 2 7 3" xfId="7390" xr:uid="{00000000-0005-0000-0000-0000605D0000}"/>
    <cellStyle name="Notiz 3 2 2 7 3 2" xfId="19182" xr:uid="{00000000-0005-0000-0000-0000615D0000}"/>
    <cellStyle name="Notiz 3 2 2 7 3 3" xfId="31981" xr:uid="{00000000-0005-0000-0000-0000625D0000}"/>
    <cellStyle name="Notiz 3 2 2 7 4" xfId="13484" xr:uid="{00000000-0005-0000-0000-0000635D0000}"/>
    <cellStyle name="Notiz 3 2 2 7 5" xfId="21955" xr:uid="{00000000-0005-0000-0000-0000645D0000}"/>
    <cellStyle name="Notiz 3 2 2 8" xfId="1998" xr:uid="{00000000-0005-0000-0000-0000655D0000}"/>
    <cellStyle name="Notiz 3 2 2 8 2" xfId="4896" xr:uid="{00000000-0005-0000-0000-0000665D0000}"/>
    <cellStyle name="Notiz 3 2 2 8 2 2" xfId="19185" xr:uid="{00000000-0005-0000-0000-0000675D0000}"/>
    <cellStyle name="Notiz 3 2 2 8 2 2 2" xfId="31984" xr:uid="{00000000-0005-0000-0000-0000685D0000}"/>
    <cellStyle name="Notiz 3 2 2 8 2 3" xfId="13487" xr:uid="{00000000-0005-0000-0000-0000695D0000}"/>
    <cellStyle name="Notiz 3 2 2 8 2 4" xfId="26516" xr:uid="{00000000-0005-0000-0000-00006A5D0000}"/>
    <cellStyle name="Notiz 3 2 2 8 3" xfId="7517" xr:uid="{00000000-0005-0000-0000-00006B5D0000}"/>
    <cellStyle name="Notiz 3 2 2 8 3 2" xfId="19184" xr:uid="{00000000-0005-0000-0000-00006C5D0000}"/>
    <cellStyle name="Notiz 3 2 2 8 3 3" xfId="31983" xr:uid="{00000000-0005-0000-0000-00006D5D0000}"/>
    <cellStyle name="Notiz 3 2 2 8 4" xfId="13486" xr:uid="{00000000-0005-0000-0000-00006E5D0000}"/>
    <cellStyle name="Notiz 3 2 2 8 5" xfId="22187" xr:uid="{00000000-0005-0000-0000-00006F5D0000}"/>
    <cellStyle name="Notiz 3 2 2 9" xfId="2649" xr:uid="{00000000-0005-0000-0000-0000705D0000}"/>
    <cellStyle name="Notiz 3 2 2 9 2" xfId="5546" xr:uid="{00000000-0005-0000-0000-0000715D0000}"/>
    <cellStyle name="Notiz 3 2 2 9 2 2" xfId="19187" xr:uid="{00000000-0005-0000-0000-0000725D0000}"/>
    <cellStyle name="Notiz 3 2 2 9 2 2 2" xfId="31986" xr:uid="{00000000-0005-0000-0000-0000735D0000}"/>
    <cellStyle name="Notiz 3 2 2 9 2 3" xfId="13489" xr:uid="{00000000-0005-0000-0000-0000745D0000}"/>
    <cellStyle name="Notiz 3 2 2 9 2 4" xfId="26517" xr:uid="{00000000-0005-0000-0000-0000755D0000}"/>
    <cellStyle name="Notiz 3 2 2 9 3" xfId="7996" xr:uid="{00000000-0005-0000-0000-0000765D0000}"/>
    <cellStyle name="Notiz 3 2 2 9 3 2" xfId="19186" xr:uid="{00000000-0005-0000-0000-0000775D0000}"/>
    <cellStyle name="Notiz 3 2 2 9 3 3" xfId="31985" xr:uid="{00000000-0005-0000-0000-0000785D0000}"/>
    <cellStyle name="Notiz 3 2 2 9 4" xfId="13488" xr:uid="{00000000-0005-0000-0000-0000795D0000}"/>
    <cellStyle name="Notiz 3 2 2 9 5" xfId="22837" xr:uid="{00000000-0005-0000-0000-00007A5D0000}"/>
    <cellStyle name="Notiz 3 2 20" xfId="2915" xr:uid="{00000000-0005-0000-0000-00007B5D0000}"/>
    <cellStyle name="Notiz 3 2 20 2" xfId="5812" xr:uid="{00000000-0005-0000-0000-00007C5D0000}"/>
    <cellStyle name="Notiz 3 2 20 2 2" xfId="19189" xr:uid="{00000000-0005-0000-0000-00007D5D0000}"/>
    <cellStyle name="Notiz 3 2 20 2 2 2" xfId="31988" xr:uid="{00000000-0005-0000-0000-00007E5D0000}"/>
    <cellStyle name="Notiz 3 2 20 2 3" xfId="13491" xr:uid="{00000000-0005-0000-0000-00007F5D0000}"/>
    <cellStyle name="Notiz 3 2 20 2 4" xfId="26518" xr:uid="{00000000-0005-0000-0000-0000805D0000}"/>
    <cellStyle name="Notiz 3 2 20 3" xfId="8167" xr:uid="{00000000-0005-0000-0000-0000815D0000}"/>
    <cellStyle name="Notiz 3 2 20 3 2" xfId="19188" xr:uid="{00000000-0005-0000-0000-0000825D0000}"/>
    <cellStyle name="Notiz 3 2 20 3 3" xfId="31987" xr:uid="{00000000-0005-0000-0000-0000835D0000}"/>
    <cellStyle name="Notiz 3 2 20 4" xfId="13490" xr:uid="{00000000-0005-0000-0000-0000845D0000}"/>
    <cellStyle name="Notiz 3 2 20 5" xfId="23103" xr:uid="{00000000-0005-0000-0000-0000855D0000}"/>
    <cellStyle name="Notiz 3 2 21" xfId="1436" xr:uid="{00000000-0005-0000-0000-0000865D0000}"/>
    <cellStyle name="Notiz 3 2 21 2" xfId="4336" xr:uid="{00000000-0005-0000-0000-0000875D0000}"/>
    <cellStyle name="Notiz 3 2 21 2 2" xfId="19191" xr:uid="{00000000-0005-0000-0000-0000885D0000}"/>
    <cellStyle name="Notiz 3 2 21 2 2 2" xfId="31990" xr:uid="{00000000-0005-0000-0000-0000895D0000}"/>
    <cellStyle name="Notiz 3 2 21 2 3" xfId="13493" xr:uid="{00000000-0005-0000-0000-00008A5D0000}"/>
    <cellStyle name="Notiz 3 2 21 2 4" xfId="26519" xr:uid="{00000000-0005-0000-0000-00008B5D0000}"/>
    <cellStyle name="Notiz 3 2 21 3" xfId="7151" xr:uid="{00000000-0005-0000-0000-00008C5D0000}"/>
    <cellStyle name="Notiz 3 2 21 3 2" xfId="19190" xr:uid="{00000000-0005-0000-0000-00008D5D0000}"/>
    <cellStyle name="Notiz 3 2 21 3 3" xfId="31989" xr:uid="{00000000-0005-0000-0000-00008E5D0000}"/>
    <cellStyle name="Notiz 3 2 21 4" xfId="13492" xr:uid="{00000000-0005-0000-0000-00008F5D0000}"/>
    <cellStyle name="Notiz 3 2 21 5" xfId="21626" xr:uid="{00000000-0005-0000-0000-0000905D0000}"/>
    <cellStyle name="Notiz 3 2 22" xfId="3582" xr:uid="{00000000-0005-0000-0000-0000915D0000}"/>
    <cellStyle name="Notiz 3 2 22 2" xfId="6479" xr:uid="{00000000-0005-0000-0000-0000925D0000}"/>
    <cellStyle name="Notiz 3 2 22 2 2" xfId="19193" xr:uid="{00000000-0005-0000-0000-0000935D0000}"/>
    <cellStyle name="Notiz 3 2 22 2 2 2" xfId="31992" xr:uid="{00000000-0005-0000-0000-0000945D0000}"/>
    <cellStyle name="Notiz 3 2 22 2 3" xfId="13495" xr:uid="{00000000-0005-0000-0000-0000955D0000}"/>
    <cellStyle name="Notiz 3 2 22 2 4" xfId="26520" xr:uid="{00000000-0005-0000-0000-0000965D0000}"/>
    <cellStyle name="Notiz 3 2 22 3" xfId="8574" xr:uid="{00000000-0005-0000-0000-0000975D0000}"/>
    <cellStyle name="Notiz 3 2 22 3 2" xfId="19192" xr:uid="{00000000-0005-0000-0000-0000985D0000}"/>
    <cellStyle name="Notiz 3 2 22 3 3" xfId="31991" xr:uid="{00000000-0005-0000-0000-0000995D0000}"/>
    <cellStyle name="Notiz 3 2 22 4" xfId="13494" xr:uid="{00000000-0005-0000-0000-00009A5D0000}"/>
    <cellStyle name="Notiz 3 2 22 5" xfId="23770" xr:uid="{00000000-0005-0000-0000-00009B5D0000}"/>
    <cellStyle name="Notiz 3 2 23" xfId="3857" xr:uid="{00000000-0005-0000-0000-00009C5D0000}"/>
    <cellStyle name="Notiz 3 2 23 2" xfId="6754" xr:uid="{00000000-0005-0000-0000-00009D5D0000}"/>
    <cellStyle name="Notiz 3 2 23 2 2" xfId="19195" xr:uid="{00000000-0005-0000-0000-00009E5D0000}"/>
    <cellStyle name="Notiz 3 2 23 2 2 2" xfId="31994" xr:uid="{00000000-0005-0000-0000-00009F5D0000}"/>
    <cellStyle name="Notiz 3 2 23 2 3" xfId="13497" xr:uid="{00000000-0005-0000-0000-0000A05D0000}"/>
    <cellStyle name="Notiz 3 2 23 2 4" xfId="26521" xr:uid="{00000000-0005-0000-0000-0000A15D0000}"/>
    <cellStyle name="Notiz 3 2 23 3" xfId="8732" xr:uid="{00000000-0005-0000-0000-0000A25D0000}"/>
    <cellStyle name="Notiz 3 2 23 3 2" xfId="19194" xr:uid="{00000000-0005-0000-0000-0000A35D0000}"/>
    <cellStyle name="Notiz 3 2 23 3 3" xfId="31993" xr:uid="{00000000-0005-0000-0000-0000A45D0000}"/>
    <cellStyle name="Notiz 3 2 23 4" xfId="13496" xr:uid="{00000000-0005-0000-0000-0000A55D0000}"/>
    <cellStyle name="Notiz 3 2 23 5" xfId="24045" xr:uid="{00000000-0005-0000-0000-0000A65D0000}"/>
    <cellStyle name="Notiz 3 2 24" xfId="3366" xr:uid="{00000000-0005-0000-0000-0000A75D0000}"/>
    <cellStyle name="Notiz 3 2 24 2" xfId="6263" xr:uid="{00000000-0005-0000-0000-0000A85D0000}"/>
    <cellStyle name="Notiz 3 2 24 2 2" xfId="19197" xr:uid="{00000000-0005-0000-0000-0000A95D0000}"/>
    <cellStyle name="Notiz 3 2 24 2 2 2" xfId="31996" xr:uid="{00000000-0005-0000-0000-0000AA5D0000}"/>
    <cellStyle name="Notiz 3 2 24 2 3" xfId="13499" xr:uid="{00000000-0005-0000-0000-0000AB5D0000}"/>
    <cellStyle name="Notiz 3 2 24 2 4" xfId="26522" xr:uid="{00000000-0005-0000-0000-0000AC5D0000}"/>
    <cellStyle name="Notiz 3 2 24 3" xfId="8445" xr:uid="{00000000-0005-0000-0000-0000AD5D0000}"/>
    <cellStyle name="Notiz 3 2 24 3 2" xfId="19196" xr:uid="{00000000-0005-0000-0000-0000AE5D0000}"/>
    <cellStyle name="Notiz 3 2 24 3 3" xfId="31995" xr:uid="{00000000-0005-0000-0000-0000AF5D0000}"/>
    <cellStyle name="Notiz 3 2 24 4" xfId="13498" xr:uid="{00000000-0005-0000-0000-0000B05D0000}"/>
    <cellStyle name="Notiz 3 2 24 5" xfId="23554" xr:uid="{00000000-0005-0000-0000-0000B15D0000}"/>
    <cellStyle name="Notiz 3 2 25" xfId="3981" xr:uid="{00000000-0005-0000-0000-0000B25D0000}"/>
    <cellStyle name="Notiz 3 2 25 2" xfId="6878" xr:uid="{00000000-0005-0000-0000-0000B35D0000}"/>
    <cellStyle name="Notiz 3 2 25 2 2" xfId="19199" xr:uid="{00000000-0005-0000-0000-0000B45D0000}"/>
    <cellStyle name="Notiz 3 2 25 2 2 2" xfId="31998" xr:uid="{00000000-0005-0000-0000-0000B55D0000}"/>
    <cellStyle name="Notiz 3 2 25 2 3" xfId="13501" xr:uid="{00000000-0005-0000-0000-0000B65D0000}"/>
    <cellStyle name="Notiz 3 2 25 2 4" xfId="26523" xr:uid="{00000000-0005-0000-0000-0000B75D0000}"/>
    <cellStyle name="Notiz 3 2 25 3" xfId="8764" xr:uid="{00000000-0005-0000-0000-0000B85D0000}"/>
    <cellStyle name="Notiz 3 2 25 3 2" xfId="19198" xr:uid="{00000000-0005-0000-0000-0000B95D0000}"/>
    <cellStyle name="Notiz 3 2 25 3 3" xfId="31997" xr:uid="{00000000-0005-0000-0000-0000BA5D0000}"/>
    <cellStyle name="Notiz 3 2 25 4" xfId="13500" xr:uid="{00000000-0005-0000-0000-0000BB5D0000}"/>
    <cellStyle name="Notiz 3 2 25 5" xfId="24169" xr:uid="{00000000-0005-0000-0000-0000BC5D0000}"/>
    <cellStyle name="Notiz 3 2 26" xfId="3475" xr:uid="{00000000-0005-0000-0000-0000BD5D0000}"/>
    <cellStyle name="Notiz 3 2 26 2" xfId="6372" xr:uid="{00000000-0005-0000-0000-0000BE5D0000}"/>
    <cellStyle name="Notiz 3 2 26 2 2" xfId="19201" xr:uid="{00000000-0005-0000-0000-0000BF5D0000}"/>
    <cellStyle name="Notiz 3 2 26 2 2 2" xfId="32000" xr:uid="{00000000-0005-0000-0000-0000C05D0000}"/>
    <cellStyle name="Notiz 3 2 26 2 3" xfId="13503" xr:uid="{00000000-0005-0000-0000-0000C15D0000}"/>
    <cellStyle name="Notiz 3 2 26 2 4" xfId="26524" xr:uid="{00000000-0005-0000-0000-0000C25D0000}"/>
    <cellStyle name="Notiz 3 2 26 3" xfId="8510" xr:uid="{00000000-0005-0000-0000-0000C35D0000}"/>
    <cellStyle name="Notiz 3 2 26 3 2" xfId="19200" xr:uid="{00000000-0005-0000-0000-0000C45D0000}"/>
    <cellStyle name="Notiz 3 2 26 3 3" xfId="31999" xr:uid="{00000000-0005-0000-0000-0000C55D0000}"/>
    <cellStyle name="Notiz 3 2 26 4" xfId="13502" xr:uid="{00000000-0005-0000-0000-0000C65D0000}"/>
    <cellStyle name="Notiz 3 2 26 5" xfId="23663" xr:uid="{00000000-0005-0000-0000-0000C75D0000}"/>
    <cellStyle name="Notiz 3 2 27" xfId="3557" xr:uid="{00000000-0005-0000-0000-0000C85D0000}"/>
    <cellStyle name="Notiz 3 2 27 2" xfId="6454" xr:uid="{00000000-0005-0000-0000-0000C95D0000}"/>
    <cellStyle name="Notiz 3 2 27 2 2" xfId="19203" xr:uid="{00000000-0005-0000-0000-0000CA5D0000}"/>
    <cellStyle name="Notiz 3 2 27 2 2 2" xfId="32002" xr:uid="{00000000-0005-0000-0000-0000CB5D0000}"/>
    <cellStyle name="Notiz 3 2 27 2 3" xfId="13505" xr:uid="{00000000-0005-0000-0000-0000CC5D0000}"/>
    <cellStyle name="Notiz 3 2 27 2 4" xfId="26525" xr:uid="{00000000-0005-0000-0000-0000CD5D0000}"/>
    <cellStyle name="Notiz 3 2 27 3" xfId="8553" xr:uid="{00000000-0005-0000-0000-0000CE5D0000}"/>
    <cellStyle name="Notiz 3 2 27 3 2" xfId="19202" xr:uid="{00000000-0005-0000-0000-0000CF5D0000}"/>
    <cellStyle name="Notiz 3 2 27 3 3" xfId="32001" xr:uid="{00000000-0005-0000-0000-0000D05D0000}"/>
    <cellStyle name="Notiz 3 2 27 4" xfId="13504" xr:uid="{00000000-0005-0000-0000-0000D15D0000}"/>
    <cellStyle name="Notiz 3 2 27 5" xfId="23745" xr:uid="{00000000-0005-0000-0000-0000D25D0000}"/>
    <cellStyle name="Notiz 3 2 28" xfId="3870" xr:uid="{00000000-0005-0000-0000-0000D35D0000}"/>
    <cellStyle name="Notiz 3 2 28 2" xfId="6767" xr:uid="{00000000-0005-0000-0000-0000D45D0000}"/>
    <cellStyle name="Notiz 3 2 28 2 2" xfId="19205" xr:uid="{00000000-0005-0000-0000-0000D55D0000}"/>
    <cellStyle name="Notiz 3 2 28 2 2 2" xfId="32004" xr:uid="{00000000-0005-0000-0000-0000D65D0000}"/>
    <cellStyle name="Notiz 3 2 28 2 3" xfId="13507" xr:uid="{00000000-0005-0000-0000-0000D75D0000}"/>
    <cellStyle name="Notiz 3 2 28 2 4" xfId="26526" xr:uid="{00000000-0005-0000-0000-0000D85D0000}"/>
    <cellStyle name="Notiz 3 2 28 3" xfId="19204" xr:uid="{00000000-0005-0000-0000-0000D95D0000}"/>
    <cellStyle name="Notiz 3 2 28 3 2" xfId="32003" xr:uid="{00000000-0005-0000-0000-0000DA5D0000}"/>
    <cellStyle name="Notiz 3 2 28 4" xfId="13506" xr:uid="{00000000-0005-0000-0000-0000DB5D0000}"/>
    <cellStyle name="Notiz 3 2 28 5" xfId="24058" xr:uid="{00000000-0005-0000-0000-0000DC5D0000}"/>
    <cellStyle name="Notiz 3 2 29" xfId="4291" xr:uid="{00000000-0005-0000-0000-0000DD5D0000}"/>
    <cellStyle name="Notiz 3 2 29 2" xfId="19206" xr:uid="{00000000-0005-0000-0000-0000DE5D0000}"/>
    <cellStyle name="Notiz 3 2 29 2 2" xfId="32005" xr:uid="{00000000-0005-0000-0000-0000DF5D0000}"/>
    <cellStyle name="Notiz 3 2 29 3" xfId="13508" xr:uid="{00000000-0005-0000-0000-0000E05D0000}"/>
    <cellStyle name="Notiz 3 2 29 4" xfId="26527" xr:uid="{00000000-0005-0000-0000-0000E15D0000}"/>
    <cellStyle name="Notiz 3 2 3" xfId="479" xr:uid="{00000000-0005-0000-0000-0000E25D0000}"/>
    <cellStyle name="Notiz 3 2 3 10" xfId="2236" xr:uid="{00000000-0005-0000-0000-0000E35D0000}"/>
    <cellStyle name="Notiz 3 2 3 10 2" xfId="5134" xr:uid="{00000000-0005-0000-0000-0000E45D0000}"/>
    <cellStyle name="Notiz 3 2 3 10 2 2" xfId="19209" xr:uid="{00000000-0005-0000-0000-0000E55D0000}"/>
    <cellStyle name="Notiz 3 2 3 10 2 2 2" xfId="32008" xr:uid="{00000000-0005-0000-0000-0000E65D0000}"/>
    <cellStyle name="Notiz 3 2 3 10 2 3" xfId="13511" xr:uid="{00000000-0005-0000-0000-0000E75D0000}"/>
    <cellStyle name="Notiz 3 2 3 10 2 4" xfId="26528" xr:uid="{00000000-0005-0000-0000-0000E85D0000}"/>
    <cellStyle name="Notiz 3 2 3 10 3" xfId="7695" xr:uid="{00000000-0005-0000-0000-0000E95D0000}"/>
    <cellStyle name="Notiz 3 2 3 10 3 2" xfId="19208" xr:uid="{00000000-0005-0000-0000-0000EA5D0000}"/>
    <cellStyle name="Notiz 3 2 3 10 3 3" xfId="32007" xr:uid="{00000000-0005-0000-0000-0000EB5D0000}"/>
    <cellStyle name="Notiz 3 2 3 10 4" xfId="13510" xr:uid="{00000000-0005-0000-0000-0000EC5D0000}"/>
    <cellStyle name="Notiz 3 2 3 10 5" xfId="22425" xr:uid="{00000000-0005-0000-0000-0000ED5D0000}"/>
    <cellStyle name="Notiz 3 2 3 11" xfId="2540" xr:uid="{00000000-0005-0000-0000-0000EE5D0000}"/>
    <cellStyle name="Notiz 3 2 3 11 2" xfId="5437" xr:uid="{00000000-0005-0000-0000-0000EF5D0000}"/>
    <cellStyle name="Notiz 3 2 3 11 2 2" xfId="19211" xr:uid="{00000000-0005-0000-0000-0000F05D0000}"/>
    <cellStyle name="Notiz 3 2 3 11 2 2 2" xfId="32010" xr:uid="{00000000-0005-0000-0000-0000F15D0000}"/>
    <cellStyle name="Notiz 3 2 3 11 2 3" xfId="13513" xr:uid="{00000000-0005-0000-0000-0000F25D0000}"/>
    <cellStyle name="Notiz 3 2 3 11 2 4" xfId="26529" xr:uid="{00000000-0005-0000-0000-0000F35D0000}"/>
    <cellStyle name="Notiz 3 2 3 11 3" xfId="7914" xr:uid="{00000000-0005-0000-0000-0000F45D0000}"/>
    <cellStyle name="Notiz 3 2 3 11 3 2" xfId="19210" xr:uid="{00000000-0005-0000-0000-0000F55D0000}"/>
    <cellStyle name="Notiz 3 2 3 11 3 3" xfId="32009" xr:uid="{00000000-0005-0000-0000-0000F65D0000}"/>
    <cellStyle name="Notiz 3 2 3 11 4" xfId="13512" xr:uid="{00000000-0005-0000-0000-0000F75D0000}"/>
    <cellStyle name="Notiz 3 2 3 11 5" xfId="22728" xr:uid="{00000000-0005-0000-0000-0000F85D0000}"/>
    <cellStyle name="Notiz 3 2 3 12" xfId="2965" xr:uid="{00000000-0005-0000-0000-0000F95D0000}"/>
    <cellStyle name="Notiz 3 2 3 12 2" xfId="5862" xr:uid="{00000000-0005-0000-0000-0000FA5D0000}"/>
    <cellStyle name="Notiz 3 2 3 12 2 2" xfId="19213" xr:uid="{00000000-0005-0000-0000-0000FB5D0000}"/>
    <cellStyle name="Notiz 3 2 3 12 2 2 2" xfId="32012" xr:uid="{00000000-0005-0000-0000-0000FC5D0000}"/>
    <cellStyle name="Notiz 3 2 3 12 2 3" xfId="13515" xr:uid="{00000000-0005-0000-0000-0000FD5D0000}"/>
    <cellStyle name="Notiz 3 2 3 12 2 4" xfId="26530" xr:uid="{00000000-0005-0000-0000-0000FE5D0000}"/>
    <cellStyle name="Notiz 3 2 3 12 3" xfId="8201" xr:uid="{00000000-0005-0000-0000-0000FF5D0000}"/>
    <cellStyle name="Notiz 3 2 3 12 3 2" xfId="19212" xr:uid="{00000000-0005-0000-0000-0000005E0000}"/>
    <cellStyle name="Notiz 3 2 3 12 3 3" xfId="32011" xr:uid="{00000000-0005-0000-0000-0000015E0000}"/>
    <cellStyle name="Notiz 3 2 3 12 4" xfId="13514" xr:uid="{00000000-0005-0000-0000-0000025E0000}"/>
    <cellStyle name="Notiz 3 2 3 12 5" xfId="23153" xr:uid="{00000000-0005-0000-0000-0000035E0000}"/>
    <cellStyle name="Notiz 3 2 3 13" xfId="2337" xr:uid="{00000000-0005-0000-0000-0000045E0000}"/>
    <cellStyle name="Notiz 3 2 3 13 2" xfId="5235" xr:uid="{00000000-0005-0000-0000-0000055E0000}"/>
    <cellStyle name="Notiz 3 2 3 13 2 2" xfId="19215" xr:uid="{00000000-0005-0000-0000-0000065E0000}"/>
    <cellStyle name="Notiz 3 2 3 13 2 2 2" xfId="32014" xr:uid="{00000000-0005-0000-0000-0000075E0000}"/>
    <cellStyle name="Notiz 3 2 3 13 2 3" xfId="13517" xr:uid="{00000000-0005-0000-0000-0000085E0000}"/>
    <cellStyle name="Notiz 3 2 3 13 2 4" xfId="26531" xr:uid="{00000000-0005-0000-0000-0000095E0000}"/>
    <cellStyle name="Notiz 3 2 3 13 3" xfId="7785" xr:uid="{00000000-0005-0000-0000-00000A5E0000}"/>
    <cellStyle name="Notiz 3 2 3 13 3 2" xfId="19214" xr:uid="{00000000-0005-0000-0000-00000B5E0000}"/>
    <cellStyle name="Notiz 3 2 3 13 3 3" xfId="32013" xr:uid="{00000000-0005-0000-0000-00000C5E0000}"/>
    <cellStyle name="Notiz 3 2 3 13 4" xfId="13516" xr:uid="{00000000-0005-0000-0000-00000D5E0000}"/>
    <cellStyle name="Notiz 3 2 3 13 5" xfId="22526" xr:uid="{00000000-0005-0000-0000-00000E5E0000}"/>
    <cellStyle name="Notiz 3 2 3 14" xfId="2747" xr:uid="{00000000-0005-0000-0000-00000F5E0000}"/>
    <cellStyle name="Notiz 3 2 3 14 2" xfId="5644" xr:uid="{00000000-0005-0000-0000-0000105E0000}"/>
    <cellStyle name="Notiz 3 2 3 14 2 2" xfId="19217" xr:uid="{00000000-0005-0000-0000-0000115E0000}"/>
    <cellStyle name="Notiz 3 2 3 14 2 2 2" xfId="32016" xr:uid="{00000000-0005-0000-0000-0000125E0000}"/>
    <cellStyle name="Notiz 3 2 3 14 2 3" xfId="13519" xr:uid="{00000000-0005-0000-0000-0000135E0000}"/>
    <cellStyle name="Notiz 3 2 3 14 2 4" xfId="26532" xr:uid="{00000000-0005-0000-0000-0000145E0000}"/>
    <cellStyle name="Notiz 3 2 3 14 3" xfId="8088" xr:uid="{00000000-0005-0000-0000-0000155E0000}"/>
    <cellStyle name="Notiz 3 2 3 14 3 2" xfId="19216" xr:uid="{00000000-0005-0000-0000-0000165E0000}"/>
    <cellStyle name="Notiz 3 2 3 14 3 3" xfId="32015" xr:uid="{00000000-0005-0000-0000-0000175E0000}"/>
    <cellStyle name="Notiz 3 2 3 14 4" xfId="13518" xr:uid="{00000000-0005-0000-0000-0000185E0000}"/>
    <cellStyle name="Notiz 3 2 3 14 5" xfId="22935" xr:uid="{00000000-0005-0000-0000-0000195E0000}"/>
    <cellStyle name="Notiz 3 2 3 15" xfId="3038" xr:uid="{00000000-0005-0000-0000-00001A5E0000}"/>
    <cellStyle name="Notiz 3 2 3 15 2" xfId="5935" xr:uid="{00000000-0005-0000-0000-00001B5E0000}"/>
    <cellStyle name="Notiz 3 2 3 15 2 2" xfId="19219" xr:uid="{00000000-0005-0000-0000-00001C5E0000}"/>
    <cellStyle name="Notiz 3 2 3 15 2 2 2" xfId="32018" xr:uid="{00000000-0005-0000-0000-00001D5E0000}"/>
    <cellStyle name="Notiz 3 2 3 15 2 3" xfId="13521" xr:uid="{00000000-0005-0000-0000-00001E5E0000}"/>
    <cellStyle name="Notiz 3 2 3 15 2 4" xfId="26533" xr:uid="{00000000-0005-0000-0000-00001F5E0000}"/>
    <cellStyle name="Notiz 3 2 3 15 3" xfId="8247" xr:uid="{00000000-0005-0000-0000-0000205E0000}"/>
    <cellStyle name="Notiz 3 2 3 15 3 2" xfId="19218" xr:uid="{00000000-0005-0000-0000-0000215E0000}"/>
    <cellStyle name="Notiz 3 2 3 15 3 3" xfId="32017" xr:uid="{00000000-0005-0000-0000-0000225E0000}"/>
    <cellStyle name="Notiz 3 2 3 15 4" xfId="13520" xr:uid="{00000000-0005-0000-0000-0000235E0000}"/>
    <cellStyle name="Notiz 3 2 3 15 5" xfId="23226" xr:uid="{00000000-0005-0000-0000-0000245E0000}"/>
    <cellStyle name="Notiz 3 2 3 16" xfId="3265" xr:uid="{00000000-0005-0000-0000-0000255E0000}"/>
    <cellStyle name="Notiz 3 2 3 16 2" xfId="6162" xr:uid="{00000000-0005-0000-0000-0000265E0000}"/>
    <cellStyle name="Notiz 3 2 3 16 2 2" xfId="19221" xr:uid="{00000000-0005-0000-0000-0000275E0000}"/>
    <cellStyle name="Notiz 3 2 3 16 2 2 2" xfId="32020" xr:uid="{00000000-0005-0000-0000-0000285E0000}"/>
    <cellStyle name="Notiz 3 2 3 16 2 3" xfId="13523" xr:uid="{00000000-0005-0000-0000-0000295E0000}"/>
    <cellStyle name="Notiz 3 2 3 16 2 4" xfId="26534" xr:uid="{00000000-0005-0000-0000-00002A5E0000}"/>
    <cellStyle name="Notiz 3 2 3 16 3" xfId="8384" xr:uid="{00000000-0005-0000-0000-00002B5E0000}"/>
    <cellStyle name="Notiz 3 2 3 16 3 2" xfId="19220" xr:uid="{00000000-0005-0000-0000-00002C5E0000}"/>
    <cellStyle name="Notiz 3 2 3 16 3 3" xfId="32019" xr:uid="{00000000-0005-0000-0000-00002D5E0000}"/>
    <cellStyle name="Notiz 3 2 3 16 4" xfId="13522" xr:uid="{00000000-0005-0000-0000-00002E5E0000}"/>
    <cellStyle name="Notiz 3 2 3 16 5" xfId="23453" xr:uid="{00000000-0005-0000-0000-00002F5E0000}"/>
    <cellStyle name="Notiz 3 2 3 17" xfId="3432" xr:uid="{00000000-0005-0000-0000-0000305E0000}"/>
    <cellStyle name="Notiz 3 2 3 17 2" xfId="6329" xr:uid="{00000000-0005-0000-0000-0000315E0000}"/>
    <cellStyle name="Notiz 3 2 3 17 2 2" xfId="19223" xr:uid="{00000000-0005-0000-0000-0000325E0000}"/>
    <cellStyle name="Notiz 3 2 3 17 2 2 2" xfId="32022" xr:uid="{00000000-0005-0000-0000-0000335E0000}"/>
    <cellStyle name="Notiz 3 2 3 17 2 3" xfId="13525" xr:uid="{00000000-0005-0000-0000-0000345E0000}"/>
    <cellStyle name="Notiz 3 2 3 17 2 4" xfId="26535" xr:uid="{00000000-0005-0000-0000-0000355E0000}"/>
    <cellStyle name="Notiz 3 2 3 17 3" xfId="8489" xr:uid="{00000000-0005-0000-0000-0000365E0000}"/>
    <cellStyle name="Notiz 3 2 3 17 3 2" xfId="19222" xr:uid="{00000000-0005-0000-0000-0000375E0000}"/>
    <cellStyle name="Notiz 3 2 3 17 3 3" xfId="32021" xr:uid="{00000000-0005-0000-0000-0000385E0000}"/>
    <cellStyle name="Notiz 3 2 3 17 4" xfId="13524" xr:uid="{00000000-0005-0000-0000-0000395E0000}"/>
    <cellStyle name="Notiz 3 2 3 17 5" xfId="23620" xr:uid="{00000000-0005-0000-0000-00003A5E0000}"/>
    <cellStyle name="Notiz 3 2 3 18" xfId="2345" xr:uid="{00000000-0005-0000-0000-00003B5E0000}"/>
    <cellStyle name="Notiz 3 2 3 18 2" xfId="5243" xr:uid="{00000000-0005-0000-0000-00003C5E0000}"/>
    <cellStyle name="Notiz 3 2 3 18 2 2" xfId="19225" xr:uid="{00000000-0005-0000-0000-00003D5E0000}"/>
    <cellStyle name="Notiz 3 2 3 18 2 2 2" xfId="32024" xr:uid="{00000000-0005-0000-0000-00003E5E0000}"/>
    <cellStyle name="Notiz 3 2 3 18 2 3" xfId="13527" xr:uid="{00000000-0005-0000-0000-00003F5E0000}"/>
    <cellStyle name="Notiz 3 2 3 18 2 4" xfId="26536" xr:uid="{00000000-0005-0000-0000-0000405E0000}"/>
    <cellStyle name="Notiz 3 2 3 18 3" xfId="7791" xr:uid="{00000000-0005-0000-0000-0000415E0000}"/>
    <cellStyle name="Notiz 3 2 3 18 3 2" xfId="19224" xr:uid="{00000000-0005-0000-0000-0000425E0000}"/>
    <cellStyle name="Notiz 3 2 3 18 3 3" xfId="32023" xr:uid="{00000000-0005-0000-0000-0000435E0000}"/>
    <cellStyle name="Notiz 3 2 3 18 4" xfId="13526" xr:uid="{00000000-0005-0000-0000-0000445E0000}"/>
    <cellStyle name="Notiz 3 2 3 18 5" xfId="22534" xr:uid="{00000000-0005-0000-0000-0000455E0000}"/>
    <cellStyle name="Notiz 3 2 3 19" xfId="2947" xr:uid="{00000000-0005-0000-0000-0000465E0000}"/>
    <cellStyle name="Notiz 3 2 3 19 2" xfId="5844" xr:uid="{00000000-0005-0000-0000-0000475E0000}"/>
    <cellStyle name="Notiz 3 2 3 19 2 2" xfId="19227" xr:uid="{00000000-0005-0000-0000-0000485E0000}"/>
    <cellStyle name="Notiz 3 2 3 19 2 2 2" xfId="32026" xr:uid="{00000000-0005-0000-0000-0000495E0000}"/>
    <cellStyle name="Notiz 3 2 3 19 2 3" xfId="13529" xr:uid="{00000000-0005-0000-0000-00004A5E0000}"/>
    <cellStyle name="Notiz 3 2 3 19 2 4" xfId="26537" xr:uid="{00000000-0005-0000-0000-00004B5E0000}"/>
    <cellStyle name="Notiz 3 2 3 19 3" xfId="8192" xr:uid="{00000000-0005-0000-0000-00004C5E0000}"/>
    <cellStyle name="Notiz 3 2 3 19 3 2" xfId="19226" xr:uid="{00000000-0005-0000-0000-00004D5E0000}"/>
    <cellStyle name="Notiz 3 2 3 19 3 3" xfId="32025" xr:uid="{00000000-0005-0000-0000-00004E5E0000}"/>
    <cellStyle name="Notiz 3 2 3 19 4" xfId="13528" xr:uid="{00000000-0005-0000-0000-00004F5E0000}"/>
    <cellStyle name="Notiz 3 2 3 19 5" xfId="23135" xr:uid="{00000000-0005-0000-0000-0000505E0000}"/>
    <cellStyle name="Notiz 3 2 3 2" xfId="1721" xr:uid="{00000000-0005-0000-0000-0000515E0000}"/>
    <cellStyle name="Notiz 3 2 3 2 2" xfId="4620" xr:uid="{00000000-0005-0000-0000-0000525E0000}"/>
    <cellStyle name="Notiz 3 2 3 2 2 2" xfId="19229" xr:uid="{00000000-0005-0000-0000-0000535E0000}"/>
    <cellStyle name="Notiz 3 2 3 2 2 2 2" xfId="32028" xr:uid="{00000000-0005-0000-0000-0000545E0000}"/>
    <cellStyle name="Notiz 3 2 3 2 2 3" xfId="13531" xr:uid="{00000000-0005-0000-0000-0000555E0000}"/>
    <cellStyle name="Notiz 3 2 3 2 2 4" xfId="26538" xr:uid="{00000000-0005-0000-0000-0000565E0000}"/>
    <cellStyle name="Notiz 3 2 3 2 3" xfId="7353" xr:uid="{00000000-0005-0000-0000-0000575E0000}"/>
    <cellStyle name="Notiz 3 2 3 2 3 2" xfId="19228" xr:uid="{00000000-0005-0000-0000-0000585E0000}"/>
    <cellStyle name="Notiz 3 2 3 2 3 3" xfId="32027" xr:uid="{00000000-0005-0000-0000-0000595E0000}"/>
    <cellStyle name="Notiz 3 2 3 2 4" xfId="13530" xr:uid="{00000000-0005-0000-0000-00005A5E0000}"/>
    <cellStyle name="Notiz 3 2 3 2 5" xfId="21910" xr:uid="{00000000-0005-0000-0000-00005B5E0000}"/>
    <cellStyle name="Notiz 3 2 3 20" xfId="3492" xr:uid="{00000000-0005-0000-0000-00005C5E0000}"/>
    <cellStyle name="Notiz 3 2 3 20 2" xfId="6389" xr:uid="{00000000-0005-0000-0000-00005D5E0000}"/>
    <cellStyle name="Notiz 3 2 3 20 2 2" xfId="19231" xr:uid="{00000000-0005-0000-0000-00005E5E0000}"/>
    <cellStyle name="Notiz 3 2 3 20 2 2 2" xfId="32030" xr:uid="{00000000-0005-0000-0000-00005F5E0000}"/>
    <cellStyle name="Notiz 3 2 3 20 2 3" xfId="13533" xr:uid="{00000000-0005-0000-0000-0000605E0000}"/>
    <cellStyle name="Notiz 3 2 3 20 2 4" xfId="26539" xr:uid="{00000000-0005-0000-0000-0000615E0000}"/>
    <cellStyle name="Notiz 3 2 3 20 3" xfId="8519" xr:uid="{00000000-0005-0000-0000-0000625E0000}"/>
    <cellStyle name="Notiz 3 2 3 20 3 2" xfId="19230" xr:uid="{00000000-0005-0000-0000-0000635E0000}"/>
    <cellStyle name="Notiz 3 2 3 20 3 3" xfId="32029" xr:uid="{00000000-0005-0000-0000-0000645E0000}"/>
    <cellStyle name="Notiz 3 2 3 20 4" xfId="13532" xr:uid="{00000000-0005-0000-0000-0000655E0000}"/>
    <cellStyle name="Notiz 3 2 3 20 5" xfId="23680" xr:uid="{00000000-0005-0000-0000-0000665E0000}"/>
    <cellStyle name="Notiz 3 2 3 21" xfId="3855" xr:uid="{00000000-0005-0000-0000-0000675E0000}"/>
    <cellStyle name="Notiz 3 2 3 21 2" xfId="6752" xr:uid="{00000000-0005-0000-0000-0000685E0000}"/>
    <cellStyle name="Notiz 3 2 3 21 2 2" xfId="19233" xr:uid="{00000000-0005-0000-0000-0000695E0000}"/>
    <cellStyle name="Notiz 3 2 3 21 2 2 2" xfId="32032" xr:uid="{00000000-0005-0000-0000-00006A5E0000}"/>
    <cellStyle name="Notiz 3 2 3 21 2 3" xfId="13535" xr:uid="{00000000-0005-0000-0000-00006B5E0000}"/>
    <cellStyle name="Notiz 3 2 3 21 2 4" xfId="26540" xr:uid="{00000000-0005-0000-0000-00006C5E0000}"/>
    <cellStyle name="Notiz 3 2 3 21 3" xfId="8730" xr:uid="{00000000-0005-0000-0000-00006D5E0000}"/>
    <cellStyle name="Notiz 3 2 3 21 3 2" xfId="19232" xr:uid="{00000000-0005-0000-0000-00006E5E0000}"/>
    <cellStyle name="Notiz 3 2 3 21 3 3" xfId="32031" xr:uid="{00000000-0005-0000-0000-00006F5E0000}"/>
    <cellStyle name="Notiz 3 2 3 21 4" xfId="13534" xr:uid="{00000000-0005-0000-0000-0000705E0000}"/>
    <cellStyle name="Notiz 3 2 3 21 5" xfId="24043" xr:uid="{00000000-0005-0000-0000-0000715E0000}"/>
    <cellStyle name="Notiz 3 2 3 22" xfId="3384" xr:uid="{00000000-0005-0000-0000-0000725E0000}"/>
    <cellStyle name="Notiz 3 2 3 22 2" xfId="6281" xr:uid="{00000000-0005-0000-0000-0000735E0000}"/>
    <cellStyle name="Notiz 3 2 3 22 2 2" xfId="19235" xr:uid="{00000000-0005-0000-0000-0000745E0000}"/>
    <cellStyle name="Notiz 3 2 3 22 2 2 2" xfId="32034" xr:uid="{00000000-0005-0000-0000-0000755E0000}"/>
    <cellStyle name="Notiz 3 2 3 22 2 3" xfId="13537" xr:uid="{00000000-0005-0000-0000-0000765E0000}"/>
    <cellStyle name="Notiz 3 2 3 22 2 4" xfId="26541" xr:uid="{00000000-0005-0000-0000-0000775E0000}"/>
    <cellStyle name="Notiz 3 2 3 22 3" xfId="8459" xr:uid="{00000000-0005-0000-0000-0000785E0000}"/>
    <cellStyle name="Notiz 3 2 3 22 3 2" xfId="19234" xr:uid="{00000000-0005-0000-0000-0000795E0000}"/>
    <cellStyle name="Notiz 3 2 3 22 3 3" xfId="32033" xr:uid="{00000000-0005-0000-0000-00007A5E0000}"/>
    <cellStyle name="Notiz 3 2 3 22 4" xfId="13536" xr:uid="{00000000-0005-0000-0000-00007B5E0000}"/>
    <cellStyle name="Notiz 3 2 3 22 5" xfId="23572" xr:uid="{00000000-0005-0000-0000-00007C5E0000}"/>
    <cellStyle name="Notiz 3 2 3 23" xfId="3979" xr:uid="{00000000-0005-0000-0000-00007D5E0000}"/>
    <cellStyle name="Notiz 3 2 3 23 2" xfId="6876" xr:uid="{00000000-0005-0000-0000-00007E5E0000}"/>
    <cellStyle name="Notiz 3 2 3 23 2 2" xfId="19237" xr:uid="{00000000-0005-0000-0000-00007F5E0000}"/>
    <cellStyle name="Notiz 3 2 3 23 2 2 2" xfId="32036" xr:uid="{00000000-0005-0000-0000-0000805E0000}"/>
    <cellStyle name="Notiz 3 2 3 23 2 3" xfId="13539" xr:uid="{00000000-0005-0000-0000-0000815E0000}"/>
    <cellStyle name="Notiz 3 2 3 23 2 4" xfId="26542" xr:uid="{00000000-0005-0000-0000-0000825E0000}"/>
    <cellStyle name="Notiz 3 2 3 23 3" xfId="8762" xr:uid="{00000000-0005-0000-0000-0000835E0000}"/>
    <cellStyle name="Notiz 3 2 3 23 3 2" xfId="19236" xr:uid="{00000000-0005-0000-0000-0000845E0000}"/>
    <cellStyle name="Notiz 3 2 3 23 3 3" xfId="32035" xr:uid="{00000000-0005-0000-0000-0000855E0000}"/>
    <cellStyle name="Notiz 3 2 3 23 4" xfId="13538" xr:uid="{00000000-0005-0000-0000-0000865E0000}"/>
    <cellStyle name="Notiz 3 2 3 23 5" xfId="24167" xr:uid="{00000000-0005-0000-0000-0000875E0000}"/>
    <cellStyle name="Notiz 3 2 3 24" xfId="3837" xr:uid="{00000000-0005-0000-0000-0000885E0000}"/>
    <cellStyle name="Notiz 3 2 3 24 2" xfId="6734" xr:uid="{00000000-0005-0000-0000-0000895E0000}"/>
    <cellStyle name="Notiz 3 2 3 24 2 2" xfId="19239" xr:uid="{00000000-0005-0000-0000-00008A5E0000}"/>
    <cellStyle name="Notiz 3 2 3 24 2 2 2" xfId="32038" xr:uid="{00000000-0005-0000-0000-00008B5E0000}"/>
    <cellStyle name="Notiz 3 2 3 24 2 3" xfId="13541" xr:uid="{00000000-0005-0000-0000-00008C5E0000}"/>
    <cellStyle name="Notiz 3 2 3 24 2 4" xfId="26543" xr:uid="{00000000-0005-0000-0000-00008D5E0000}"/>
    <cellStyle name="Notiz 3 2 3 24 3" xfId="8719" xr:uid="{00000000-0005-0000-0000-00008E5E0000}"/>
    <cellStyle name="Notiz 3 2 3 24 3 2" xfId="19238" xr:uid="{00000000-0005-0000-0000-00008F5E0000}"/>
    <cellStyle name="Notiz 3 2 3 24 3 3" xfId="32037" xr:uid="{00000000-0005-0000-0000-0000905E0000}"/>
    <cellStyle name="Notiz 3 2 3 24 4" xfId="13540" xr:uid="{00000000-0005-0000-0000-0000915E0000}"/>
    <cellStyle name="Notiz 3 2 3 24 5" xfId="24025" xr:uid="{00000000-0005-0000-0000-0000925E0000}"/>
    <cellStyle name="Notiz 3 2 3 25" xfId="3973" xr:uid="{00000000-0005-0000-0000-0000935E0000}"/>
    <cellStyle name="Notiz 3 2 3 25 2" xfId="6870" xr:uid="{00000000-0005-0000-0000-0000945E0000}"/>
    <cellStyle name="Notiz 3 2 3 25 2 2" xfId="19241" xr:uid="{00000000-0005-0000-0000-0000955E0000}"/>
    <cellStyle name="Notiz 3 2 3 25 2 2 2" xfId="32040" xr:uid="{00000000-0005-0000-0000-0000965E0000}"/>
    <cellStyle name="Notiz 3 2 3 25 2 3" xfId="13543" xr:uid="{00000000-0005-0000-0000-0000975E0000}"/>
    <cellStyle name="Notiz 3 2 3 25 2 4" xfId="26544" xr:uid="{00000000-0005-0000-0000-0000985E0000}"/>
    <cellStyle name="Notiz 3 2 3 25 3" xfId="8756" xr:uid="{00000000-0005-0000-0000-0000995E0000}"/>
    <cellStyle name="Notiz 3 2 3 25 3 2" xfId="19240" xr:uid="{00000000-0005-0000-0000-00009A5E0000}"/>
    <cellStyle name="Notiz 3 2 3 25 3 3" xfId="32039" xr:uid="{00000000-0005-0000-0000-00009B5E0000}"/>
    <cellStyle name="Notiz 3 2 3 25 4" xfId="13542" xr:uid="{00000000-0005-0000-0000-00009C5E0000}"/>
    <cellStyle name="Notiz 3 2 3 25 5" xfId="24161" xr:uid="{00000000-0005-0000-0000-00009D5E0000}"/>
    <cellStyle name="Notiz 3 2 3 26" xfId="3319" xr:uid="{00000000-0005-0000-0000-00009E5E0000}"/>
    <cellStyle name="Notiz 3 2 3 26 2" xfId="6216" xr:uid="{00000000-0005-0000-0000-00009F5E0000}"/>
    <cellStyle name="Notiz 3 2 3 26 2 2" xfId="19243" xr:uid="{00000000-0005-0000-0000-0000A05E0000}"/>
    <cellStyle name="Notiz 3 2 3 26 2 2 2" xfId="32042" xr:uid="{00000000-0005-0000-0000-0000A15E0000}"/>
    <cellStyle name="Notiz 3 2 3 26 2 3" xfId="13545" xr:uid="{00000000-0005-0000-0000-0000A25E0000}"/>
    <cellStyle name="Notiz 3 2 3 26 2 4" xfId="26545" xr:uid="{00000000-0005-0000-0000-0000A35E0000}"/>
    <cellStyle name="Notiz 3 2 3 26 3" xfId="19242" xr:uid="{00000000-0005-0000-0000-0000A45E0000}"/>
    <cellStyle name="Notiz 3 2 3 26 3 2" xfId="32041" xr:uid="{00000000-0005-0000-0000-0000A55E0000}"/>
    <cellStyle name="Notiz 3 2 3 26 4" xfId="13544" xr:uid="{00000000-0005-0000-0000-0000A65E0000}"/>
    <cellStyle name="Notiz 3 2 3 26 5" xfId="23507" xr:uid="{00000000-0005-0000-0000-0000A75E0000}"/>
    <cellStyle name="Notiz 3 2 3 27" xfId="4294" xr:uid="{00000000-0005-0000-0000-0000A85E0000}"/>
    <cellStyle name="Notiz 3 2 3 27 2" xfId="19244" xr:uid="{00000000-0005-0000-0000-0000A95E0000}"/>
    <cellStyle name="Notiz 3 2 3 27 2 2" xfId="32043" xr:uid="{00000000-0005-0000-0000-0000AA5E0000}"/>
    <cellStyle name="Notiz 3 2 3 27 3" xfId="13546" xr:uid="{00000000-0005-0000-0000-0000AB5E0000}"/>
    <cellStyle name="Notiz 3 2 3 27 4" xfId="26546" xr:uid="{00000000-0005-0000-0000-0000AC5E0000}"/>
    <cellStyle name="Notiz 3 2 3 28" xfId="7120" xr:uid="{00000000-0005-0000-0000-0000AD5E0000}"/>
    <cellStyle name="Notiz 3 2 3 28 2" xfId="19207" xr:uid="{00000000-0005-0000-0000-0000AE5E0000}"/>
    <cellStyle name="Notiz 3 2 3 28 3" xfId="32006" xr:uid="{00000000-0005-0000-0000-0000AF5E0000}"/>
    <cellStyle name="Notiz 3 2 3 29" xfId="13509" xr:uid="{00000000-0005-0000-0000-0000B05E0000}"/>
    <cellStyle name="Notiz 3 2 3 3" xfId="2040" xr:uid="{00000000-0005-0000-0000-0000B15E0000}"/>
    <cellStyle name="Notiz 3 2 3 3 2" xfId="4938" xr:uid="{00000000-0005-0000-0000-0000B25E0000}"/>
    <cellStyle name="Notiz 3 2 3 3 2 2" xfId="19246" xr:uid="{00000000-0005-0000-0000-0000B35E0000}"/>
    <cellStyle name="Notiz 3 2 3 3 2 2 2" xfId="32045" xr:uid="{00000000-0005-0000-0000-0000B45E0000}"/>
    <cellStyle name="Notiz 3 2 3 3 2 3" xfId="13548" xr:uid="{00000000-0005-0000-0000-0000B55E0000}"/>
    <cellStyle name="Notiz 3 2 3 3 2 4" xfId="26547" xr:uid="{00000000-0005-0000-0000-0000B65E0000}"/>
    <cellStyle name="Notiz 3 2 3 3 3" xfId="7551" xr:uid="{00000000-0005-0000-0000-0000B75E0000}"/>
    <cellStyle name="Notiz 3 2 3 3 3 2" xfId="19245" xr:uid="{00000000-0005-0000-0000-0000B85E0000}"/>
    <cellStyle name="Notiz 3 2 3 3 3 3" xfId="32044" xr:uid="{00000000-0005-0000-0000-0000B95E0000}"/>
    <cellStyle name="Notiz 3 2 3 3 4" xfId="13547" xr:uid="{00000000-0005-0000-0000-0000BA5E0000}"/>
    <cellStyle name="Notiz 3 2 3 3 5" xfId="22229" xr:uid="{00000000-0005-0000-0000-0000BB5E0000}"/>
    <cellStyle name="Notiz 3 2 3 4" xfId="1743" xr:uid="{00000000-0005-0000-0000-0000BC5E0000}"/>
    <cellStyle name="Notiz 3 2 3 4 2" xfId="4642" xr:uid="{00000000-0005-0000-0000-0000BD5E0000}"/>
    <cellStyle name="Notiz 3 2 3 4 2 2" xfId="19248" xr:uid="{00000000-0005-0000-0000-0000BE5E0000}"/>
    <cellStyle name="Notiz 3 2 3 4 2 2 2" xfId="32047" xr:uid="{00000000-0005-0000-0000-0000BF5E0000}"/>
    <cellStyle name="Notiz 3 2 3 4 2 3" xfId="13550" xr:uid="{00000000-0005-0000-0000-0000C05E0000}"/>
    <cellStyle name="Notiz 3 2 3 4 2 4" xfId="26548" xr:uid="{00000000-0005-0000-0000-0000C15E0000}"/>
    <cellStyle name="Notiz 3 2 3 4 3" xfId="7371" xr:uid="{00000000-0005-0000-0000-0000C25E0000}"/>
    <cellStyle name="Notiz 3 2 3 4 3 2" xfId="19247" xr:uid="{00000000-0005-0000-0000-0000C35E0000}"/>
    <cellStyle name="Notiz 3 2 3 4 3 3" xfId="32046" xr:uid="{00000000-0005-0000-0000-0000C45E0000}"/>
    <cellStyle name="Notiz 3 2 3 4 4" xfId="13549" xr:uid="{00000000-0005-0000-0000-0000C55E0000}"/>
    <cellStyle name="Notiz 3 2 3 4 5" xfId="21932" xr:uid="{00000000-0005-0000-0000-0000C65E0000}"/>
    <cellStyle name="Notiz 3 2 3 5" xfId="2016" xr:uid="{00000000-0005-0000-0000-0000C75E0000}"/>
    <cellStyle name="Notiz 3 2 3 5 2" xfId="4914" xr:uid="{00000000-0005-0000-0000-0000C85E0000}"/>
    <cellStyle name="Notiz 3 2 3 5 2 2" xfId="19250" xr:uid="{00000000-0005-0000-0000-0000C95E0000}"/>
    <cellStyle name="Notiz 3 2 3 5 2 2 2" xfId="32049" xr:uid="{00000000-0005-0000-0000-0000CA5E0000}"/>
    <cellStyle name="Notiz 3 2 3 5 2 3" xfId="13552" xr:uid="{00000000-0005-0000-0000-0000CB5E0000}"/>
    <cellStyle name="Notiz 3 2 3 5 2 4" xfId="26549" xr:uid="{00000000-0005-0000-0000-0000CC5E0000}"/>
    <cellStyle name="Notiz 3 2 3 5 3" xfId="7531" xr:uid="{00000000-0005-0000-0000-0000CD5E0000}"/>
    <cellStyle name="Notiz 3 2 3 5 3 2" xfId="19249" xr:uid="{00000000-0005-0000-0000-0000CE5E0000}"/>
    <cellStyle name="Notiz 3 2 3 5 3 3" xfId="32048" xr:uid="{00000000-0005-0000-0000-0000CF5E0000}"/>
    <cellStyle name="Notiz 3 2 3 5 4" xfId="13551" xr:uid="{00000000-0005-0000-0000-0000D05E0000}"/>
    <cellStyle name="Notiz 3 2 3 5 5" xfId="22205" xr:uid="{00000000-0005-0000-0000-0000D15E0000}"/>
    <cellStyle name="Notiz 3 2 3 6" xfId="1768" xr:uid="{00000000-0005-0000-0000-0000D25E0000}"/>
    <cellStyle name="Notiz 3 2 3 6 2" xfId="4667" xr:uid="{00000000-0005-0000-0000-0000D35E0000}"/>
    <cellStyle name="Notiz 3 2 3 6 2 2" xfId="19252" xr:uid="{00000000-0005-0000-0000-0000D45E0000}"/>
    <cellStyle name="Notiz 3 2 3 6 2 2 2" xfId="32051" xr:uid="{00000000-0005-0000-0000-0000D55E0000}"/>
    <cellStyle name="Notiz 3 2 3 6 2 3" xfId="13554" xr:uid="{00000000-0005-0000-0000-0000D65E0000}"/>
    <cellStyle name="Notiz 3 2 3 6 2 4" xfId="26550" xr:uid="{00000000-0005-0000-0000-0000D75E0000}"/>
    <cellStyle name="Notiz 3 2 3 6 3" xfId="7392" xr:uid="{00000000-0005-0000-0000-0000D85E0000}"/>
    <cellStyle name="Notiz 3 2 3 6 3 2" xfId="19251" xr:uid="{00000000-0005-0000-0000-0000D95E0000}"/>
    <cellStyle name="Notiz 3 2 3 6 3 3" xfId="32050" xr:uid="{00000000-0005-0000-0000-0000DA5E0000}"/>
    <cellStyle name="Notiz 3 2 3 6 4" xfId="13553" xr:uid="{00000000-0005-0000-0000-0000DB5E0000}"/>
    <cellStyle name="Notiz 3 2 3 6 5" xfId="21957" xr:uid="{00000000-0005-0000-0000-0000DC5E0000}"/>
    <cellStyle name="Notiz 3 2 3 7" xfId="2314" xr:uid="{00000000-0005-0000-0000-0000DD5E0000}"/>
    <cellStyle name="Notiz 3 2 3 7 2" xfId="5212" xr:uid="{00000000-0005-0000-0000-0000DE5E0000}"/>
    <cellStyle name="Notiz 3 2 3 7 2 2" xfId="19254" xr:uid="{00000000-0005-0000-0000-0000DF5E0000}"/>
    <cellStyle name="Notiz 3 2 3 7 2 2 2" xfId="32053" xr:uid="{00000000-0005-0000-0000-0000E05E0000}"/>
    <cellStyle name="Notiz 3 2 3 7 2 3" xfId="13556" xr:uid="{00000000-0005-0000-0000-0000E15E0000}"/>
    <cellStyle name="Notiz 3 2 3 7 2 4" xfId="26551" xr:uid="{00000000-0005-0000-0000-0000E25E0000}"/>
    <cellStyle name="Notiz 3 2 3 7 3" xfId="7762" xr:uid="{00000000-0005-0000-0000-0000E35E0000}"/>
    <cellStyle name="Notiz 3 2 3 7 3 2" xfId="19253" xr:uid="{00000000-0005-0000-0000-0000E45E0000}"/>
    <cellStyle name="Notiz 3 2 3 7 3 3" xfId="32052" xr:uid="{00000000-0005-0000-0000-0000E55E0000}"/>
    <cellStyle name="Notiz 3 2 3 7 4" xfId="13555" xr:uid="{00000000-0005-0000-0000-0000E65E0000}"/>
    <cellStyle name="Notiz 3 2 3 7 5" xfId="22503" xr:uid="{00000000-0005-0000-0000-0000E75E0000}"/>
    <cellStyle name="Notiz 3 2 3 8" xfId="2517" xr:uid="{00000000-0005-0000-0000-0000E85E0000}"/>
    <cellStyle name="Notiz 3 2 3 8 2" xfId="5414" xr:uid="{00000000-0005-0000-0000-0000E95E0000}"/>
    <cellStyle name="Notiz 3 2 3 8 2 2" xfId="19256" xr:uid="{00000000-0005-0000-0000-0000EA5E0000}"/>
    <cellStyle name="Notiz 3 2 3 8 2 2 2" xfId="32055" xr:uid="{00000000-0005-0000-0000-0000EB5E0000}"/>
    <cellStyle name="Notiz 3 2 3 8 2 3" xfId="13558" xr:uid="{00000000-0005-0000-0000-0000EC5E0000}"/>
    <cellStyle name="Notiz 3 2 3 8 2 4" xfId="26552" xr:uid="{00000000-0005-0000-0000-0000ED5E0000}"/>
    <cellStyle name="Notiz 3 2 3 8 3" xfId="7895" xr:uid="{00000000-0005-0000-0000-0000EE5E0000}"/>
    <cellStyle name="Notiz 3 2 3 8 3 2" xfId="19255" xr:uid="{00000000-0005-0000-0000-0000EF5E0000}"/>
    <cellStyle name="Notiz 3 2 3 8 3 3" xfId="32054" xr:uid="{00000000-0005-0000-0000-0000F05E0000}"/>
    <cellStyle name="Notiz 3 2 3 8 4" xfId="13557" xr:uid="{00000000-0005-0000-0000-0000F15E0000}"/>
    <cellStyle name="Notiz 3 2 3 8 5" xfId="22705" xr:uid="{00000000-0005-0000-0000-0000F25E0000}"/>
    <cellStyle name="Notiz 3 2 3 9" xfId="1977" xr:uid="{00000000-0005-0000-0000-0000F35E0000}"/>
    <cellStyle name="Notiz 3 2 3 9 2" xfId="4875" xr:uid="{00000000-0005-0000-0000-0000F45E0000}"/>
    <cellStyle name="Notiz 3 2 3 9 2 2" xfId="19258" xr:uid="{00000000-0005-0000-0000-0000F55E0000}"/>
    <cellStyle name="Notiz 3 2 3 9 2 2 2" xfId="32057" xr:uid="{00000000-0005-0000-0000-0000F65E0000}"/>
    <cellStyle name="Notiz 3 2 3 9 2 3" xfId="13560" xr:uid="{00000000-0005-0000-0000-0000F75E0000}"/>
    <cellStyle name="Notiz 3 2 3 9 2 4" xfId="26553" xr:uid="{00000000-0005-0000-0000-0000F85E0000}"/>
    <cellStyle name="Notiz 3 2 3 9 3" xfId="7502" xr:uid="{00000000-0005-0000-0000-0000F95E0000}"/>
    <cellStyle name="Notiz 3 2 3 9 3 2" xfId="19257" xr:uid="{00000000-0005-0000-0000-0000FA5E0000}"/>
    <cellStyle name="Notiz 3 2 3 9 3 3" xfId="32056" xr:uid="{00000000-0005-0000-0000-0000FB5E0000}"/>
    <cellStyle name="Notiz 3 2 3 9 4" xfId="13559" xr:uid="{00000000-0005-0000-0000-0000FC5E0000}"/>
    <cellStyle name="Notiz 3 2 3 9 5" xfId="22166" xr:uid="{00000000-0005-0000-0000-0000FD5E0000}"/>
    <cellStyle name="Notiz 3 2 30" xfId="7117" xr:uid="{00000000-0005-0000-0000-0000FE5E0000}"/>
    <cellStyle name="Notiz 3 2 30 2" xfId="19063" xr:uid="{00000000-0005-0000-0000-0000FF5E0000}"/>
    <cellStyle name="Notiz 3 2 30 3" xfId="31862" xr:uid="{00000000-0005-0000-0000-0000005F0000}"/>
    <cellStyle name="Notiz 3 2 31" xfId="13365" xr:uid="{00000000-0005-0000-0000-0000015F0000}"/>
    <cellStyle name="Notiz 3 2 4" xfId="1718" xr:uid="{00000000-0005-0000-0000-0000025F0000}"/>
    <cellStyle name="Notiz 3 2 4 2" xfId="4617" xr:uid="{00000000-0005-0000-0000-0000035F0000}"/>
    <cellStyle name="Notiz 3 2 4 2 2" xfId="19260" xr:uid="{00000000-0005-0000-0000-0000045F0000}"/>
    <cellStyle name="Notiz 3 2 4 2 2 2" xfId="32059" xr:uid="{00000000-0005-0000-0000-0000055F0000}"/>
    <cellStyle name="Notiz 3 2 4 2 3" xfId="13562" xr:uid="{00000000-0005-0000-0000-0000065F0000}"/>
    <cellStyle name="Notiz 3 2 4 2 4" xfId="26554" xr:uid="{00000000-0005-0000-0000-0000075F0000}"/>
    <cellStyle name="Notiz 3 2 4 3" xfId="7350" xr:uid="{00000000-0005-0000-0000-0000085F0000}"/>
    <cellStyle name="Notiz 3 2 4 3 2" xfId="19259" xr:uid="{00000000-0005-0000-0000-0000095F0000}"/>
    <cellStyle name="Notiz 3 2 4 3 3" xfId="32058" xr:uid="{00000000-0005-0000-0000-00000A5F0000}"/>
    <cellStyle name="Notiz 3 2 4 4" xfId="13561" xr:uid="{00000000-0005-0000-0000-00000B5F0000}"/>
    <cellStyle name="Notiz 3 2 4 5" xfId="21907" xr:uid="{00000000-0005-0000-0000-00000C5F0000}"/>
    <cellStyle name="Notiz 3 2 5" xfId="2043" xr:uid="{00000000-0005-0000-0000-00000D5F0000}"/>
    <cellStyle name="Notiz 3 2 5 2" xfId="4941" xr:uid="{00000000-0005-0000-0000-00000E5F0000}"/>
    <cellStyle name="Notiz 3 2 5 2 2" xfId="19262" xr:uid="{00000000-0005-0000-0000-00000F5F0000}"/>
    <cellStyle name="Notiz 3 2 5 2 2 2" xfId="32061" xr:uid="{00000000-0005-0000-0000-0000105F0000}"/>
    <cellStyle name="Notiz 3 2 5 2 3" xfId="13564" xr:uid="{00000000-0005-0000-0000-0000115F0000}"/>
    <cellStyle name="Notiz 3 2 5 2 4" xfId="26555" xr:uid="{00000000-0005-0000-0000-0000125F0000}"/>
    <cellStyle name="Notiz 3 2 5 3" xfId="7554" xr:uid="{00000000-0005-0000-0000-0000135F0000}"/>
    <cellStyle name="Notiz 3 2 5 3 2" xfId="19261" xr:uid="{00000000-0005-0000-0000-0000145F0000}"/>
    <cellStyle name="Notiz 3 2 5 3 3" xfId="32060" xr:uid="{00000000-0005-0000-0000-0000155F0000}"/>
    <cellStyle name="Notiz 3 2 5 4" xfId="13563" xr:uid="{00000000-0005-0000-0000-0000165F0000}"/>
    <cellStyle name="Notiz 3 2 5 5" xfId="22232" xr:uid="{00000000-0005-0000-0000-0000175F0000}"/>
    <cellStyle name="Notiz 3 2 6" xfId="1740" xr:uid="{00000000-0005-0000-0000-0000185F0000}"/>
    <cellStyle name="Notiz 3 2 6 2" xfId="4639" xr:uid="{00000000-0005-0000-0000-0000195F0000}"/>
    <cellStyle name="Notiz 3 2 6 2 2" xfId="19264" xr:uid="{00000000-0005-0000-0000-00001A5F0000}"/>
    <cellStyle name="Notiz 3 2 6 2 2 2" xfId="32063" xr:uid="{00000000-0005-0000-0000-00001B5F0000}"/>
    <cellStyle name="Notiz 3 2 6 2 3" xfId="13566" xr:uid="{00000000-0005-0000-0000-00001C5F0000}"/>
    <cellStyle name="Notiz 3 2 6 2 4" xfId="26556" xr:uid="{00000000-0005-0000-0000-00001D5F0000}"/>
    <cellStyle name="Notiz 3 2 6 3" xfId="7368" xr:uid="{00000000-0005-0000-0000-00001E5F0000}"/>
    <cellStyle name="Notiz 3 2 6 3 2" xfId="19263" xr:uid="{00000000-0005-0000-0000-00001F5F0000}"/>
    <cellStyle name="Notiz 3 2 6 3 3" xfId="32062" xr:uid="{00000000-0005-0000-0000-0000205F0000}"/>
    <cellStyle name="Notiz 3 2 6 4" xfId="13565" xr:uid="{00000000-0005-0000-0000-0000215F0000}"/>
    <cellStyle name="Notiz 3 2 6 5" xfId="21929" xr:uid="{00000000-0005-0000-0000-0000225F0000}"/>
    <cellStyle name="Notiz 3 2 7" xfId="2019" xr:uid="{00000000-0005-0000-0000-0000235F0000}"/>
    <cellStyle name="Notiz 3 2 7 2" xfId="4917" xr:uid="{00000000-0005-0000-0000-0000245F0000}"/>
    <cellStyle name="Notiz 3 2 7 2 2" xfId="19266" xr:uid="{00000000-0005-0000-0000-0000255F0000}"/>
    <cellStyle name="Notiz 3 2 7 2 2 2" xfId="32065" xr:uid="{00000000-0005-0000-0000-0000265F0000}"/>
    <cellStyle name="Notiz 3 2 7 2 3" xfId="13568" xr:uid="{00000000-0005-0000-0000-0000275F0000}"/>
    <cellStyle name="Notiz 3 2 7 2 4" xfId="26557" xr:uid="{00000000-0005-0000-0000-0000285F0000}"/>
    <cellStyle name="Notiz 3 2 7 3" xfId="7534" xr:uid="{00000000-0005-0000-0000-0000295F0000}"/>
    <cellStyle name="Notiz 3 2 7 3 2" xfId="19265" xr:uid="{00000000-0005-0000-0000-00002A5F0000}"/>
    <cellStyle name="Notiz 3 2 7 3 3" xfId="32064" xr:uid="{00000000-0005-0000-0000-00002B5F0000}"/>
    <cellStyle name="Notiz 3 2 7 4" xfId="13567" xr:uid="{00000000-0005-0000-0000-00002C5F0000}"/>
    <cellStyle name="Notiz 3 2 7 5" xfId="22208" xr:uid="{00000000-0005-0000-0000-00002D5F0000}"/>
    <cellStyle name="Notiz 3 2 8" xfId="1765" xr:uid="{00000000-0005-0000-0000-00002E5F0000}"/>
    <cellStyle name="Notiz 3 2 8 2" xfId="4664" xr:uid="{00000000-0005-0000-0000-00002F5F0000}"/>
    <cellStyle name="Notiz 3 2 8 2 2" xfId="19268" xr:uid="{00000000-0005-0000-0000-0000305F0000}"/>
    <cellStyle name="Notiz 3 2 8 2 2 2" xfId="32067" xr:uid="{00000000-0005-0000-0000-0000315F0000}"/>
    <cellStyle name="Notiz 3 2 8 2 3" xfId="13570" xr:uid="{00000000-0005-0000-0000-0000325F0000}"/>
    <cellStyle name="Notiz 3 2 8 2 4" xfId="26558" xr:uid="{00000000-0005-0000-0000-0000335F0000}"/>
    <cellStyle name="Notiz 3 2 8 3" xfId="7389" xr:uid="{00000000-0005-0000-0000-0000345F0000}"/>
    <cellStyle name="Notiz 3 2 8 3 2" xfId="19267" xr:uid="{00000000-0005-0000-0000-0000355F0000}"/>
    <cellStyle name="Notiz 3 2 8 3 3" xfId="32066" xr:uid="{00000000-0005-0000-0000-0000365F0000}"/>
    <cellStyle name="Notiz 3 2 8 4" xfId="13569" xr:uid="{00000000-0005-0000-0000-0000375F0000}"/>
    <cellStyle name="Notiz 3 2 8 5" xfId="21954" xr:uid="{00000000-0005-0000-0000-0000385F0000}"/>
    <cellStyle name="Notiz 3 2 9" xfId="1999" xr:uid="{00000000-0005-0000-0000-0000395F0000}"/>
    <cellStyle name="Notiz 3 2 9 2" xfId="4897" xr:uid="{00000000-0005-0000-0000-00003A5F0000}"/>
    <cellStyle name="Notiz 3 2 9 2 2" xfId="19270" xr:uid="{00000000-0005-0000-0000-00003B5F0000}"/>
    <cellStyle name="Notiz 3 2 9 2 2 2" xfId="32069" xr:uid="{00000000-0005-0000-0000-00003C5F0000}"/>
    <cellStyle name="Notiz 3 2 9 2 3" xfId="13572" xr:uid="{00000000-0005-0000-0000-00003D5F0000}"/>
    <cellStyle name="Notiz 3 2 9 2 4" xfId="26559" xr:uid="{00000000-0005-0000-0000-00003E5F0000}"/>
    <cellStyle name="Notiz 3 2 9 3" xfId="7518" xr:uid="{00000000-0005-0000-0000-00003F5F0000}"/>
    <cellStyle name="Notiz 3 2 9 3 2" xfId="19269" xr:uid="{00000000-0005-0000-0000-0000405F0000}"/>
    <cellStyle name="Notiz 3 2 9 3 3" xfId="32068" xr:uid="{00000000-0005-0000-0000-0000415F0000}"/>
    <cellStyle name="Notiz 3 2 9 4" xfId="13571" xr:uid="{00000000-0005-0000-0000-0000425F0000}"/>
    <cellStyle name="Notiz 3 2 9 5" xfId="22188" xr:uid="{00000000-0005-0000-0000-0000435F0000}"/>
    <cellStyle name="Notiz 3 20" xfId="1441" xr:uid="{00000000-0005-0000-0000-0000445F0000}"/>
    <cellStyle name="Notiz 3 20 2" xfId="4341" xr:uid="{00000000-0005-0000-0000-0000455F0000}"/>
    <cellStyle name="Notiz 3 20 2 2" xfId="19272" xr:uid="{00000000-0005-0000-0000-0000465F0000}"/>
    <cellStyle name="Notiz 3 20 2 2 2" xfId="32071" xr:uid="{00000000-0005-0000-0000-0000475F0000}"/>
    <cellStyle name="Notiz 3 20 2 3" xfId="13574" xr:uid="{00000000-0005-0000-0000-0000485F0000}"/>
    <cellStyle name="Notiz 3 20 2 4" xfId="26560" xr:uid="{00000000-0005-0000-0000-0000495F0000}"/>
    <cellStyle name="Notiz 3 20 3" xfId="7155" xr:uid="{00000000-0005-0000-0000-00004A5F0000}"/>
    <cellStyle name="Notiz 3 20 3 2" xfId="19271" xr:uid="{00000000-0005-0000-0000-00004B5F0000}"/>
    <cellStyle name="Notiz 3 20 3 3" xfId="32070" xr:uid="{00000000-0005-0000-0000-00004C5F0000}"/>
    <cellStyle name="Notiz 3 20 4" xfId="13573" xr:uid="{00000000-0005-0000-0000-00004D5F0000}"/>
    <cellStyle name="Notiz 3 20 5" xfId="21631" xr:uid="{00000000-0005-0000-0000-00004E5F0000}"/>
    <cellStyle name="Notiz 3 21" xfId="3177" xr:uid="{00000000-0005-0000-0000-00004F5F0000}"/>
    <cellStyle name="Notiz 3 21 2" xfId="6074" xr:uid="{00000000-0005-0000-0000-0000505F0000}"/>
    <cellStyle name="Notiz 3 21 2 2" xfId="19274" xr:uid="{00000000-0005-0000-0000-0000515F0000}"/>
    <cellStyle name="Notiz 3 21 2 2 2" xfId="32073" xr:uid="{00000000-0005-0000-0000-0000525F0000}"/>
    <cellStyle name="Notiz 3 21 2 3" xfId="13576" xr:uid="{00000000-0005-0000-0000-0000535F0000}"/>
    <cellStyle name="Notiz 3 21 2 4" xfId="26561" xr:uid="{00000000-0005-0000-0000-0000545F0000}"/>
    <cellStyle name="Notiz 3 21 3" xfId="8324" xr:uid="{00000000-0005-0000-0000-0000555F0000}"/>
    <cellStyle name="Notiz 3 21 3 2" xfId="19273" xr:uid="{00000000-0005-0000-0000-0000565F0000}"/>
    <cellStyle name="Notiz 3 21 3 3" xfId="32072" xr:uid="{00000000-0005-0000-0000-0000575F0000}"/>
    <cellStyle name="Notiz 3 21 4" xfId="13575" xr:uid="{00000000-0005-0000-0000-0000585F0000}"/>
    <cellStyle name="Notiz 3 21 5" xfId="23365" xr:uid="{00000000-0005-0000-0000-0000595F0000}"/>
    <cellStyle name="Notiz 3 22" xfId="3075" xr:uid="{00000000-0005-0000-0000-00005A5F0000}"/>
    <cellStyle name="Notiz 3 22 2" xfId="5972" xr:uid="{00000000-0005-0000-0000-00005B5F0000}"/>
    <cellStyle name="Notiz 3 22 2 2" xfId="19276" xr:uid="{00000000-0005-0000-0000-00005C5F0000}"/>
    <cellStyle name="Notiz 3 22 2 2 2" xfId="32075" xr:uid="{00000000-0005-0000-0000-00005D5F0000}"/>
    <cellStyle name="Notiz 3 22 2 3" xfId="13578" xr:uid="{00000000-0005-0000-0000-00005E5F0000}"/>
    <cellStyle name="Notiz 3 22 2 4" xfId="26562" xr:uid="{00000000-0005-0000-0000-00005F5F0000}"/>
    <cellStyle name="Notiz 3 22 3" xfId="8268" xr:uid="{00000000-0005-0000-0000-0000605F0000}"/>
    <cellStyle name="Notiz 3 22 3 2" xfId="19275" xr:uid="{00000000-0005-0000-0000-0000615F0000}"/>
    <cellStyle name="Notiz 3 22 3 3" xfId="32074" xr:uid="{00000000-0005-0000-0000-0000625F0000}"/>
    <cellStyle name="Notiz 3 22 4" xfId="13577" xr:uid="{00000000-0005-0000-0000-0000635F0000}"/>
    <cellStyle name="Notiz 3 22 5" xfId="23263" xr:uid="{00000000-0005-0000-0000-0000645F0000}"/>
    <cellStyle name="Notiz 3 23" xfId="2474" xr:uid="{00000000-0005-0000-0000-0000655F0000}"/>
    <cellStyle name="Notiz 3 23 2" xfId="5371" xr:uid="{00000000-0005-0000-0000-0000665F0000}"/>
    <cellStyle name="Notiz 3 23 2 2" xfId="19278" xr:uid="{00000000-0005-0000-0000-0000675F0000}"/>
    <cellStyle name="Notiz 3 23 2 2 2" xfId="32077" xr:uid="{00000000-0005-0000-0000-0000685F0000}"/>
    <cellStyle name="Notiz 3 23 2 3" xfId="13580" xr:uid="{00000000-0005-0000-0000-0000695F0000}"/>
    <cellStyle name="Notiz 3 23 2 4" xfId="26563" xr:uid="{00000000-0005-0000-0000-00006A5F0000}"/>
    <cellStyle name="Notiz 3 23 3" xfId="7873" xr:uid="{00000000-0005-0000-0000-00006B5F0000}"/>
    <cellStyle name="Notiz 3 23 3 2" xfId="19277" xr:uid="{00000000-0005-0000-0000-00006C5F0000}"/>
    <cellStyle name="Notiz 3 23 3 3" xfId="32076" xr:uid="{00000000-0005-0000-0000-00006D5F0000}"/>
    <cellStyle name="Notiz 3 23 4" xfId="13579" xr:uid="{00000000-0005-0000-0000-00006E5F0000}"/>
    <cellStyle name="Notiz 3 23 5" xfId="22662" xr:uid="{00000000-0005-0000-0000-00006F5F0000}"/>
    <cellStyle name="Notiz 3 24" xfId="3296" xr:uid="{00000000-0005-0000-0000-0000705F0000}"/>
    <cellStyle name="Notiz 3 24 2" xfId="6193" xr:uid="{00000000-0005-0000-0000-0000715F0000}"/>
    <cellStyle name="Notiz 3 24 2 2" xfId="19280" xr:uid="{00000000-0005-0000-0000-0000725F0000}"/>
    <cellStyle name="Notiz 3 24 2 2 2" xfId="32079" xr:uid="{00000000-0005-0000-0000-0000735F0000}"/>
    <cellStyle name="Notiz 3 24 2 3" xfId="13582" xr:uid="{00000000-0005-0000-0000-0000745F0000}"/>
    <cellStyle name="Notiz 3 24 2 4" xfId="26564" xr:uid="{00000000-0005-0000-0000-0000755F0000}"/>
    <cellStyle name="Notiz 3 24 3" xfId="8412" xr:uid="{00000000-0005-0000-0000-0000765F0000}"/>
    <cellStyle name="Notiz 3 24 3 2" xfId="19279" xr:uid="{00000000-0005-0000-0000-0000775F0000}"/>
    <cellStyle name="Notiz 3 24 3 3" xfId="32078" xr:uid="{00000000-0005-0000-0000-0000785F0000}"/>
    <cellStyle name="Notiz 3 24 4" xfId="13581" xr:uid="{00000000-0005-0000-0000-0000795F0000}"/>
    <cellStyle name="Notiz 3 24 5" xfId="23484" xr:uid="{00000000-0005-0000-0000-00007A5F0000}"/>
    <cellStyle name="Notiz 3 25" xfId="3375" xr:uid="{00000000-0005-0000-0000-00007B5F0000}"/>
    <cellStyle name="Notiz 3 25 2" xfId="6272" xr:uid="{00000000-0005-0000-0000-00007C5F0000}"/>
    <cellStyle name="Notiz 3 25 2 2" xfId="19282" xr:uid="{00000000-0005-0000-0000-00007D5F0000}"/>
    <cellStyle name="Notiz 3 25 2 2 2" xfId="32081" xr:uid="{00000000-0005-0000-0000-00007E5F0000}"/>
    <cellStyle name="Notiz 3 25 2 3" xfId="13584" xr:uid="{00000000-0005-0000-0000-00007F5F0000}"/>
    <cellStyle name="Notiz 3 25 2 4" xfId="26565" xr:uid="{00000000-0005-0000-0000-0000805F0000}"/>
    <cellStyle name="Notiz 3 25 3" xfId="8451" xr:uid="{00000000-0005-0000-0000-0000815F0000}"/>
    <cellStyle name="Notiz 3 25 3 2" xfId="19281" xr:uid="{00000000-0005-0000-0000-0000825F0000}"/>
    <cellStyle name="Notiz 3 25 3 3" xfId="32080" xr:uid="{00000000-0005-0000-0000-0000835F0000}"/>
    <cellStyle name="Notiz 3 25 4" xfId="13583" xr:uid="{00000000-0005-0000-0000-0000845F0000}"/>
    <cellStyle name="Notiz 3 25 5" xfId="23563" xr:uid="{00000000-0005-0000-0000-0000855F0000}"/>
    <cellStyle name="Notiz 3 26" xfId="3858" xr:uid="{00000000-0005-0000-0000-0000865F0000}"/>
    <cellStyle name="Notiz 3 26 2" xfId="6755" xr:uid="{00000000-0005-0000-0000-0000875F0000}"/>
    <cellStyle name="Notiz 3 26 2 2" xfId="19284" xr:uid="{00000000-0005-0000-0000-0000885F0000}"/>
    <cellStyle name="Notiz 3 26 2 2 2" xfId="32083" xr:uid="{00000000-0005-0000-0000-0000895F0000}"/>
    <cellStyle name="Notiz 3 26 2 3" xfId="13586" xr:uid="{00000000-0005-0000-0000-00008A5F0000}"/>
    <cellStyle name="Notiz 3 26 2 4" xfId="26566" xr:uid="{00000000-0005-0000-0000-00008B5F0000}"/>
    <cellStyle name="Notiz 3 26 3" xfId="8733" xr:uid="{00000000-0005-0000-0000-00008C5F0000}"/>
    <cellStyle name="Notiz 3 26 3 2" xfId="19283" xr:uid="{00000000-0005-0000-0000-00008D5F0000}"/>
    <cellStyle name="Notiz 3 26 3 3" xfId="32082" xr:uid="{00000000-0005-0000-0000-00008E5F0000}"/>
    <cellStyle name="Notiz 3 26 4" xfId="13585" xr:uid="{00000000-0005-0000-0000-00008F5F0000}"/>
    <cellStyle name="Notiz 3 26 5" xfId="24046" xr:uid="{00000000-0005-0000-0000-0000905F0000}"/>
    <cellStyle name="Notiz 3 27" xfId="2602" xr:uid="{00000000-0005-0000-0000-0000915F0000}"/>
    <cellStyle name="Notiz 3 27 2" xfId="5499" xr:uid="{00000000-0005-0000-0000-0000925F0000}"/>
    <cellStyle name="Notiz 3 27 2 2" xfId="19286" xr:uid="{00000000-0005-0000-0000-0000935F0000}"/>
    <cellStyle name="Notiz 3 27 2 2 2" xfId="32085" xr:uid="{00000000-0005-0000-0000-0000945F0000}"/>
    <cellStyle name="Notiz 3 27 2 3" xfId="13588" xr:uid="{00000000-0005-0000-0000-0000955F0000}"/>
    <cellStyle name="Notiz 3 27 2 4" xfId="26567" xr:uid="{00000000-0005-0000-0000-0000965F0000}"/>
    <cellStyle name="Notiz 3 27 3" xfId="7960" xr:uid="{00000000-0005-0000-0000-0000975F0000}"/>
    <cellStyle name="Notiz 3 27 3 2" xfId="19285" xr:uid="{00000000-0005-0000-0000-0000985F0000}"/>
    <cellStyle name="Notiz 3 27 3 3" xfId="32084" xr:uid="{00000000-0005-0000-0000-0000995F0000}"/>
    <cellStyle name="Notiz 3 27 4" xfId="13587" xr:uid="{00000000-0005-0000-0000-00009A5F0000}"/>
    <cellStyle name="Notiz 3 27 5" xfId="22790" xr:uid="{00000000-0005-0000-0000-00009B5F0000}"/>
    <cellStyle name="Notiz 3 28" xfId="3214" xr:uid="{00000000-0005-0000-0000-00009C5F0000}"/>
    <cellStyle name="Notiz 3 28 2" xfId="6111" xr:uid="{00000000-0005-0000-0000-00009D5F0000}"/>
    <cellStyle name="Notiz 3 28 2 2" xfId="19288" xr:uid="{00000000-0005-0000-0000-00009E5F0000}"/>
    <cellStyle name="Notiz 3 28 2 2 2" xfId="32087" xr:uid="{00000000-0005-0000-0000-00009F5F0000}"/>
    <cellStyle name="Notiz 3 28 2 3" xfId="13590" xr:uid="{00000000-0005-0000-0000-0000A05F0000}"/>
    <cellStyle name="Notiz 3 28 2 4" xfId="26568" xr:uid="{00000000-0005-0000-0000-0000A15F0000}"/>
    <cellStyle name="Notiz 3 28 3" xfId="8355" xr:uid="{00000000-0005-0000-0000-0000A25F0000}"/>
    <cellStyle name="Notiz 3 28 3 2" xfId="19287" xr:uid="{00000000-0005-0000-0000-0000A35F0000}"/>
    <cellStyle name="Notiz 3 28 3 3" xfId="32086" xr:uid="{00000000-0005-0000-0000-0000A45F0000}"/>
    <cellStyle name="Notiz 3 28 4" xfId="13589" xr:uid="{00000000-0005-0000-0000-0000A55F0000}"/>
    <cellStyle name="Notiz 3 28 5" xfId="23402" xr:uid="{00000000-0005-0000-0000-0000A65F0000}"/>
    <cellStyle name="Notiz 3 29" xfId="3255" xr:uid="{00000000-0005-0000-0000-0000A75F0000}"/>
    <cellStyle name="Notiz 3 29 2" xfId="6152" xr:uid="{00000000-0005-0000-0000-0000A85F0000}"/>
    <cellStyle name="Notiz 3 29 2 2" xfId="19290" xr:uid="{00000000-0005-0000-0000-0000A95F0000}"/>
    <cellStyle name="Notiz 3 29 2 2 2" xfId="32089" xr:uid="{00000000-0005-0000-0000-0000AA5F0000}"/>
    <cellStyle name="Notiz 3 29 2 3" xfId="13592" xr:uid="{00000000-0005-0000-0000-0000AB5F0000}"/>
    <cellStyle name="Notiz 3 29 2 4" xfId="26569" xr:uid="{00000000-0005-0000-0000-0000AC5F0000}"/>
    <cellStyle name="Notiz 3 29 3" xfId="8374" xr:uid="{00000000-0005-0000-0000-0000AD5F0000}"/>
    <cellStyle name="Notiz 3 29 3 2" xfId="19289" xr:uid="{00000000-0005-0000-0000-0000AE5F0000}"/>
    <cellStyle name="Notiz 3 29 3 3" xfId="32088" xr:uid="{00000000-0005-0000-0000-0000AF5F0000}"/>
    <cellStyle name="Notiz 3 29 4" xfId="13591" xr:uid="{00000000-0005-0000-0000-0000B05F0000}"/>
    <cellStyle name="Notiz 3 29 5" xfId="23443" xr:uid="{00000000-0005-0000-0000-0000B15F0000}"/>
    <cellStyle name="Notiz 3 3" xfId="480" xr:uid="{00000000-0005-0000-0000-0000B25F0000}"/>
    <cellStyle name="Notiz 3 3 10" xfId="2647" xr:uid="{00000000-0005-0000-0000-0000B35F0000}"/>
    <cellStyle name="Notiz 3 3 10 2" xfId="5544" xr:uid="{00000000-0005-0000-0000-0000B45F0000}"/>
    <cellStyle name="Notiz 3 3 10 2 2" xfId="19293" xr:uid="{00000000-0005-0000-0000-0000B55F0000}"/>
    <cellStyle name="Notiz 3 3 10 2 2 2" xfId="32092" xr:uid="{00000000-0005-0000-0000-0000B65F0000}"/>
    <cellStyle name="Notiz 3 3 10 2 3" xfId="13595" xr:uid="{00000000-0005-0000-0000-0000B75F0000}"/>
    <cellStyle name="Notiz 3 3 10 2 4" xfId="26570" xr:uid="{00000000-0005-0000-0000-0000B85F0000}"/>
    <cellStyle name="Notiz 3 3 10 3" xfId="7994" xr:uid="{00000000-0005-0000-0000-0000B95F0000}"/>
    <cellStyle name="Notiz 3 3 10 3 2" xfId="19292" xr:uid="{00000000-0005-0000-0000-0000BA5F0000}"/>
    <cellStyle name="Notiz 3 3 10 3 3" xfId="32091" xr:uid="{00000000-0005-0000-0000-0000BB5F0000}"/>
    <cellStyle name="Notiz 3 3 10 4" xfId="13594" xr:uid="{00000000-0005-0000-0000-0000BC5F0000}"/>
    <cellStyle name="Notiz 3 3 10 5" xfId="22835" xr:uid="{00000000-0005-0000-0000-0000BD5F0000}"/>
    <cellStyle name="Notiz 3 3 11" xfId="1978" xr:uid="{00000000-0005-0000-0000-0000BE5F0000}"/>
    <cellStyle name="Notiz 3 3 11 2" xfId="4876" xr:uid="{00000000-0005-0000-0000-0000BF5F0000}"/>
    <cellStyle name="Notiz 3 3 11 2 2" xfId="19295" xr:uid="{00000000-0005-0000-0000-0000C05F0000}"/>
    <cellStyle name="Notiz 3 3 11 2 2 2" xfId="32094" xr:uid="{00000000-0005-0000-0000-0000C15F0000}"/>
    <cellStyle name="Notiz 3 3 11 2 3" xfId="13597" xr:uid="{00000000-0005-0000-0000-0000C25F0000}"/>
    <cellStyle name="Notiz 3 3 11 2 4" xfId="26571" xr:uid="{00000000-0005-0000-0000-0000C35F0000}"/>
    <cellStyle name="Notiz 3 3 11 3" xfId="7503" xr:uid="{00000000-0005-0000-0000-0000C45F0000}"/>
    <cellStyle name="Notiz 3 3 11 3 2" xfId="19294" xr:uid="{00000000-0005-0000-0000-0000C55F0000}"/>
    <cellStyle name="Notiz 3 3 11 3 3" xfId="32093" xr:uid="{00000000-0005-0000-0000-0000C65F0000}"/>
    <cellStyle name="Notiz 3 3 11 4" xfId="13596" xr:uid="{00000000-0005-0000-0000-0000C75F0000}"/>
    <cellStyle name="Notiz 3 3 11 5" xfId="22167" xr:uid="{00000000-0005-0000-0000-0000C85F0000}"/>
    <cellStyle name="Notiz 3 3 12" xfId="2635" xr:uid="{00000000-0005-0000-0000-0000C95F0000}"/>
    <cellStyle name="Notiz 3 3 12 2" xfId="5532" xr:uid="{00000000-0005-0000-0000-0000CA5F0000}"/>
    <cellStyle name="Notiz 3 3 12 2 2" xfId="19297" xr:uid="{00000000-0005-0000-0000-0000CB5F0000}"/>
    <cellStyle name="Notiz 3 3 12 2 2 2" xfId="32096" xr:uid="{00000000-0005-0000-0000-0000CC5F0000}"/>
    <cellStyle name="Notiz 3 3 12 2 3" xfId="13599" xr:uid="{00000000-0005-0000-0000-0000CD5F0000}"/>
    <cellStyle name="Notiz 3 3 12 2 4" xfId="26572" xr:uid="{00000000-0005-0000-0000-0000CE5F0000}"/>
    <cellStyle name="Notiz 3 3 12 3" xfId="7982" xr:uid="{00000000-0005-0000-0000-0000CF5F0000}"/>
    <cellStyle name="Notiz 3 3 12 3 2" xfId="19296" xr:uid="{00000000-0005-0000-0000-0000D05F0000}"/>
    <cellStyle name="Notiz 3 3 12 3 3" xfId="32095" xr:uid="{00000000-0005-0000-0000-0000D15F0000}"/>
    <cellStyle name="Notiz 3 3 12 4" xfId="13598" xr:uid="{00000000-0005-0000-0000-0000D25F0000}"/>
    <cellStyle name="Notiz 3 3 12 5" xfId="22823" xr:uid="{00000000-0005-0000-0000-0000D35F0000}"/>
    <cellStyle name="Notiz 3 3 13" xfId="2250" xr:uid="{00000000-0005-0000-0000-0000D45F0000}"/>
    <cellStyle name="Notiz 3 3 13 2" xfId="5148" xr:uid="{00000000-0005-0000-0000-0000D55F0000}"/>
    <cellStyle name="Notiz 3 3 13 2 2" xfId="19299" xr:uid="{00000000-0005-0000-0000-0000D65F0000}"/>
    <cellStyle name="Notiz 3 3 13 2 2 2" xfId="32098" xr:uid="{00000000-0005-0000-0000-0000D75F0000}"/>
    <cellStyle name="Notiz 3 3 13 2 3" xfId="13601" xr:uid="{00000000-0005-0000-0000-0000D85F0000}"/>
    <cellStyle name="Notiz 3 3 13 2 4" xfId="26573" xr:uid="{00000000-0005-0000-0000-0000D95F0000}"/>
    <cellStyle name="Notiz 3 3 13 3" xfId="7707" xr:uid="{00000000-0005-0000-0000-0000DA5F0000}"/>
    <cellStyle name="Notiz 3 3 13 3 2" xfId="19298" xr:uid="{00000000-0005-0000-0000-0000DB5F0000}"/>
    <cellStyle name="Notiz 3 3 13 3 3" xfId="32097" xr:uid="{00000000-0005-0000-0000-0000DC5F0000}"/>
    <cellStyle name="Notiz 3 3 13 4" xfId="13600" xr:uid="{00000000-0005-0000-0000-0000DD5F0000}"/>
    <cellStyle name="Notiz 3 3 13 5" xfId="22439" xr:uid="{00000000-0005-0000-0000-0000DE5F0000}"/>
    <cellStyle name="Notiz 3 3 14" xfId="2964" xr:uid="{00000000-0005-0000-0000-0000DF5F0000}"/>
    <cellStyle name="Notiz 3 3 14 2" xfId="5861" xr:uid="{00000000-0005-0000-0000-0000E05F0000}"/>
    <cellStyle name="Notiz 3 3 14 2 2" xfId="19301" xr:uid="{00000000-0005-0000-0000-0000E15F0000}"/>
    <cellStyle name="Notiz 3 3 14 2 2 2" xfId="32100" xr:uid="{00000000-0005-0000-0000-0000E25F0000}"/>
    <cellStyle name="Notiz 3 3 14 2 3" xfId="13603" xr:uid="{00000000-0005-0000-0000-0000E35F0000}"/>
    <cellStyle name="Notiz 3 3 14 2 4" xfId="26574" xr:uid="{00000000-0005-0000-0000-0000E45F0000}"/>
    <cellStyle name="Notiz 3 3 14 3" xfId="8200" xr:uid="{00000000-0005-0000-0000-0000E55F0000}"/>
    <cellStyle name="Notiz 3 3 14 3 2" xfId="19300" xr:uid="{00000000-0005-0000-0000-0000E65F0000}"/>
    <cellStyle name="Notiz 3 3 14 3 3" xfId="32099" xr:uid="{00000000-0005-0000-0000-0000E75F0000}"/>
    <cellStyle name="Notiz 3 3 14 4" xfId="13602" xr:uid="{00000000-0005-0000-0000-0000E85F0000}"/>
    <cellStyle name="Notiz 3 3 14 5" xfId="23152" xr:uid="{00000000-0005-0000-0000-0000E95F0000}"/>
    <cellStyle name="Notiz 3 3 15" xfId="1437" xr:uid="{00000000-0005-0000-0000-0000EA5F0000}"/>
    <cellStyle name="Notiz 3 3 15 2" xfId="4337" xr:uid="{00000000-0005-0000-0000-0000EB5F0000}"/>
    <cellStyle name="Notiz 3 3 15 2 2" xfId="19303" xr:uid="{00000000-0005-0000-0000-0000EC5F0000}"/>
    <cellStyle name="Notiz 3 3 15 2 2 2" xfId="32102" xr:uid="{00000000-0005-0000-0000-0000ED5F0000}"/>
    <cellStyle name="Notiz 3 3 15 2 3" xfId="13605" xr:uid="{00000000-0005-0000-0000-0000EE5F0000}"/>
    <cellStyle name="Notiz 3 3 15 2 4" xfId="26575" xr:uid="{00000000-0005-0000-0000-0000EF5F0000}"/>
    <cellStyle name="Notiz 3 3 15 3" xfId="7152" xr:uid="{00000000-0005-0000-0000-0000F05F0000}"/>
    <cellStyle name="Notiz 3 3 15 3 2" xfId="19302" xr:uid="{00000000-0005-0000-0000-0000F15F0000}"/>
    <cellStyle name="Notiz 3 3 15 3 3" xfId="32101" xr:uid="{00000000-0005-0000-0000-0000F25F0000}"/>
    <cellStyle name="Notiz 3 3 15 4" xfId="13604" xr:uid="{00000000-0005-0000-0000-0000F35F0000}"/>
    <cellStyle name="Notiz 3 3 15 5" xfId="21627" xr:uid="{00000000-0005-0000-0000-0000F45F0000}"/>
    <cellStyle name="Notiz 3 3 16" xfId="2746" xr:uid="{00000000-0005-0000-0000-0000F55F0000}"/>
    <cellStyle name="Notiz 3 3 16 2" xfId="5643" xr:uid="{00000000-0005-0000-0000-0000F65F0000}"/>
    <cellStyle name="Notiz 3 3 16 2 2" xfId="19305" xr:uid="{00000000-0005-0000-0000-0000F75F0000}"/>
    <cellStyle name="Notiz 3 3 16 2 2 2" xfId="32104" xr:uid="{00000000-0005-0000-0000-0000F85F0000}"/>
    <cellStyle name="Notiz 3 3 16 2 3" xfId="13607" xr:uid="{00000000-0005-0000-0000-0000F95F0000}"/>
    <cellStyle name="Notiz 3 3 16 2 4" xfId="26576" xr:uid="{00000000-0005-0000-0000-0000FA5F0000}"/>
    <cellStyle name="Notiz 3 3 16 3" xfId="8087" xr:uid="{00000000-0005-0000-0000-0000FB5F0000}"/>
    <cellStyle name="Notiz 3 3 16 3 2" xfId="19304" xr:uid="{00000000-0005-0000-0000-0000FC5F0000}"/>
    <cellStyle name="Notiz 3 3 16 3 3" xfId="32103" xr:uid="{00000000-0005-0000-0000-0000FD5F0000}"/>
    <cellStyle name="Notiz 3 3 16 4" xfId="13606" xr:uid="{00000000-0005-0000-0000-0000FE5F0000}"/>
    <cellStyle name="Notiz 3 3 16 5" xfId="22934" xr:uid="{00000000-0005-0000-0000-0000FF5F0000}"/>
    <cellStyle name="Notiz 3 3 17" xfId="3184" xr:uid="{00000000-0005-0000-0000-000000600000}"/>
    <cellStyle name="Notiz 3 3 17 2" xfId="6081" xr:uid="{00000000-0005-0000-0000-000001600000}"/>
    <cellStyle name="Notiz 3 3 17 2 2" xfId="19307" xr:uid="{00000000-0005-0000-0000-000002600000}"/>
    <cellStyle name="Notiz 3 3 17 2 2 2" xfId="32106" xr:uid="{00000000-0005-0000-0000-000003600000}"/>
    <cellStyle name="Notiz 3 3 17 2 3" xfId="13609" xr:uid="{00000000-0005-0000-0000-000004600000}"/>
    <cellStyle name="Notiz 3 3 17 2 4" xfId="26577" xr:uid="{00000000-0005-0000-0000-000005600000}"/>
    <cellStyle name="Notiz 3 3 17 3" xfId="8330" xr:uid="{00000000-0005-0000-0000-000006600000}"/>
    <cellStyle name="Notiz 3 3 17 3 2" xfId="19306" xr:uid="{00000000-0005-0000-0000-000007600000}"/>
    <cellStyle name="Notiz 3 3 17 3 3" xfId="32105" xr:uid="{00000000-0005-0000-0000-000008600000}"/>
    <cellStyle name="Notiz 3 3 17 4" xfId="13608" xr:uid="{00000000-0005-0000-0000-000009600000}"/>
    <cellStyle name="Notiz 3 3 17 5" xfId="23372" xr:uid="{00000000-0005-0000-0000-00000A600000}"/>
    <cellStyle name="Notiz 3 3 18" xfId="3264" xr:uid="{00000000-0005-0000-0000-00000B600000}"/>
    <cellStyle name="Notiz 3 3 18 2" xfId="6161" xr:uid="{00000000-0005-0000-0000-00000C600000}"/>
    <cellStyle name="Notiz 3 3 18 2 2" xfId="19309" xr:uid="{00000000-0005-0000-0000-00000D600000}"/>
    <cellStyle name="Notiz 3 3 18 2 2 2" xfId="32108" xr:uid="{00000000-0005-0000-0000-00000E600000}"/>
    <cellStyle name="Notiz 3 3 18 2 3" xfId="13611" xr:uid="{00000000-0005-0000-0000-00000F600000}"/>
    <cellStyle name="Notiz 3 3 18 2 4" xfId="26578" xr:uid="{00000000-0005-0000-0000-000010600000}"/>
    <cellStyle name="Notiz 3 3 18 3" xfId="8383" xr:uid="{00000000-0005-0000-0000-000011600000}"/>
    <cellStyle name="Notiz 3 3 18 3 2" xfId="19308" xr:uid="{00000000-0005-0000-0000-000012600000}"/>
    <cellStyle name="Notiz 3 3 18 3 3" xfId="32107" xr:uid="{00000000-0005-0000-0000-000013600000}"/>
    <cellStyle name="Notiz 3 3 18 4" xfId="13610" xr:uid="{00000000-0005-0000-0000-000014600000}"/>
    <cellStyle name="Notiz 3 3 18 5" xfId="23452" xr:uid="{00000000-0005-0000-0000-000015600000}"/>
    <cellStyle name="Notiz 3 3 19" xfId="3431" xr:uid="{00000000-0005-0000-0000-000016600000}"/>
    <cellStyle name="Notiz 3 3 19 2" xfId="6328" xr:uid="{00000000-0005-0000-0000-000017600000}"/>
    <cellStyle name="Notiz 3 3 19 2 2" xfId="19311" xr:uid="{00000000-0005-0000-0000-000018600000}"/>
    <cellStyle name="Notiz 3 3 19 2 2 2" xfId="32110" xr:uid="{00000000-0005-0000-0000-000019600000}"/>
    <cellStyle name="Notiz 3 3 19 2 3" xfId="13613" xr:uid="{00000000-0005-0000-0000-00001A600000}"/>
    <cellStyle name="Notiz 3 3 19 2 4" xfId="26579" xr:uid="{00000000-0005-0000-0000-00001B600000}"/>
    <cellStyle name="Notiz 3 3 19 3" xfId="8488" xr:uid="{00000000-0005-0000-0000-00001C600000}"/>
    <cellStyle name="Notiz 3 3 19 3 2" xfId="19310" xr:uid="{00000000-0005-0000-0000-00001D600000}"/>
    <cellStyle name="Notiz 3 3 19 3 3" xfId="32109" xr:uid="{00000000-0005-0000-0000-00001E600000}"/>
    <cellStyle name="Notiz 3 3 19 4" xfId="13612" xr:uid="{00000000-0005-0000-0000-00001F600000}"/>
    <cellStyle name="Notiz 3 3 19 5" xfId="23619" xr:uid="{00000000-0005-0000-0000-000020600000}"/>
    <cellStyle name="Notiz 3 3 2" xfId="481" xr:uid="{00000000-0005-0000-0000-000021600000}"/>
    <cellStyle name="Notiz 3 3 2 10" xfId="1979" xr:uid="{00000000-0005-0000-0000-000022600000}"/>
    <cellStyle name="Notiz 3 3 2 10 2" xfId="4877" xr:uid="{00000000-0005-0000-0000-000023600000}"/>
    <cellStyle name="Notiz 3 3 2 10 2 2" xfId="19314" xr:uid="{00000000-0005-0000-0000-000024600000}"/>
    <cellStyle name="Notiz 3 3 2 10 2 2 2" xfId="32113" xr:uid="{00000000-0005-0000-0000-000025600000}"/>
    <cellStyle name="Notiz 3 3 2 10 2 3" xfId="13616" xr:uid="{00000000-0005-0000-0000-000026600000}"/>
    <cellStyle name="Notiz 3 3 2 10 2 4" xfId="26580" xr:uid="{00000000-0005-0000-0000-000027600000}"/>
    <cellStyle name="Notiz 3 3 2 10 3" xfId="7504" xr:uid="{00000000-0005-0000-0000-000028600000}"/>
    <cellStyle name="Notiz 3 3 2 10 3 2" xfId="19313" xr:uid="{00000000-0005-0000-0000-000029600000}"/>
    <cellStyle name="Notiz 3 3 2 10 3 3" xfId="32112" xr:uid="{00000000-0005-0000-0000-00002A600000}"/>
    <cellStyle name="Notiz 3 3 2 10 4" xfId="13615" xr:uid="{00000000-0005-0000-0000-00002B600000}"/>
    <cellStyle name="Notiz 3 3 2 10 5" xfId="22168" xr:uid="{00000000-0005-0000-0000-00002C600000}"/>
    <cellStyle name="Notiz 3 3 2 11" xfId="2634" xr:uid="{00000000-0005-0000-0000-00002D600000}"/>
    <cellStyle name="Notiz 3 3 2 11 2" xfId="5531" xr:uid="{00000000-0005-0000-0000-00002E600000}"/>
    <cellStyle name="Notiz 3 3 2 11 2 2" xfId="19316" xr:uid="{00000000-0005-0000-0000-00002F600000}"/>
    <cellStyle name="Notiz 3 3 2 11 2 2 2" xfId="32115" xr:uid="{00000000-0005-0000-0000-000030600000}"/>
    <cellStyle name="Notiz 3 3 2 11 2 3" xfId="13618" xr:uid="{00000000-0005-0000-0000-000031600000}"/>
    <cellStyle name="Notiz 3 3 2 11 2 4" xfId="26581" xr:uid="{00000000-0005-0000-0000-000032600000}"/>
    <cellStyle name="Notiz 3 3 2 11 3" xfId="7981" xr:uid="{00000000-0005-0000-0000-000033600000}"/>
    <cellStyle name="Notiz 3 3 2 11 3 2" xfId="19315" xr:uid="{00000000-0005-0000-0000-000034600000}"/>
    <cellStyle name="Notiz 3 3 2 11 3 3" xfId="32114" xr:uid="{00000000-0005-0000-0000-000035600000}"/>
    <cellStyle name="Notiz 3 3 2 11 4" xfId="13617" xr:uid="{00000000-0005-0000-0000-000036600000}"/>
    <cellStyle name="Notiz 3 3 2 11 5" xfId="22822" xr:uid="{00000000-0005-0000-0000-000037600000}"/>
    <cellStyle name="Notiz 3 3 2 12" xfId="2588" xr:uid="{00000000-0005-0000-0000-000038600000}"/>
    <cellStyle name="Notiz 3 3 2 12 2" xfId="5485" xr:uid="{00000000-0005-0000-0000-000039600000}"/>
    <cellStyle name="Notiz 3 3 2 12 2 2" xfId="19318" xr:uid="{00000000-0005-0000-0000-00003A600000}"/>
    <cellStyle name="Notiz 3 3 2 12 2 2 2" xfId="32117" xr:uid="{00000000-0005-0000-0000-00003B600000}"/>
    <cellStyle name="Notiz 3 3 2 12 2 3" xfId="13620" xr:uid="{00000000-0005-0000-0000-00003C600000}"/>
    <cellStyle name="Notiz 3 3 2 12 2 4" xfId="26582" xr:uid="{00000000-0005-0000-0000-00003D600000}"/>
    <cellStyle name="Notiz 3 3 2 12 3" xfId="7948" xr:uid="{00000000-0005-0000-0000-00003E600000}"/>
    <cellStyle name="Notiz 3 3 2 12 3 2" xfId="19317" xr:uid="{00000000-0005-0000-0000-00003F600000}"/>
    <cellStyle name="Notiz 3 3 2 12 3 3" xfId="32116" xr:uid="{00000000-0005-0000-0000-000040600000}"/>
    <cellStyle name="Notiz 3 3 2 12 4" xfId="13619" xr:uid="{00000000-0005-0000-0000-000041600000}"/>
    <cellStyle name="Notiz 3 3 2 12 5" xfId="22776" xr:uid="{00000000-0005-0000-0000-000042600000}"/>
    <cellStyle name="Notiz 3 3 2 13" xfId="2963" xr:uid="{00000000-0005-0000-0000-000043600000}"/>
    <cellStyle name="Notiz 3 3 2 13 2" xfId="5860" xr:uid="{00000000-0005-0000-0000-000044600000}"/>
    <cellStyle name="Notiz 3 3 2 13 2 2" xfId="19320" xr:uid="{00000000-0005-0000-0000-000045600000}"/>
    <cellStyle name="Notiz 3 3 2 13 2 2 2" xfId="32119" xr:uid="{00000000-0005-0000-0000-000046600000}"/>
    <cellStyle name="Notiz 3 3 2 13 2 3" xfId="13622" xr:uid="{00000000-0005-0000-0000-000047600000}"/>
    <cellStyle name="Notiz 3 3 2 13 2 4" xfId="26583" xr:uid="{00000000-0005-0000-0000-000048600000}"/>
    <cellStyle name="Notiz 3 3 2 13 3" xfId="8199" xr:uid="{00000000-0005-0000-0000-000049600000}"/>
    <cellStyle name="Notiz 3 3 2 13 3 2" xfId="19319" xr:uid="{00000000-0005-0000-0000-00004A600000}"/>
    <cellStyle name="Notiz 3 3 2 13 3 3" xfId="32118" xr:uid="{00000000-0005-0000-0000-00004B600000}"/>
    <cellStyle name="Notiz 3 3 2 13 4" xfId="13621" xr:uid="{00000000-0005-0000-0000-00004C600000}"/>
    <cellStyle name="Notiz 3 3 2 13 5" xfId="23151" xr:uid="{00000000-0005-0000-0000-00004D600000}"/>
    <cellStyle name="Notiz 3 3 2 14" xfId="3186" xr:uid="{00000000-0005-0000-0000-00004E600000}"/>
    <cellStyle name="Notiz 3 3 2 14 2" xfId="6083" xr:uid="{00000000-0005-0000-0000-00004F600000}"/>
    <cellStyle name="Notiz 3 3 2 14 2 2" xfId="19322" xr:uid="{00000000-0005-0000-0000-000050600000}"/>
    <cellStyle name="Notiz 3 3 2 14 2 2 2" xfId="32121" xr:uid="{00000000-0005-0000-0000-000051600000}"/>
    <cellStyle name="Notiz 3 3 2 14 2 3" xfId="13624" xr:uid="{00000000-0005-0000-0000-000052600000}"/>
    <cellStyle name="Notiz 3 3 2 14 2 4" xfId="26584" xr:uid="{00000000-0005-0000-0000-000053600000}"/>
    <cellStyle name="Notiz 3 3 2 14 3" xfId="8332" xr:uid="{00000000-0005-0000-0000-000054600000}"/>
    <cellStyle name="Notiz 3 3 2 14 3 2" xfId="19321" xr:uid="{00000000-0005-0000-0000-000055600000}"/>
    <cellStyle name="Notiz 3 3 2 14 3 3" xfId="32120" xr:uid="{00000000-0005-0000-0000-000056600000}"/>
    <cellStyle name="Notiz 3 3 2 14 4" xfId="13623" xr:uid="{00000000-0005-0000-0000-000057600000}"/>
    <cellStyle name="Notiz 3 3 2 14 5" xfId="23374" xr:uid="{00000000-0005-0000-0000-000058600000}"/>
    <cellStyle name="Notiz 3 3 2 15" xfId="3090" xr:uid="{00000000-0005-0000-0000-000059600000}"/>
    <cellStyle name="Notiz 3 3 2 15 2" xfId="5987" xr:uid="{00000000-0005-0000-0000-00005A600000}"/>
    <cellStyle name="Notiz 3 3 2 15 2 2" xfId="19324" xr:uid="{00000000-0005-0000-0000-00005B600000}"/>
    <cellStyle name="Notiz 3 3 2 15 2 2 2" xfId="32123" xr:uid="{00000000-0005-0000-0000-00005C600000}"/>
    <cellStyle name="Notiz 3 3 2 15 2 3" xfId="13626" xr:uid="{00000000-0005-0000-0000-00005D600000}"/>
    <cellStyle name="Notiz 3 3 2 15 2 4" xfId="26585" xr:uid="{00000000-0005-0000-0000-00005E600000}"/>
    <cellStyle name="Notiz 3 3 2 15 3" xfId="8283" xr:uid="{00000000-0005-0000-0000-00005F600000}"/>
    <cellStyle name="Notiz 3 3 2 15 3 2" xfId="19323" xr:uid="{00000000-0005-0000-0000-000060600000}"/>
    <cellStyle name="Notiz 3 3 2 15 3 3" xfId="32122" xr:uid="{00000000-0005-0000-0000-000061600000}"/>
    <cellStyle name="Notiz 3 3 2 15 4" xfId="13625" xr:uid="{00000000-0005-0000-0000-000062600000}"/>
    <cellStyle name="Notiz 3 3 2 15 5" xfId="23278" xr:uid="{00000000-0005-0000-0000-000063600000}"/>
    <cellStyle name="Notiz 3 3 2 16" xfId="1586" xr:uid="{00000000-0005-0000-0000-000064600000}"/>
    <cellStyle name="Notiz 3 3 2 16 2" xfId="4485" xr:uid="{00000000-0005-0000-0000-000065600000}"/>
    <cellStyle name="Notiz 3 3 2 16 2 2" xfId="19326" xr:uid="{00000000-0005-0000-0000-000066600000}"/>
    <cellStyle name="Notiz 3 3 2 16 2 2 2" xfId="32125" xr:uid="{00000000-0005-0000-0000-000067600000}"/>
    <cellStyle name="Notiz 3 3 2 16 2 3" xfId="13628" xr:uid="{00000000-0005-0000-0000-000068600000}"/>
    <cellStyle name="Notiz 3 3 2 16 2 4" xfId="26586" xr:uid="{00000000-0005-0000-0000-000069600000}"/>
    <cellStyle name="Notiz 3 3 2 16 3" xfId="7239" xr:uid="{00000000-0005-0000-0000-00006A600000}"/>
    <cellStyle name="Notiz 3 3 2 16 3 2" xfId="19325" xr:uid="{00000000-0005-0000-0000-00006B600000}"/>
    <cellStyle name="Notiz 3 3 2 16 3 3" xfId="32124" xr:uid="{00000000-0005-0000-0000-00006C600000}"/>
    <cellStyle name="Notiz 3 3 2 16 4" xfId="13627" xr:uid="{00000000-0005-0000-0000-00006D600000}"/>
    <cellStyle name="Notiz 3 3 2 16 5" xfId="21775" xr:uid="{00000000-0005-0000-0000-00006E600000}"/>
    <cellStyle name="Notiz 3 3 2 17" xfId="2344" xr:uid="{00000000-0005-0000-0000-00006F600000}"/>
    <cellStyle name="Notiz 3 3 2 17 2" xfId="5242" xr:uid="{00000000-0005-0000-0000-000070600000}"/>
    <cellStyle name="Notiz 3 3 2 17 2 2" xfId="19328" xr:uid="{00000000-0005-0000-0000-000071600000}"/>
    <cellStyle name="Notiz 3 3 2 17 2 2 2" xfId="32127" xr:uid="{00000000-0005-0000-0000-000072600000}"/>
    <cellStyle name="Notiz 3 3 2 17 2 3" xfId="13630" xr:uid="{00000000-0005-0000-0000-000073600000}"/>
    <cellStyle name="Notiz 3 3 2 17 2 4" xfId="26587" xr:uid="{00000000-0005-0000-0000-000074600000}"/>
    <cellStyle name="Notiz 3 3 2 17 3" xfId="7790" xr:uid="{00000000-0005-0000-0000-000075600000}"/>
    <cellStyle name="Notiz 3 3 2 17 3 2" xfId="19327" xr:uid="{00000000-0005-0000-0000-000076600000}"/>
    <cellStyle name="Notiz 3 3 2 17 3 3" xfId="32126" xr:uid="{00000000-0005-0000-0000-000077600000}"/>
    <cellStyle name="Notiz 3 3 2 17 4" xfId="13629" xr:uid="{00000000-0005-0000-0000-000078600000}"/>
    <cellStyle name="Notiz 3 3 2 17 5" xfId="22533" xr:uid="{00000000-0005-0000-0000-000079600000}"/>
    <cellStyle name="Notiz 3 3 2 18" xfId="2927" xr:uid="{00000000-0005-0000-0000-00007A600000}"/>
    <cellStyle name="Notiz 3 3 2 18 2" xfId="5824" xr:uid="{00000000-0005-0000-0000-00007B600000}"/>
    <cellStyle name="Notiz 3 3 2 18 2 2" xfId="19330" xr:uid="{00000000-0005-0000-0000-00007C600000}"/>
    <cellStyle name="Notiz 3 3 2 18 2 2 2" xfId="32129" xr:uid="{00000000-0005-0000-0000-00007D600000}"/>
    <cellStyle name="Notiz 3 3 2 18 2 3" xfId="13632" xr:uid="{00000000-0005-0000-0000-00007E600000}"/>
    <cellStyle name="Notiz 3 3 2 18 2 4" xfId="26588" xr:uid="{00000000-0005-0000-0000-00007F600000}"/>
    <cellStyle name="Notiz 3 3 2 18 3" xfId="8176" xr:uid="{00000000-0005-0000-0000-000080600000}"/>
    <cellStyle name="Notiz 3 3 2 18 3 2" xfId="19329" xr:uid="{00000000-0005-0000-0000-000081600000}"/>
    <cellStyle name="Notiz 3 3 2 18 3 3" xfId="32128" xr:uid="{00000000-0005-0000-0000-000082600000}"/>
    <cellStyle name="Notiz 3 3 2 18 4" xfId="13631" xr:uid="{00000000-0005-0000-0000-000083600000}"/>
    <cellStyle name="Notiz 3 3 2 18 5" xfId="23115" xr:uid="{00000000-0005-0000-0000-000084600000}"/>
    <cellStyle name="Notiz 3 3 2 19" xfId="2476" xr:uid="{00000000-0005-0000-0000-000085600000}"/>
    <cellStyle name="Notiz 3 3 2 19 2" xfId="5373" xr:uid="{00000000-0005-0000-0000-000086600000}"/>
    <cellStyle name="Notiz 3 3 2 19 2 2" xfId="19332" xr:uid="{00000000-0005-0000-0000-000087600000}"/>
    <cellStyle name="Notiz 3 3 2 19 2 2 2" xfId="32131" xr:uid="{00000000-0005-0000-0000-000088600000}"/>
    <cellStyle name="Notiz 3 3 2 19 2 3" xfId="13634" xr:uid="{00000000-0005-0000-0000-000089600000}"/>
    <cellStyle name="Notiz 3 3 2 19 2 4" xfId="26589" xr:uid="{00000000-0005-0000-0000-00008A600000}"/>
    <cellStyle name="Notiz 3 3 2 19 3" xfId="7875" xr:uid="{00000000-0005-0000-0000-00008B600000}"/>
    <cellStyle name="Notiz 3 3 2 19 3 2" xfId="19331" xr:uid="{00000000-0005-0000-0000-00008C600000}"/>
    <cellStyle name="Notiz 3 3 2 19 3 3" xfId="32130" xr:uid="{00000000-0005-0000-0000-00008D600000}"/>
    <cellStyle name="Notiz 3 3 2 19 4" xfId="13633" xr:uid="{00000000-0005-0000-0000-00008E600000}"/>
    <cellStyle name="Notiz 3 3 2 19 5" xfId="22664" xr:uid="{00000000-0005-0000-0000-00008F600000}"/>
    <cellStyle name="Notiz 3 3 2 2" xfId="482" xr:uid="{00000000-0005-0000-0000-000090600000}"/>
    <cellStyle name="Notiz 3 3 2 2 10" xfId="2363" xr:uid="{00000000-0005-0000-0000-000091600000}"/>
    <cellStyle name="Notiz 3 3 2 2 10 2" xfId="5261" xr:uid="{00000000-0005-0000-0000-000092600000}"/>
    <cellStyle name="Notiz 3 3 2 2 10 2 2" xfId="19335" xr:uid="{00000000-0005-0000-0000-000093600000}"/>
    <cellStyle name="Notiz 3 3 2 2 10 2 2 2" xfId="32134" xr:uid="{00000000-0005-0000-0000-000094600000}"/>
    <cellStyle name="Notiz 3 3 2 2 10 2 3" xfId="13637" xr:uid="{00000000-0005-0000-0000-000095600000}"/>
    <cellStyle name="Notiz 3 3 2 2 10 2 4" xfId="26590" xr:uid="{00000000-0005-0000-0000-000096600000}"/>
    <cellStyle name="Notiz 3 3 2 2 10 3" xfId="7797" xr:uid="{00000000-0005-0000-0000-000097600000}"/>
    <cellStyle name="Notiz 3 3 2 2 10 3 2" xfId="19334" xr:uid="{00000000-0005-0000-0000-000098600000}"/>
    <cellStyle name="Notiz 3 3 2 2 10 3 3" xfId="32133" xr:uid="{00000000-0005-0000-0000-000099600000}"/>
    <cellStyle name="Notiz 3 3 2 2 10 4" xfId="13636" xr:uid="{00000000-0005-0000-0000-00009A600000}"/>
    <cellStyle name="Notiz 3 3 2 2 10 5" xfId="22552" xr:uid="{00000000-0005-0000-0000-00009B600000}"/>
    <cellStyle name="Notiz 3 3 2 2 11" xfId="2525" xr:uid="{00000000-0005-0000-0000-00009C600000}"/>
    <cellStyle name="Notiz 3 3 2 2 11 2" xfId="5422" xr:uid="{00000000-0005-0000-0000-00009D600000}"/>
    <cellStyle name="Notiz 3 3 2 2 11 2 2" xfId="19337" xr:uid="{00000000-0005-0000-0000-00009E600000}"/>
    <cellStyle name="Notiz 3 3 2 2 11 2 2 2" xfId="32136" xr:uid="{00000000-0005-0000-0000-00009F600000}"/>
    <cellStyle name="Notiz 3 3 2 2 11 2 3" xfId="13639" xr:uid="{00000000-0005-0000-0000-0000A0600000}"/>
    <cellStyle name="Notiz 3 3 2 2 11 2 4" xfId="26591" xr:uid="{00000000-0005-0000-0000-0000A1600000}"/>
    <cellStyle name="Notiz 3 3 2 2 11 3" xfId="7901" xr:uid="{00000000-0005-0000-0000-0000A2600000}"/>
    <cellStyle name="Notiz 3 3 2 2 11 3 2" xfId="19336" xr:uid="{00000000-0005-0000-0000-0000A3600000}"/>
    <cellStyle name="Notiz 3 3 2 2 11 3 3" xfId="32135" xr:uid="{00000000-0005-0000-0000-0000A4600000}"/>
    <cellStyle name="Notiz 3 3 2 2 11 4" xfId="13638" xr:uid="{00000000-0005-0000-0000-0000A5600000}"/>
    <cellStyle name="Notiz 3 3 2 2 11 5" xfId="22713" xr:uid="{00000000-0005-0000-0000-0000A6600000}"/>
    <cellStyle name="Notiz 3 3 2 2 12" xfId="2629" xr:uid="{00000000-0005-0000-0000-0000A7600000}"/>
    <cellStyle name="Notiz 3 3 2 2 12 2" xfId="5526" xr:uid="{00000000-0005-0000-0000-0000A8600000}"/>
    <cellStyle name="Notiz 3 3 2 2 12 2 2" xfId="19339" xr:uid="{00000000-0005-0000-0000-0000A9600000}"/>
    <cellStyle name="Notiz 3 3 2 2 12 2 2 2" xfId="32138" xr:uid="{00000000-0005-0000-0000-0000AA600000}"/>
    <cellStyle name="Notiz 3 3 2 2 12 2 3" xfId="13641" xr:uid="{00000000-0005-0000-0000-0000AB600000}"/>
    <cellStyle name="Notiz 3 3 2 2 12 2 4" xfId="26592" xr:uid="{00000000-0005-0000-0000-0000AC600000}"/>
    <cellStyle name="Notiz 3 3 2 2 12 3" xfId="7976" xr:uid="{00000000-0005-0000-0000-0000AD600000}"/>
    <cellStyle name="Notiz 3 3 2 2 12 3 2" xfId="19338" xr:uid="{00000000-0005-0000-0000-0000AE600000}"/>
    <cellStyle name="Notiz 3 3 2 2 12 3 3" xfId="32137" xr:uid="{00000000-0005-0000-0000-0000AF600000}"/>
    <cellStyle name="Notiz 3 3 2 2 12 4" xfId="13640" xr:uid="{00000000-0005-0000-0000-0000B0600000}"/>
    <cellStyle name="Notiz 3 3 2 2 12 5" xfId="22817" xr:uid="{00000000-0005-0000-0000-0000B1600000}"/>
    <cellStyle name="Notiz 3 3 2 2 13" xfId="1545" xr:uid="{00000000-0005-0000-0000-0000B2600000}"/>
    <cellStyle name="Notiz 3 3 2 2 13 2" xfId="4444" xr:uid="{00000000-0005-0000-0000-0000B3600000}"/>
    <cellStyle name="Notiz 3 3 2 2 13 2 2" xfId="19341" xr:uid="{00000000-0005-0000-0000-0000B4600000}"/>
    <cellStyle name="Notiz 3 3 2 2 13 2 2 2" xfId="32140" xr:uid="{00000000-0005-0000-0000-0000B5600000}"/>
    <cellStyle name="Notiz 3 3 2 2 13 2 3" xfId="13643" xr:uid="{00000000-0005-0000-0000-0000B6600000}"/>
    <cellStyle name="Notiz 3 3 2 2 13 2 4" xfId="26593" xr:uid="{00000000-0005-0000-0000-0000B7600000}"/>
    <cellStyle name="Notiz 3 3 2 2 13 3" xfId="7237" xr:uid="{00000000-0005-0000-0000-0000B8600000}"/>
    <cellStyle name="Notiz 3 3 2 2 13 3 2" xfId="19340" xr:uid="{00000000-0005-0000-0000-0000B9600000}"/>
    <cellStyle name="Notiz 3 3 2 2 13 3 3" xfId="32139" xr:uid="{00000000-0005-0000-0000-0000BA600000}"/>
    <cellStyle name="Notiz 3 3 2 2 13 4" xfId="13642" xr:uid="{00000000-0005-0000-0000-0000BB600000}"/>
    <cellStyle name="Notiz 3 3 2 2 13 5" xfId="21734" xr:uid="{00000000-0005-0000-0000-0000BC600000}"/>
    <cellStyle name="Notiz 3 3 2 2 14" xfId="3089" xr:uid="{00000000-0005-0000-0000-0000BD600000}"/>
    <cellStyle name="Notiz 3 3 2 2 14 2" xfId="5986" xr:uid="{00000000-0005-0000-0000-0000BE600000}"/>
    <cellStyle name="Notiz 3 3 2 2 14 2 2" xfId="19343" xr:uid="{00000000-0005-0000-0000-0000BF600000}"/>
    <cellStyle name="Notiz 3 3 2 2 14 2 2 2" xfId="32142" xr:uid="{00000000-0005-0000-0000-0000C0600000}"/>
    <cellStyle name="Notiz 3 3 2 2 14 2 3" xfId="13645" xr:uid="{00000000-0005-0000-0000-0000C1600000}"/>
    <cellStyle name="Notiz 3 3 2 2 14 2 4" xfId="26594" xr:uid="{00000000-0005-0000-0000-0000C2600000}"/>
    <cellStyle name="Notiz 3 3 2 2 14 3" xfId="8282" xr:uid="{00000000-0005-0000-0000-0000C3600000}"/>
    <cellStyle name="Notiz 3 3 2 2 14 3 2" xfId="19342" xr:uid="{00000000-0005-0000-0000-0000C4600000}"/>
    <cellStyle name="Notiz 3 3 2 2 14 3 3" xfId="32141" xr:uid="{00000000-0005-0000-0000-0000C5600000}"/>
    <cellStyle name="Notiz 3 3 2 2 14 4" xfId="13644" xr:uid="{00000000-0005-0000-0000-0000C6600000}"/>
    <cellStyle name="Notiz 3 3 2 2 14 5" xfId="23277" xr:uid="{00000000-0005-0000-0000-0000C7600000}"/>
    <cellStyle name="Notiz 3 3 2 2 15" xfId="3183" xr:uid="{00000000-0005-0000-0000-0000C8600000}"/>
    <cellStyle name="Notiz 3 3 2 2 15 2" xfId="6080" xr:uid="{00000000-0005-0000-0000-0000C9600000}"/>
    <cellStyle name="Notiz 3 3 2 2 15 2 2" xfId="19345" xr:uid="{00000000-0005-0000-0000-0000CA600000}"/>
    <cellStyle name="Notiz 3 3 2 2 15 2 2 2" xfId="32144" xr:uid="{00000000-0005-0000-0000-0000CB600000}"/>
    <cellStyle name="Notiz 3 3 2 2 15 2 3" xfId="13647" xr:uid="{00000000-0005-0000-0000-0000CC600000}"/>
    <cellStyle name="Notiz 3 3 2 2 15 2 4" xfId="26595" xr:uid="{00000000-0005-0000-0000-0000CD600000}"/>
    <cellStyle name="Notiz 3 3 2 2 15 3" xfId="8329" xr:uid="{00000000-0005-0000-0000-0000CE600000}"/>
    <cellStyle name="Notiz 3 3 2 2 15 3 2" xfId="19344" xr:uid="{00000000-0005-0000-0000-0000CF600000}"/>
    <cellStyle name="Notiz 3 3 2 2 15 3 3" xfId="32143" xr:uid="{00000000-0005-0000-0000-0000D0600000}"/>
    <cellStyle name="Notiz 3 3 2 2 15 4" xfId="13646" xr:uid="{00000000-0005-0000-0000-0000D1600000}"/>
    <cellStyle name="Notiz 3 3 2 2 15 5" xfId="23371" xr:uid="{00000000-0005-0000-0000-0000D2600000}"/>
    <cellStyle name="Notiz 3 3 2 2 16" xfId="2170" xr:uid="{00000000-0005-0000-0000-0000D3600000}"/>
    <cellStyle name="Notiz 3 3 2 2 16 2" xfId="5068" xr:uid="{00000000-0005-0000-0000-0000D4600000}"/>
    <cellStyle name="Notiz 3 3 2 2 16 2 2" xfId="19347" xr:uid="{00000000-0005-0000-0000-0000D5600000}"/>
    <cellStyle name="Notiz 3 3 2 2 16 2 2 2" xfId="32146" xr:uid="{00000000-0005-0000-0000-0000D6600000}"/>
    <cellStyle name="Notiz 3 3 2 2 16 2 3" xfId="13649" xr:uid="{00000000-0005-0000-0000-0000D7600000}"/>
    <cellStyle name="Notiz 3 3 2 2 16 2 4" xfId="26596" xr:uid="{00000000-0005-0000-0000-0000D8600000}"/>
    <cellStyle name="Notiz 3 3 2 2 16 3" xfId="7677" xr:uid="{00000000-0005-0000-0000-0000D9600000}"/>
    <cellStyle name="Notiz 3 3 2 2 16 3 2" xfId="19346" xr:uid="{00000000-0005-0000-0000-0000DA600000}"/>
    <cellStyle name="Notiz 3 3 2 2 16 3 3" xfId="32145" xr:uid="{00000000-0005-0000-0000-0000DB600000}"/>
    <cellStyle name="Notiz 3 3 2 2 16 4" xfId="13648" xr:uid="{00000000-0005-0000-0000-0000DC600000}"/>
    <cellStyle name="Notiz 3 3 2 2 16 5" xfId="22359" xr:uid="{00000000-0005-0000-0000-0000DD600000}"/>
    <cellStyle name="Notiz 3 3 2 2 17" xfId="2926" xr:uid="{00000000-0005-0000-0000-0000DE600000}"/>
    <cellStyle name="Notiz 3 3 2 2 17 2" xfId="5823" xr:uid="{00000000-0005-0000-0000-0000DF600000}"/>
    <cellStyle name="Notiz 3 3 2 2 17 2 2" xfId="19349" xr:uid="{00000000-0005-0000-0000-0000E0600000}"/>
    <cellStyle name="Notiz 3 3 2 2 17 2 2 2" xfId="32148" xr:uid="{00000000-0005-0000-0000-0000E1600000}"/>
    <cellStyle name="Notiz 3 3 2 2 17 2 3" xfId="13651" xr:uid="{00000000-0005-0000-0000-0000E2600000}"/>
    <cellStyle name="Notiz 3 3 2 2 17 2 4" xfId="26597" xr:uid="{00000000-0005-0000-0000-0000E3600000}"/>
    <cellStyle name="Notiz 3 3 2 2 17 3" xfId="8175" xr:uid="{00000000-0005-0000-0000-0000E4600000}"/>
    <cellStyle name="Notiz 3 3 2 2 17 3 2" xfId="19348" xr:uid="{00000000-0005-0000-0000-0000E5600000}"/>
    <cellStyle name="Notiz 3 3 2 2 17 3 3" xfId="32147" xr:uid="{00000000-0005-0000-0000-0000E6600000}"/>
    <cellStyle name="Notiz 3 3 2 2 17 4" xfId="13650" xr:uid="{00000000-0005-0000-0000-0000E7600000}"/>
    <cellStyle name="Notiz 3 3 2 2 17 5" xfId="23114" xr:uid="{00000000-0005-0000-0000-0000E8600000}"/>
    <cellStyle name="Notiz 3 3 2 2 18" xfId="2177" xr:uid="{00000000-0005-0000-0000-0000E9600000}"/>
    <cellStyle name="Notiz 3 3 2 2 18 2" xfId="5075" xr:uid="{00000000-0005-0000-0000-0000EA600000}"/>
    <cellStyle name="Notiz 3 3 2 2 18 2 2" xfId="19351" xr:uid="{00000000-0005-0000-0000-0000EB600000}"/>
    <cellStyle name="Notiz 3 3 2 2 18 2 2 2" xfId="32150" xr:uid="{00000000-0005-0000-0000-0000EC600000}"/>
    <cellStyle name="Notiz 3 3 2 2 18 2 3" xfId="13653" xr:uid="{00000000-0005-0000-0000-0000ED600000}"/>
    <cellStyle name="Notiz 3 3 2 2 18 2 4" xfId="26598" xr:uid="{00000000-0005-0000-0000-0000EE600000}"/>
    <cellStyle name="Notiz 3 3 2 2 18 3" xfId="7678" xr:uid="{00000000-0005-0000-0000-0000EF600000}"/>
    <cellStyle name="Notiz 3 3 2 2 18 3 2" xfId="19350" xr:uid="{00000000-0005-0000-0000-0000F0600000}"/>
    <cellStyle name="Notiz 3 3 2 2 18 3 3" xfId="32149" xr:uid="{00000000-0005-0000-0000-0000F1600000}"/>
    <cellStyle name="Notiz 3 3 2 2 18 4" xfId="13652" xr:uid="{00000000-0005-0000-0000-0000F2600000}"/>
    <cellStyle name="Notiz 3 3 2 2 18 5" xfId="22366" xr:uid="{00000000-0005-0000-0000-0000F3600000}"/>
    <cellStyle name="Notiz 3 3 2 2 19" xfId="3427" xr:uid="{00000000-0005-0000-0000-0000F4600000}"/>
    <cellStyle name="Notiz 3 3 2 2 19 2" xfId="6324" xr:uid="{00000000-0005-0000-0000-0000F5600000}"/>
    <cellStyle name="Notiz 3 3 2 2 19 2 2" xfId="19353" xr:uid="{00000000-0005-0000-0000-0000F6600000}"/>
    <cellStyle name="Notiz 3 3 2 2 19 2 2 2" xfId="32152" xr:uid="{00000000-0005-0000-0000-0000F7600000}"/>
    <cellStyle name="Notiz 3 3 2 2 19 2 3" xfId="13655" xr:uid="{00000000-0005-0000-0000-0000F8600000}"/>
    <cellStyle name="Notiz 3 3 2 2 19 2 4" xfId="26599" xr:uid="{00000000-0005-0000-0000-0000F9600000}"/>
    <cellStyle name="Notiz 3 3 2 2 19 3" xfId="8484" xr:uid="{00000000-0005-0000-0000-0000FA600000}"/>
    <cellStyle name="Notiz 3 3 2 2 19 3 2" xfId="19352" xr:uid="{00000000-0005-0000-0000-0000FB600000}"/>
    <cellStyle name="Notiz 3 3 2 2 19 3 3" xfId="32151" xr:uid="{00000000-0005-0000-0000-0000FC600000}"/>
    <cellStyle name="Notiz 3 3 2 2 19 4" xfId="13654" xr:uid="{00000000-0005-0000-0000-0000FD600000}"/>
    <cellStyle name="Notiz 3 3 2 2 19 5" xfId="23615" xr:uid="{00000000-0005-0000-0000-0000FE600000}"/>
    <cellStyle name="Notiz 3 3 2 2 2" xfId="1724" xr:uid="{00000000-0005-0000-0000-0000FF600000}"/>
    <cellStyle name="Notiz 3 3 2 2 2 2" xfId="4623" xr:uid="{00000000-0005-0000-0000-000000610000}"/>
    <cellStyle name="Notiz 3 3 2 2 2 2 2" xfId="19355" xr:uid="{00000000-0005-0000-0000-000001610000}"/>
    <cellStyle name="Notiz 3 3 2 2 2 2 2 2" xfId="32154" xr:uid="{00000000-0005-0000-0000-000002610000}"/>
    <cellStyle name="Notiz 3 3 2 2 2 2 3" xfId="13657" xr:uid="{00000000-0005-0000-0000-000003610000}"/>
    <cellStyle name="Notiz 3 3 2 2 2 2 4" xfId="26600" xr:uid="{00000000-0005-0000-0000-000004610000}"/>
    <cellStyle name="Notiz 3 3 2 2 2 3" xfId="7356" xr:uid="{00000000-0005-0000-0000-000005610000}"/>
    <cellStyle name="Notiz 3 3 2 2 2 3 2" xfId="19354" xr:uid="{00000000-0005-0000-0000-000006610000}"/>
    <cellStyle name="Notiz 3 3 2 2 2 3 3" xfId="32153" xr:uid="{00000000-0005-0000-0000-000007610000}"/>
    <cellStyle name="Notiz 3 3 2 2 2 4" xfId="13656" xr:uid="{00000000-0005-0000-0000-000008610000}"/>
    <cellStyle name="Notiz 3 3 2 2 2 5" xfId="21913" xr:uid="{00000000-0005-0000-0000-000009610000}"/>
    <cellStyle name="Notiz 3 3 2 2 20" xfId="3743" xr:uid="{00000000-0005-0000-0000-00000A610000}"/>
    <cellStyle name="Notiz 3 3 2 2 20 2" xfId="6640" xr:uid="{00000000-0005-0000-0000-00000B610000}"/>
    <cellStyle name="Notiz 3 3 2 2 20 2 2" xfId="19357" xr:uid="{00000000-0005-0000-0000-00000C610000}"/>
    <cellStyle name="Notiz 3 3 2 2 20 2 2 2" xfId="32156" xr:uid="{00000000-0005-0000-0000-00000D610000}"/>
    <cellStyle name="Notiz 3 3 2 2 20 2 3" xfId="13659" xr:uid="{00000000-0005-0000-0000-00000E610000}"/>
    <cellStyle name="Notiz 3 3 2 2 20 2 4" xfId="26601" xr:uid="{00000000-0005-0000-0000-00000F610000}"/>
    <cellStyle name="Notiz 3 3 2 2 20 3" xfId="8666" xr:uid="{00000000-0005-0000-0000-000010610000}"/>
    <cellStyle name="Notiz 3 3 2 2 20 3 2" xfId="19356" xr:uid="{00000000-0005-0000-0000-000011610000}"/>
    <cellStyle name="Notiz 3 3 2 2 20 3 3" xfId="32155" xr:uid="{00000000-0005-0000-0000-000012610000}"/>
    <cellStyle name="Notiz 3 3 2 2 20 4" xfId="13658" xr:uid="{00000000-0005-0000-0000-000013610000}"/>
    <cellStyle name="Notiz 3 3 2 2 20 5" xfId="23931" xr:uid="{00000000-0005-0000-0000-000014610000}"/>
    <cellStyle name="Notiz 3 3 2 2 21" xfId="3854" xr:uid="{00000000-0005-0000-0000-000015610000}"/>
    <cellStyle name="Notiz 3 3 2 2 21 2" xfId="6751" xr:uid="{00000000-0005-0000-0000-000016610000}"/>
    <cellStyle name="Notiz 3 3 2 2 21 2 2" xfId="19359" xr:uid="{00000000-0005-0000-0000-000017610000}"/>
    <cellStyle name="Notiz 3 3 2 2 21 2 2 2" xfId="32158" xr:uid="{00000000-0005-0000-0000-000018610000}"/>
    <cellStyle name="Notiz 3 3 2 2 21 2 3" xfId="13661" xr:uid="{00000000-0005-0000-0000-000019610000}"/>
    <cellStyle name="Notiz 3 3 2 2 21 2 4" xfId="26602" xr:uid="{00000000-0005-0000-0000-00001A610000}"/>
    <cellStyle name="Notiz 3 3 2 2 21 3" xfId="8729" xr:uid="{00000000-0005-0000-0000-00001B610000}"/>
    <cellStyle name="Notiz 3 3 2 2 21 3 2" xfId="19358" xr:uid="{00000000-0005-0000-0000-00001C610000}"/>
    <cellStyle name="Notiz 3 3 2 2 21 3 3" xfId="32157" xr:uid="{00000000-0005-0000-0000-00001D610000}"/>
    <cellStyle name="Notiz 3 3 2 2 21 4" xfId="13660" xr:uid="{00000000-0005-0000-0000-00001E610000}"/>
    <cellStyle name="Notiz 3 3 2 2 21 5" xfId="24042" xr:uid="{00000000-0005-0000-0000-00001F610000}"/>
    <cellStyle name="Notiz 3 3 2 2 22" xfId="3416" xr:uid="{00000000-0005-0000-0000-000020610000}"/>
    <cellStyle name="Notiz 3 3 2 2 22 2" xfId="6313" xr:uid="{00000000-0005-0000-0000-000021610000}"/>
    <cellStyle name="Notiz 3 3 2 2 22 2 2" xfId="19361" xr:uid="{00000000-0005-0000-0000-000022610000}"/>
    <cellStyle name="Notiz 3 3 2 2 22 2 2 2" xfId="32160" xr:uid="{00000000-0005-0000-0000-000023610000}"/>
    <cellStyle name="Notiz 3 3 2 2 22 2 3" xfId="13663" xr:uid="{00000000-0005-0000-0000-000024610000}"/>
    <cellStyle name="Notiz 3 3 2 2 22 2 4" xfId="26603" xr:uid="{00000000-0005-0000-0000-000025610000}"/>
    <cellStyle name="Notiz 3 3 2 2 22 3" xfId="8478" xr:uid="{00000000-0005-0000-0000-000026610000}"/>
    <cellStyle name="Notiz 3 3 2 2 22 3 2" xfId="19360" xr:uid="{00000000-0005-0000-0000-000027610000}"/>
    <cellStyle name="Notiz 3 3 2 2 22 3 3" xfId="32159" xr:uid="{00000000-0005-0000-0000-000028610000}"/>
    <cellStyle name="Notiz 3 3 2 2 22 4" xfId="13662" xr:uid="{00000000-0005-0000-0000-000029610000}"/>
    <cellStyle name="Notiz 3 3 2 2 22 5" xfId="23604" xr:uid="{00000000-0005-0000-0000-00002A610000}"/>
    <cellStyle name="Notiz 3 3 2 2 23" xfId="3978" xr:uid="{00000000-0005-0000-0000-00002B610000}"/>
    <cellStyle name="Notiz 3 3 2 2 23 2" xfId="6875" xr:uid="{00000000-0005-0000-0000-00002C610000}"/>
    <cellStyle name="Notiz 3 3 2 2 23 2 2" xfId="19363" xr:uid="{00000000-0005-0000-0000-00002D610000}"/>
    <cellStyle name="Notiz 3 3 2 2 23 2 2 2" xfId="32162" xr:uid="{00000000-0005-0000-0000-00002E610000}"/>
    <cellStyle name="Notiz 3 3 2 2 23 2 3" xfId="13665" xr:uid="{00000000-0005-0000-0000-00002F610000}"/>
    <cellStyle name="Notiz 3 3 2 2 23 2 4" xfId="26604" xr:uid="{00000000-0005-0000-0000-000030610000}"/>
    <cellStyle name="Notiz 3 3 2 2 23 3" xfId="8761" xr:uid="{00000000-0005-0000-0000-000031610000}"/>
    <cellStyle name="Notiz 3 3 2 2 23 3 2" xfId="19362" xr:uid="{00000000-0005-0000-0000-000032610000}"/>
    <cellStyle name="Notiz 3 3 2 2 23 3 3" xfId="32161" xr:uid="{00000000-0005-0000-0000-000033610000}"/>
    <cellStyle name="Notiz 3 3 2 2 23 4" xfId="13664" xr:uid="{00000000-0005-0000-0000-000034610000}"/>
    <cellStyle name="Notiz 3 3 2 2 23 5" xfId="24166" xr:uid="{00000000-0005-0000-0000-000035610000}"/>
    <cellStyle name="Notiz 3 3 2 2 24" xfId="2900" xr:uid="{00000000-0005-0000-0000-000036610000}"/>
    <cellStyle name="Notiz 3 3 2 2 24 2" xfId="5797" xr:uid="{00000000-0005-0000-0000-000037610000}"/>
    <cellStyle name="Notiz 3 3 2 2 24 2 2" xfId="19365" xr:uid="{00000000-0005-0000-0000-000038610000}"/>
    <cellStyle name="Notiz 3 3 2 2 24 2 2 2" xfId="32164" xr:uid="{00000000-0005-0000-0000-000039610000}"/>
    <cellStyle name="Notiz 3 3 2 2 24 2 3" xfId="13667" xr:uid="{00000000-0005-0000-0000-00003A610000}"/>
    <cellStyle name="Notiz 3 3 2 2 24 2 4" xfId="26605" xr:uid="{00000000-0005-0000-0000-00003B610000}"/>
    <cellStyle name="Notiz 3 3 2 2 24 3" xfId="8154" xr:uid="{00000000-0005-0000-0000-00003C610000}"/>
    <cellStyle name="Notiz 3 3 2 2 24 3 2" xfId="19364" xr:uid="{00000000-0005-0000-0000-00003D610000}"/>
    <cellStyle name="Notiz 3 3 2 2 24 3 3" xfId="32163" xr:uid="{00000000-0005-0000-0000-00003E610000}"/>
    <cellStyle name="Notiz 3 3 2 2 24 4" xfId="13666" xr:uid="{00000000-0005-0000-0000-00003F610000}"/>
    <cellStyle name="Notiz 3 3 2 2 24 5" xfId="23088" xr:uid="{00000000-0005-0000-0000-000040610000}"/>
    <cellStyle name="Notiz 3 3 2 2 25" xfId="3825" xr:uid="{00000000-0005-0000-0000-000041610000}"/>
    <cellStyle name="Notiz 3 3 2 2 25 2" xfId="6722" xr:uid="{00000000-0005-0000-0000-000042610000}"/>
    <cellStyle name="Notiz 3 3 2 2 25 2 2" xfId="19367" xr:uid="{00000000-0005-0000-0000-000043610000}"/>
    <cellStyle name="Notiz 3 3 2 2 25 2 2 2" xfId="32166" xr:uid="{00000000-0005-0000-0000-000044610000}"/>
    <cellStyle name="Notiz 3 3 2 2 25 2 3" xfId="13669" xr:uid="{00000000-0005-0000-0000-000045610000}"/>
    <cellStyle name="Notiz 3 3 2 2 25 2 4" xfId="26606" xr:uid="{00000000-0005-0000-0000-000046610000}"/>
    <cellStyle name="Notiz 3 3 2 2 25 3" xfId="8708" xr:uid="{00000000-0005-0000-0000-000047610000}"/>
    <cellStyle name="Notiz 3 3 2 2 25 3 2" xfId="19366" xr:uid="{00000000-0005-0000-0000-000048610000}"/>
    <cellStyle name="Notiz 3 3 2 2 25 3 3" xfId="32165" xr:uid="{00000000-0005-0000-0000-000049610000}"/>
    <cellStyle name="Notiz 3 3 2 2 25 4" xfId="13668" xr:uid="{00000000-0005-0000-0000-00004A610000}"/>
    <cellStyle name="Notiz 3 3 2 2 25 5" xfId="24013" xr:uid="{00000000-0005-0000-0000-00004B610000}"/>
    <cellStyle name="Notiz 3 3 2 2 26" xfId="2381" xr:uid="{00000000-0005-0000-0000-00004C610000}"/>
    <cellStyle name="Notiz 3 3 2 2 26 2" xfId="5279" xr:uid="{00000000-0005-0000-0000-00004D610000}"/>
    <cellStyle name="Notiz 3 3 2 2 26 2 2" xfId="19369" xr:uid="{00000000-0005-0000-0000-00004E610000}"/>
    <cellStyle name="Notiz 3 3 2 2 26 2 2 2" xfId="32168" xr:uid="{00000000-0005-0000-0000-00004F610000}"/>
    <cellStyle name="Notiz 3 3 2 2 26 2 3" xfId="13671" xr:uid="{00000000-0005-0000-0000-000050610000}"/>
    <cellStyle name="Notiz 3 3 2 2 26 2 4" xfId="26607" xr:uid="{00000000-0005-0000-0000-000051610000}"/>
    <cellStyle name="Notiz 3 3 2 2 26 3" xfId="19368" xr:uid="{00000000-0005-0000-0000-000052610000}"/>
    <cellStyle name="Notiz 3 3 2 2 26 3 2" xfId="32167" xr:uid="{00000000-0005-0000-0000-000053610000}"/>
    <cellStyle name="Notiz 3 3 2 2 26 4" xfId="13670" xr:uid="{00000000-0005-0000-0000-000054610000}"/>
    <cellStyle name="Notiz 3 3 2 2 26 5" xfId="22570" xr:uid="{00000000-0005-0000-0000-000055610000}"/>
    <cellStyle name="Notiz 3 3 2 2 27" xfId="4297" xr:uid="{00000000-0005-0000-0000-000056610000}"/>
    <cellStyle name="Notiz 3 3 2 2 27 2" xfId="19370" xr:uid="{00000000-0005-0000-0000-000057610000}"/>
    <cellStyle name="Notiz 3 3 2 2 27 2 2" xfId="32169" xr:uid="{00000000-0005-0000-0000-000058610000}"/>
    <cellStyle name="Notiz 3 3 2 2 27 3" xfId="13672" xr:uid="{00000000-0005-0000-0000-000059610000}"/>
    <cellStyle name="Notiz 3 3 2 2 27 4" xfId="26608" xr:uid="{00000000-0005-0000-0000-00005A610000}"/>
    <cellStyle name="Notiz 3 3 2 2 28" xfId="7123" xr:uid="{00000000-0005-0000-0000-00005B610000}"/>
    <cellStyle name="Notiz 3 3 2 2 28 2" xfId="19333" xr:uid="{00000000-0005-0000-0000-00005C610000}"/>
    <cellStyle name="Notiz 3 3 2 2 28 3" xfId="32132" xr:uid="{00000000-0005-0000-0000-00005D610000}"/>
    <cellStyle name="Notiz 3 3 2 2 29" xfId="13635" xr:uid="{00000000-0005-0000-0000-00005E610000}"/>
    <cellStyle name="Notiz 3 3 2 2 3" xfId="2037" xr:uid="{00000000-0005-0000-0000-00005F610000}"/>
    <cellStyle name="Notiz 3 3 2 2 3 2" xfId="4935" xr:uid="{00000000-0005-0000-0000-000060610000}"/>
    <cellStyle name="Notiz 3 3 2 2 3 2 2" xfId="19372" xr:uid="{00000000-0005-0000-0000-000061610000}"/>
    <cellStyle name="Notiz 3 3 2 2 3 2 2 2" xfId="32171" xr:uid="{00000000-0005-0000-0000-000062610000}"/>
    <cellStyle name="Notiz 3 3 2 2 3 2 3" xfId="13674" xr:uid="{00000000-0005-0000-0000-000063610000}"/>
    <cellStyle name="Notiz 3 3 2 2 3 2 4" xfId="26609" xr:uid="{00000000-0005-0000-0000-000064610000}"/>
    <cellStyle name="Notiz 3 3 2 2 3 3" xfId="7548" xr:uid="{00000000-0005-0000-0000-000065610000}"/>
    <cellStyle name="Notiz 3 3 2 2 3 3 2" xfId="19371" xr:uid="{00000000-0005-0000-0000-000066610000}"/>
    <cellStyle name="Notiz 3 3 2 2 3 3 3" xfId="32170" xr:uid="{00000000-0005-0000-0000-000067610000}"/>
    <cellStyle name="Notiz 3 3 2 2 3 4" xfId="13673" xr:uid="{00000000-0005-0000-0000-000068610000}"/>
    <cellStyle name="Notiz 3 3 2 2 3 5" xfId="22226" xr:uid="{00000000-0005-0000-0000-000069610000}"/>
    <cellStyle name="Notiz 3 3 2 2 4" xfId="1746" xr:uid="{00000000-0005-0000-0000-00006A610000}"/>
    <cellStyle name="Notiz 3 3 2 2 4 2" xfId="4645" xr:uid="{00000000-0005-0000-0000-00006B610000}"/>
    <cellStyle name="Notiz 3 3 2 2 4 2 2" xfId="19374" xr:uid="{00000000-0005-0000-0000-00006C610000}"/>
    <cellStyle name="Notiz 3 3 2 2 4 2 2 2" xfId="32173" xr:uid="{00000000-0005-0000-0000-00006D610000}"/>
    <cellStyle name="Notiz 3 3 2 2 4 2 3" xfId="13676" xr:uid="{00000000-0005-0000-0000-00006E610000}"/>
    <cellStyle name="Notiz 3 3 2 2 4 2 4" xfId="26610" xr:uid="{00000000-0005-0000-0000-00006F610000}"/>
    <cellStyle name="Notiz 3 3 2 2 4 3" xfId="7374" xr:uid="{00000000-0005-0000-0000-000070610000}"/>
    <cellStyle name="Notiz 3 3 2 2 4 3 2" xfId="19373" xr:uid="{00000000-0005-0000-0000-000071610000}"/>
    <cellStyle name="Notiz 3 3 2 2 4 3 3" xfId="32172" xr:uid="{00000000-0005-0000-0000-000072610000}"/>
    <cellStyle name="Notiz 3 3 2 2 4 4" xfId="13675" xr:uid="{00000000-0005-0000-0000-000073610000}"/>
    <cellStyle name="Notiz 3 3 2 2 4 5" xfId="21935" xr:uid="{00000000-0005-0000-0000-000074610000}"/>
    <cellStyle name="Notiz 3 3 2 2 5" xfId="2013" xr:uid="{00000000-0005-0000-0000-000075610000}"/>
    <cellStyle name="Notiz 3 3 2 2 5 2" xfId="4911" xr:uid="{00000000-0005-0000-0000-000076610000}"/>
    <cellStyle name="Notiz 3 3 2 2 5 2 2" xfId="19376" xr:uid="{00000000-0005-0000-0000-000077610000}"/>
    <cellStyle name="Notiz 3 3 2 2 5 2 2 2" xfId="32175" xr:uid="{00000000-0005-0000-0000-000078610000}"/>
    <cellStyle name="Notiz 3 3 2 2 5 2 3" xfId="13678" xr:uid="{00000000-0005-0000-0000-000079610000}"/>
    <cellStyle name="Notiz 3 3 2 2 5 2 4" xfId="26611" xr:uid="{00000000-0005-0000-0000-00007A610000}"/>
    <cellStyle name="Notiz 3 3 2 2 5 3" xfId="7528" xr:uid="{00000000-0005-0000-0000-00007B610000}"/>
    <cellStyle name="Notiz 3 3 2 2 5 3 2" xfId="19375" xr:uid="{00000000-0005-0000-0000-00007C610000}"/>
    <cellStyle name="Notiz 3 3 2 2 5 3 3" xfId="32174" xr:uid="{00000000-0005-0000-0000-00007D610000}"/>
    <cellStyle name="Notiz 3 3 2 2 5 4" xfId="13677" xr:uid="{00000000-0005-0000-0000-00007E610000}"/>
    <cellStyle name="Notiz 3 3 2 2 5 5" xfId="22202" xr:uid="{00000000-0005-0000-0000-00007F610000}"/>
    <cellStyle name="Notiz 3 3 2 2 6" xfId="1476" xr:uid="{00000000-0005-0000-0000-000080610000}"/>
    <cellStyle name="Notiz 3 3 2 2 6 2" xfId="4376" xr:uid="{00000000-0005-0000-0000-000081610000}"/>
    <cellStyle name="Notiz 3 3 2 2 6 2 2" xfId="19378" xr:uid="{00000000-0005-0000-0000-000082610000}"/>
    <cellStyle name="Notiz 3 3 2 2 6 2 2 2" xfId="32177" xr:uid="{00000000-0005-0000-0000-000083610000}"/>
    <cellStyle name="Notiz 3 3 2 2 6 2 3" xfId="13680" xr:uid="{00000000-0005-0000-0000-000084610000}"/>
    <cellStyle name="Notiz 3 3 2 2 6 2 4" xfId="26612" xr:uid="{00000000-0005-0000-0000-000085610000}"/>
    <cellStyle name="Notiz 3 3 2 2 6 3" xfId="7183" xr:uid="{00000000-0005-0000-0000-000086610000}"/>
    <cellStyle name="Notiz 3 3 2 2 6 3 2" xfId="19377" xr:uid="{00000000-0005-0000-0000-000087610000}"/>
    <cellStyle name="Notiz 3 3 2 2 6 3 3" xfId="32176" xr:uid="{00000000-0005-0000-0000-000088610000}"/>
    <cellStyle name="Notiz 3 3 2 2 6 4" xfId="13679" xr:uid="{00000000-0005-0000-0000-000089610000}"/>
    <cellStyle name="Notiz 3 3 2 2 6 5" xfId="21666" xr:uid="{00000000-0005-0000-0000-00008A610000}"/>
    <cellStyle name="Notiz 3 3 2 2 7" xfId="1996" xr:uid="{00000000-0005-0000-0000-00008B610000}"/>
    <cellStyle name="Notiz 3 3 2 2 7 2" xfId="4894" xr:uid="{00000000-0005-0000-0000-00008C610000}"/>
    <cellStyle name="Notiz 3 3 2 2 7 2 2" xfId="19380" xr:uid="{00000000-0005-0000-0000-00008D610000}"/>
    <cellStyle name="Notiz 3 3 2 2 7 2 2 2" xfId="32179" xr:uid="{00000000-0005-0000-0000-00008E610000}"/>
    <cellStyle name="Notiz 3 3 2 2 7 2 3" xfId="13682" xr:uid="{00000000-0005-0000-0000-00008F610000}"/>
    <cellStyle name="Notiz 3 3 2 2 7 2 4" xfId="26613" xr:uid="{00000000-0005-0000-0000-000090610000}"/>
    <cellStyle name="Notiz 3 3 2 2 7 3" xfId="7515" xr:uid="{00000000-0005-0000-0000-000091610000}"/>
    <cellStyle name="Notiz 3 3 2 2 7 3 2" xfId="19379" xr:uid="{00000000-0005-0000-0000-000092610000}"/>
    <cellStyle name="Notiz 3 3 2 2 7 3 3" xfId="32178" xr:uid="{00000000-0005-0000-0000-000093610000}"/>
    <cellStyle name="Notiz 3 3 2 2 7 4" xfId="13681" xr:uid="{00000000-0005-0000-0000-000094610000}"/>
    <cellStyle name="Notiz 3 3 2 2 7 5" xfId="22185" xr:uid="{00000000-0005-0000-0000-000095610000}"/>
    <cellStyle name="Notiz 3 3 2 2 8" xfId="2645" xr:uid="{00000000-0005-0000-0000-000096610000}"/>
    <cellStyle name="Notiz 3 3 2 2 8 2" xfId="5542" xr:uid="{00000000-0005-0000-0000-000097610000}"/>
    <cellStyle name="Notiz 3 3 2 2 8 2 2" xfId="19382" xr:uid="{00000000-0005-0000-0000-000098610000}"/>
    <cellStyle name="Notiz 3 3 2 2 8 2 2 2" xfId="32181" xr:uid="{00000000-0005-0000-0000-000099610000}"/>
    <cellStyle name="Notiz 3 3 2 2 8 2 3" xfId="13684" xr:uid="{00000000-0005-0000-0000-00009A610000}"/>
    <cellStyle name="Notiz 3 3 2 2 8 2 4" xfId="26614" xr:uid="{00000000-0005-0000-0000-00009B610000}"/>
    <cellStyle name="Notiz 3 3 2 2 8 3" xfId="7992" xr:uid="{00000000-0005-0000-0000-00009C610000}"/>
    <cellStyle name="Notiz 3 3 2 2 8 3 2" xfId="19381" xr:uid="{00000000-0005-0000-0000-00009D610000}"/>
    <cellStyle name="Notiz 3 3 2 2 8 3 3" xfId="32180" xr:uid="{00000000-0005-0000-0000-00009E610000}"/>
    <cellStyle name="Notiz 3 3 2 2 8 4" xfId="13683" xr:uid="{00000000-0005-0000-0000-00009F610000}"/>
    <cellStyle name="Notiz 3 3 2 2 8 5" xfId="22833" xr:uid="{00000000-0005-0000-0000-0000A0610000}"/>
    <cellStyle name="Notiz 3 3 2 2 9" xfId="1980" xr:uid="{00000000-0005-0000-0000-0000A1610000}"/>
    <cellStyle name="Notiz 3 3 2 2 9 2" xfId="4878" xr:uid="{00000000-0005-0000-0000-0000A2610000}"/>
    <cellStyle name="Notiz 3 3 2 2 9 2 2" xfId="19384" xr:uid="{00000000-0005-0000-0000-0000A3610000}"/>
    <cellStyle name="Notiz 3 3 2 2 9 2 2 2" xfId="32183" xr:uid="{00000000-0005-0000-0000-0000A4610000}"/>
    <cellStyle name="Notiz 3 3 2 2 9 2 3" xfId="13686" xr:uid="{00000000-0005-0000-0000-0000A5610000}"/>
    <cellStyle name="Notiz 3 3 2 2 9 2 4" xfId="26615" xr:uid="{00000000-0005-0000-0000-0000A6610000}"/>
    <cellStyle name="Notiz 3 3 2 2 9 3" xfId="7505" xr:uid="{00000000-0005-0000-0000-0000A7610000}"/>
    <cellStyle name="Notiz 3 3 2 2 9 3 2" xfId="19383" xr:uid="{00000000-0005-0000-0000-0000A8610000}"/>
    <cellStyle name="Notiz 3 3 2 2 9 3 3" xfId="32182" xr:uid="{00000000-0005-0000-0000-0000A9610000}"/>
    <cellStyle name="Notiz 3 3 2 2 9 4" xfId="13685" xr:uid="{00000000-0005-0000-0000-0000AA610000}"/>
    <cellStyle name="Notiz 3 3 2 2 9 5" xfId="22169" xr:uid="{00000000-0005-0000-0000-0000AB610000}"/>
    <cellStyle name="Notiz 3 3 2 20" xfId="3277" xr:uid="{00000000-0005-0000-0000-0000AC610000}"/>
    <cellStyle name="Notiz 3 3 2 20 2" xfId="6174" xr:uid="{00000000-0005-0000-0000-0000AD610000}"/>
    <cellStyle name="Notiz 3 3 2 20 2 2" xfId="19386" xr:uid="{00000000-0005-0000-0000-0000AE610000}"/>
    <cellStyle name="Notiz 3 3 2 20 2 2 2" xfId="32185" xr:uid="{00000000-0005-0000-0000-0000AF610000}"/>
    <cellStyle name="Notiz 3 3 2 20 2 3" xfId="13688" xr:uid="{00000000-0005-0000-0000-0000B0610000}"/>
    <cellStyle name="Notiz 3 3 2 20 2 4" xfId="26616" xr:uid="{00000000-0005-0000-0000-0000B1610000}"/>
    <cellStyle name="Notiz 3 3 2 20 3" xfId="8395" xr:uid="{00000000-0005-0000-0000-0000B2610000}"/>
    <cellStyle name="Notiz 3 3 2 20 3 2" xfId="19385" xr:uid="{00000000-0005-0000-0000-0000B3610000}"/>
    <cellStyle name="Notiz 3 3 2 20 3 3" xfId="32184" xr:uid="{00000000-0005-0000-0000-0000B4610000}"/>
    <cellStyle name="Notiz 3 3 2 20 4" xfId="13687" xr:uid="{00000000-0005-0000-0000-0000B5610000}"/>
    <cellStyle name="Notiz 3 3 2 20 5" xfId="23465" xr:uid="{00000000-0005-0000-0000-0000B6610000}"/>
    <cellStyle name="Notiz 3 3 2 21" xfId="1852" xr:uid="{00000000-0005-0000-0000-0000B7610000}"/>
    <cellStyle name="Notiz 3 3 2 21 2" xfId="4751" xr:uid="{00000000-0005-0000-0000-0000B8610000}"/>
    <cellStyle name="Notiz 3 3 2 21 2 2" xfId="19388" xr:uid="{00000000-0005-0000-0000-0000B9610000}"/>
    <cellStyle name="Notiz 3 3 2 21 2 2 2" xfId="32187" xr:uid="{00000000-0005-0000-0000-0000BA610000}"/>
    <cellStyle name="Notiz 3 3 2 21 2 3" xfId="13690" xr:uid="{00000000-0005-0000-0000-0000BB610000}"/>
    <cellStyle name="Notiz 3 3 2 21 2 4" xfId="26617" xr:uid="{00000000-0005-0000-0000-0000BC610000}"/>
    <cellStyle name="Notiz 3 3 2 21 3" xfId="7452" xr:uid="{00000000-0005-0000-0000-0000BD610000}"/>
    <cellStyle name="Notiz 3 3 2 21 3 2" xfId="19387" xr:uid="{00000000-0005-0000-0000-0000BE610000}"/>
    <cellStyle name="Notiz 3 3 2 21 3 3" xfId="32186" xr:uid="{00000000-0005-0000-0000-0000BF610000}"/>
    <cellStyle name="Notiz 3 3 2 21 4" xfId="13689" xr:uid="{00000000-0005-0000-0000-0000C0610000}"/>
    <cellStyle name="Notiz 3 3 2 21 5" xfId="22041" xr:uid="{00000000-0005-0000-0000-0000C1610000}"/>
    <cellStyle name="Notiz 3 3 2 22" xfId="3832" xr:uid="{00000000-0005-0000-0000-0000C2610000}"/>
    <cellStyle name="Notiz 3 3 2 22 2" xfId="6729" xr:uid="{00000000-0005-0000-0000-0000C3610000}"/>
    <cellStyle name="Notiz 3 3 2 22 2 2" xfId="19390" xr:uid="{00000000-0005-0000-0000-0000C4610000}"/>
    <cellStyle name="Notiz 3 3 2 22 2 2 2" xfId="32189" xr:uid="{00000000-0005-0000-0000-0000C5610000}"/>
    <cellStyle name="Notiz 3 3 2 22 2 3" xfId="13692" xr:uid="{00000000-0005-0000-0000-0000C6610000}"/>
    <cellStyle name="Notiz 3 3 2 22 2 4" xfId="26618" xr:uid="{00000000-0005-0000-0000-0000C7610000}"/>
    <cellStyle name="Notiz 3 3 2 22 3" xfId="8714" xr:uid="{00000000-0005-0000-0000-0000C8610000}"/>
    <cellStyle name="Notiz 3 3 2 22 3 2" xfId="19389" xr:uid="{00000000-0005-0000-0000-0000C9610000}"/>
    <cellStyle name="Notiz 3 3 2 22 3 3" xfId="32188" xr:uid="{00000000-0005-0000-0000-0000CA610000}"/>
    <cellStyle name="Notiz 3 3 2 22 4" xfId="13691" xr:uid="{00000000-0005-0000-0000-0000CB610000}"/>
    <cellStyle name="Notiz 3 3 2 22 5" xfId="24020" xr:uid="{00000000-0005-0000-0000-0000CC610000}"/>
    <cellStyle name="Notiz 3 3 2 23" xfId="2186" xr:uid="{00000000-0005-0000-0000-0000CD610000}"/>
    <cellStyle name="Notiz 3 3 2 23 2" xfId="5084" xr:uid="{00000000-0005-0000-0000-0000CE610000}"/>
    <cellStyle name="Notiz 3 3 2 23 2 2" xfId="19392" xr:uid="{00000000-0005-0000-0000-0000CF610000}"/>
    <cellStyle name="Notiz 3 3 2 23 2 2 2" xfId="32191" xr:uid="{00000000-0005-0000-0000-0000D0610000}"/>
    <cellStyle name="Notiz 3 3 2 23 2 3" xfId="13694" xr:uid="{00000000-0005-0000-0000-0000D1610000}"/>
    <cellStyle name="Notiz 3 3 2 23 2 4" xfId="26619" xr:uid="{00000000-0005-0000-0000-0000D2610000}"/>
    <cellStyle name="Notiz 3 3 2 23 3" xfId="7683" xr:uid="{00000000-0005-0000-0000-0000D3610000}"/>
    <cellStyle name="Notiz 3 3 2 23 3 2" xfId="19391" xr:uid="{00000000-0005-0000-0000-0000D4610000}"/>
    <cellStyle name="Notiz 3 3 2 23 3 3" xfId="32190" xr:uid="{00000000-0005-0000-0000-0000D5610000}"/>
    <cellStyle name="Notiz 3 3 2 23 4" xfId="13693" xr:uid="{00000000-0005-0000-0000-0000D6610000}"/>
    <cellStyle name="Notiz 3 3 2 23 5" xfId="22375" xr:uid="{00000000-0005-0000-0000-0000D7610000}"/>
    <cellStyle name="Notiz 3 3 2 24" xfId="1907" xr:uid="{00000000-0005-0000-0000-0000D8610000}"/>
    <cellStyle name="Notiz 3 3 2 24 2" xfId="4805" xr:uid="{00000000-0005-0000-0000-0000D9610000}"/>
    <cellStyle name="Notiz 3 3 2 24 2 2" xfId="19394" xr:uid="{00000000-0005-0000-0000-0000DA610000}"/>
    <cellStyle name="Notiz 3 3 2 24 2 2 2" xfId="32193" xr:uid="{00000000-0005-0000-0000-0000DB610000}"/>
    <cellStyle name="Notiz 3 3 2 24 2 3" xfId="13696" xr:uid="{00000000-0005-0000-0000-0000DC610000}"/>
    <cellStyle name="Notiz 3 3 2 24 2 4" xfId="26620" xr:uid="{00000000-0005-0000-0000-0000DD610000}"/>
    <cellStyle name="Notiz 3 3 2 24 3" xfId="7458" xr:uid="{00000000-0005-0000-0000-0000DE610000}"/>
    <cellStyle name="Notiz 3 3 2 24 3 2" xfId="19393" xr:uid="{00000000-0005-0000-0000-0000DF610000}"/>
    <cellStyle name="Notiz 3 3 2 24 3 3" xfId="32192" xr:uid="{00000000-0005-0000-0000-0000E0610000}"/>
    <cellStyle name="Notiz 3 3 2 24 4" xfId="13695" xr:uid="{00000000-0005-0000-0000-0000E1610000}"/>
    <cellStyle name="Notiz 3 3 2 24 5" xfId="22096" xr:uid="{00000000-0005-0000-0000-0000E2610000}"/>
    <cellStyle name="Notiz 3 3 2 25" xfId="2902" xr:uid="{00000000-0005-0000-0000-0000E3610000}"/>
    <cellStyle name="Notiz 3 3 2 25 2" xfId="5799" xr:uid="{00000000-0005-0000-0000-0000E4610000}"/>
    <cellStyle name="Notiz 3 3 2 25 2 2" xfId="19396" xr:uid="{00000000-0005-0000-0000-0000E5610000}"/>
    <cellStyle name="Notiz 3 3 2 25 2 2 2" xfId="32195" xr:uid="{00000000-0005-0000-0000-0000E6610000}"/>
    <cellStyle name="Notiz 3 3 2 25 2 3" xfId="13698" xr:uid="{00000000-0005-0000-0000-0000E7610000}"/>
    <cellStyle name="Notiz 3 3 2 25 2 4" xfId="26621" xr:uid="{00000000-0005-0000-0000-0000E8610000}"/>
    <cellStyle name="Notiz 3 3 2 25 3" xfId="8156" xr:uid="{00000000-0005-0000-0000-0000E9610000}"/>
    <cellStyle name="Notiz 3 3 2 25 3 2" xfId="19395" xr:uid="{00000000-0005-0000-0000-0000EA610000}"/>
    <cellStyle name="Notiz 3 3 2 25 3 3" xfId="32194" xr:uid="{00000000-0005-0000-0000-0000EB610000}"/>
    <cellStyle name="Notiz 3 3 2 25 4" xfId="13697" xr:uid="{00000000-0005-0000-0000-0000EC610000}"/>
    <cellStyle name="Notiz 3 3 2 25 5" xfId="23090" xr:uid="{00000000-0005-0000-0000-0000ED610000}"/>
    <cellStyle name="Notiz 3 3 2 26" xfId="3826" xr:uid="{00000000-0005-0000-0000-0000EE610000}"/>
    <cellStyle name="Notiz 3 3 2 26 2" xfId="6723" xr:uid="{00000000-0005-0000-0000-0000EF610000}"/>
    <cellStyle name="Notiz 3 3 2 26 2 2" xfId="19398" xr:uid="{00000000-0005-0000-0000-0000F0610000}"/>
    <cellStyle name="Notiz 3 3 2 26 2 2 2" xfId="32197" xr:uid="{00000000-0005-0000-0000-0000F1610000}"/>
    <cellStyle name="Notiz 3 3 2 26 2 3" xfId="13700" xr:uid="{00000000-0005-0000-0000-0000F2610000}"/>
    <cellStyle name="Notiz 3 3 2 26 2 4" xfId="26622" xr:uid="{00000000-0005-0000-0000-0000F3610000}"/>
    <cellStyle name="Notiz 3 3 2 26 3" xfId="8709" xr:uid="{00000000-0005-0000-0000-0000F4610000}"/>
    <cellStyle name="Notiz 3 3 2 26 3 2" xfId="19397" xr:uid="{00000000-0005-0000-0000-0000F5610000}"/>
    <cellStyle name="Notiz 3 3 2 26 3 3" xfId="32196" xr:uid="{00000000-0005-0000-0000-0000F6610000}"/>
    <cellStyle name="Notiz 3 3 2 26 4" xfId="13699" xr:uid="{00000000-0005-0000-0000-0000F7610000}"/>
    <cellStyle name="Notiz 3 3 2 26 5" xfId="24014" xr:uid="{00000000-0005-0000-0000-0000F8610000}"/>
    <cellStyle name="Notiz 3 3 2 27" xfId="4020" xr:uid="{00000000-0005-0000-0000-0000F9610000}"/>
    <cellStyle name="Notiz 3 3 2 27 2" xfId="6917" xr:uid="{00000000-0005-0000-0000-0000FA610000}"/>
    <cellStyle name="Notiz 3 3 2 27 2 2" xfId="19400" xr:uid="{00000000-0005-0000-0000-0000FB610000}"/>
    <cellStyle name="Notiz 3 3 2 27 2 2 2" xfId="32199" xr:uid="{00000000-0005-0000-0000-0000FC610000}"/>
    <cellStyle name="Notiz 3 3 2 27 2 3" xfId="13702" xr:uid="{00000000-0005-0000-0000-0000FD610000}"/>
    <cellStyle name="Notiz 3 3 2 27 2 4" xfId="26623" xr:uid="{00000000-0005-0000-0000-0000FE610000}"/>
    <cellStyle name="Notiz 3 3 2 27 3" xfId="19399" xr:uid="{00000000-0005-0000-0000-0000FF610000}"/>
    <cellStyle name="Notiz 3 3 2 27 3 2" xfId="32198" xr:uid="{00000000-0005-0000-0000-000000620000}"/>
    <cellStyle name="Notiz 3 3 2 27 4" xfId="13701" xr:uid="{00000000-0005-0000-0000-000001620000}"/>
    <cellStyle name="Notiz 3 3 2 27 5" xfId="24208" xr:uid="{00000000-0005-0000-0000-000002620000}"/>
    <cellStyle name="Notiz 3 3 2 28" xfId="4296" xr:uid="{00000000-0005-0000-0000-000003620000}"/>
    <cellStyle name="Notiz 3 3 2 28 2" xfId="19401" xr:uid="{00000000-0005-0000-0000-000004620000}"/>
    <cellStyle name="Notiz 3 3 2 28 2 2" xfId="32200" xr:uid="{00000000-0005-0000-0000-000005620000}"/>
    <cellStyle name="Notiz 3 3 2 28 3" xfId="13703" xr:uid="{00000000-0005-0000-0000-000006620000}"/>
    <cellStyle name="Notiz 3 3 2 28 4" xfId="26624" xr:uid="{00000000-0005-0000-0000-000007620000}"/>
    <cellStyle name="Notiz 3 3 2 29" xfId="7122" xr:uid="{00000000-0005-0000-0000-000008620000}"/>
    <cellStyle name="Notiz 3 3 2 29 2" xfId="19312" xr:uid="{00000000-0005-0000-0000-000009620000}"/>
    <cellStyle name="Notiz 3 3 2 29 3" xfId="32111" xr:uid="{00000000-0005-0000-0000-00000A620000}"/>
    <cellStyle name="Notiz 3 3 2 3" xfId="1723" xr:uid="{00000000-0005-0000-0000-00000B620000}"/>
    <cellStyle name="Notiz 3 3 2 3 2" xfId="4622" xr:uid="{00000000-0005-0000-0000-00000C620000}"/>
    <cellStyle name="Notiz 3 3 2 3 2 2" xfId="19403" xr:uid="{00000000-0005-0000-0000-00000D620000}"/>
    <cellStyle name="Notiz 3 3 2 3 2 2 2" xfId="32202" xr:uid="{00000000-0005-0000-0000-00000E620000}"/>
    <cellStyle name="Notiz 3 3 2 3 2 3" xfId="13705" xr:uid="{00000000-0005-0000-0000-00000F620000}"/>
    <cellStyle name="Notiz 3 3 2 3 2 4" xfId="26625" xr:uid="{00000000-0005-0000-0000-000010620000}"/>
    <cellStyle name="Notiz 3 3 2 3 3" xfId="7355" xr:uid="{00000000-0005-0000-0000-000011620000}"/>
    <cellStyle name="Notiz 3 3 2 3 3 2" xfId="19402" xr:uid="{00000000-0005-0000-0000-000012620000}"/>
    <cellStyle name="Notiz 3 3 2 3 3 3" xfId="32201" xr:uid="{00000000-0005-0000-0000-000013620000}"/>
    <cellStyle name="Notiz 3 3 2 3 4" xfId="13704" xr:uid="{00000000-0005-0000-0000-000014620000}"/>
    <cellStyle name="Notiz 3 3 2 3 5" xfId="21912" xr:uid="{00000000-0005-0000-0000-000015620000}"/>
    <cellStyle name="Notiz 3 3 2 30" xfId="13614" xr:uid="{00000000-0005-0000-0000-000016620000}"/>
    <cellStyle name="Notiz 3 3 2 4" xfId="2038" xr:uid="{00000000-0005-0000-0000-000017620000}"/>
    <cellStyle name="Notiz 3 3 2 4 2" xfId="4936" xr:uid="{00000000-0005-0000-0000-000018620000}"/>
    <cellStyle name="Notiz 3 3 2 4 2 2" xfId="19405" xr:uid="{00000000-0005-0000-0000-000019620000}"/>
    <cellStyle name="Notiz 3 3 2 4 2 2 2" xfId="32204" xr:uid="{00000000-0005-0000-0000-00001A620000}"/>
    <cellStyle name="Notiz 3 3 2 4 2 3" xfId="13707" xr:uid="{00000000-0005-0000-0000-00001B620000}"/>
    <cellStyle name="Notiz 3 3 2 4 2 4" xfId="26626" xr:uid="{00000000-0005-0000-0000-00001C620000}"/>
    <cellStyle name="Notiz 3 3 2 4 3" xfId="7549" xr:uid="{00000000-0005-0000-0000-00001D620000}"/>
    <cellStyle name="Notiz 3 3 2 4 3 2" xfId="19404" xr:uid="{00000000-0005-0000-0000-00001E620000}"/>
    <cellStyle name="Notiz 3 3 2 4 3 3" xfId="32203" xr:uid="{00000000-0005-0000-0000-00001F620000}"/>
    <cellStyle name="Notiz 3 3 2 4 4" xfId="13706" xr:uid="{00000000-0005-0000-0000-000020620000}"/>
    <cellStyle name="Notiz 3 3 2 4 5" xfId="22227" xr:uid="{00000000-0005-0000-0000-000021620000}"/>
    <cellStyle name="Notiz 3 3 2 5" xfId="1745" xr:uid="{00000000-0005-0000-0000-000022620000}"/>
    <cellStyle name="Notiz 3 3 2 5 2" xfId="4644" xr:uid="{00000000-0005-0000-0000-000023620000}"/>
    <cellStyle name="Notiz 3 3 2 5 2 2" xfId="19407" xr:uid="{00000000-0005-0000-0000-000024620000}"/>
    <cellStyle name="Notiz 3 3 2 5 2 2 2" xfId="32206" xr:uid="{00000000-0005-0000-0000-000025620000}"/>
    <cellStyle name="Notiz 3 3 2 5 2 3" xfId="13709" xr:uid="{00000000-0005-0000-0000-000026620000}"/>
    <cellStyle name="Notiz 3 3 2 5 2 4" xfId="26627" xr:uid="{00000000-0005-0000-0000-000027620000}"/>
    <cellStyle name="Notiz 3 3 2 5 3" xfId="7373" xr:uid="{00000000-0005-0000-0000-000028620000}"/>
    <cellStyle name="Notiz 3 3 2 5 3 2" xfId="19406" xr:uid="{00000000-0005-0000-0000-000029620000}"/>
    <cellStyle name="Notiz 3 3 2 5 3 3" xfId="32205" xr:uid="{00000000-0005-0000-0000-00002A620000}"/>
    <cellStyle name="Notiz 3 3 2 5 4" xfId="13708" xr:uid="{00000000-0005-0000-0000-00002B620000}"/>
    <cellStyle name="Notiz 3 3 2 5 5" xfId="21934" xr:uid="{00000000-0005-0000-0000-00002C620000}"/>
    <cellStyle name="Notiz 3 3 2 6" xfId="2014" xr:uid="{00000000-0005-0000-0000-00002D620000}"/>
    <cellStyle name="Notiz 3 3 2 6 2" xfId="4912" xr:uid="{00000000-0005-0000-0000-00002E620000}"/>
    <cellStyle name="Notiz 3 3 2 6 2 2" xfId="19409" xr:uid="{00000000-0005-0000-0000-00002F620000}"/>
    <cellStyle name="Notiz 3 3 2 6 2 2 2" xfId="32208" xr:uid="{00000000-0005-0000-0000-000030620000}"/>
    <cellStyle name="Notiz 3 3 2 6 2 3" xfId="13711" xr:uid="{00000000-0005-0000-0000-000031620000}"/>
    <cellStyle name="Notiz 3 3 2 6 2 4" xfId="26628" xr:uid="{00000000-0005-0000-0000-000032620000}"/>
    <cellStyle name="Notiz 3 3 2 6 3" xfId="7529" xr:uid="{00000000-0005-0000-0000-000033620000}"/>
    <cellStyle name="Notiz 3 3 2 6 3 2" xfId="19408" xr:uid="{00000000-0005-0000-0000-000034620000}"/>
    <cellStyle name="Notiz 3 3 2 6 3 3" xfId="32207" xr:uid="{00000000-0005-0000-0000-000035620000}"/>
    <cellStyle name="Notiz 3 3 2 6 4" xfId="13710" xr:uid="{00000000-0005-0000-0000-000036620000}"/>
    <cellStyle name="Notiz 3 3 2 6 5" xfId="22203" xr:uid="{00000000-0005-0000-0000-000037620000}"/>
    <cellStyle name="Notiz 3 3 2 7" xfId="1475" xr:uid="{00000000-0005-0000-0000-000038620000}"/>
    <cellStyle name="Notiz 3 3 2 7 2" xfId="4375" xr:uid="{00000000-0005-0000-0000-000039620000}"/>
    <cellStyle name="Notiz 3 3 2 7 2 2" xfId="19411" xr:uid="{00000000-0005-0000-0000-00003A620000}"/>
    <cellStyle name="Notiz 3 3 2 7 2 2 2" xfId="32210" xr:uid="{00000000-0005-0000-0000-00003B620000}"/>
    <cellStyle name="Notiz 3 3 2 7 2 3" xfId="13713" xr:uid="{00000000-0005-0000-0000-00003C620000}"/>
    <cellStyle name="Notiz 3 3 2 7 2 4" xfId="26629" xr:uid="{00000000-0005-0000-0000-00003D620000}"/>
    <cellStyle name="Notiz 3 3 2 7 3" xfId="7182" xr:uid="{00000000-0005-0000-0000-00003E620000}"/>
    <cellStyle name="Notiz 3 3 2 7 3 2" xfId="19410" xr:uid="{00000000-0005-0000-0000-00003F620000}"/>
    <cellStyle name="Notiz 3 3 2 7 3 3" xfId="32209" xr:uid="{00000000-0005-0000-0000-000040620000}"/>
    <cellStyle name="Notiz 3 3 2 7 4" xfId="13712" xr:uid="{00000000-0005-0000-0000-000041620000}"/>
    <cellStyle name="Notiz 3 3 2 7 5" xfId="21665" xr:uid="{00000000-0005-0000-0000-000042620000}"/>
    <cellStyle name="Notiz 3 3 2 8" xfId="1997" xr:uid="{00000000-0005-0000-0000-000043620000}"/>
    <cellStyle name="Notiz 3 3 2 8 2" xfId="4895" xr:uid="{00000000-0005-0000-0000-000044620000}"/>
    <cellStyle name="Notiz 3 3 2 8 2 2" xfId="19413" xr:uid="{00000000-0005-0000-0000-000045620000}"/>
    <cellStyle name="Notiz 3 3 2 8 2 2 2" xfId="32212" xr:uid="{00000000-0005-0000-0000-000046620000}"/>
    <cellStyle name="Notiz 3 3 2 8 2 3" xfId="13715" xr:uid="{00000000-0005-0000-0000-000047620000}"/>
    <cellStyle name="Notiz 3 3 2 8 2 4" xfId="26630" xr:uid="{00000000-0005-0000-0000-000048620000}"/>
    <cellStyle name="Notiz 3 3 2 8 3" xfId="7516" xr:uid="{00000000-0005-0000-0000-000049620000}"/>
    <cellStyle name="Notiz 3 3 2 8 3 2" xfId="19412" xr:uid="{00000000-0005-0000-0000-00004A620000}"/>
    <cellStyle name="Notiz 3 3 2 8 3 3" xfId="32211" xr:uid="{00000000-0005-0000-0000-00004B620000}"/>
    <cellStyle name="Notiz 3 3 2 8 4" xfId="13714" xr:uid="{00000000-0005-0000-0000-00004C620000}"/>
    <cellStyle name="Notiz 3 3 2 8 5" xfId="22186" xr:uid="{00000000-0005-0000-0000-00004D620000}"/>
    <cellStyle name="Notiz 3 3 2 9" xfId="2646" xr:uid="{00000000-0005-0000-0000-00004E620000}"/>
    <cellStyle name="Notiz 3 3 2 9 2" xfId="5543" xr:uid="{00000000-0005-0000-0000-00004F620000}"/>
    <cellStyle name="Notiz 3 3 2 9 2 2" xfId="19415" xr:uid="{00000000-0005-0000-0000-000050620000}"/>
    <cellStyle name="Notiz 3 3 2 9 2 2 2" xfId="32214" xr:uid="{00000000-0005-0000-0000-000051620000}"/>
    <cellStyle name="Notiz 3 3 2 9 2 3" xfId="13717" xr:uid="{00000000-0005-0000-0000-000052620000}"/>
    <cellStyle name="Notiz 3 3 2 9 2 4" xfId="26631" xr:uid="{00000000-0005-0000-0000-000053620000}"/>
    <cellStyle name="Notiz 3 3 2 9 3" xfId="7993" xr:uid="{00000000-0005-0000-0000-000054620000}"/>
    <cellStyle name="Notiz 3 3 2 9 3 2" xfId="19414" xr:uid="{00000000-0005-0000-0000-000055620000}"/>
    <cellStyle name="Notiz 3 3 2 9 3 3" xfId="32213" xr:uid="{00000000-0005-0000-0000-000056620000}"/>
    <cellStyle name="Notiz 3 3 2 9 4" xfId="13716" xr:uid="{00000000-0005-0000-0000-000057620000}"/>
    <cellStyle name="Notiz 3 3 2 9 5" xfId="22834" xr:uid="{00000000-0005-0000-0000-000058620000}"/>
    <cellStyle name="Notiz 3 3 20" xfId="2475" xr:uid="{00000000-0005-0000-0000-000059620000}"/>
    <cellStyle name="Notiz 3 3 20 2" xfId="5372" xr:uid="{00000000-0005-0000-0000-00005A620000}"/>
    <cellStyle name="Notiz 3 3 20 2 2" xfId="19417" xr:uid="{00000000-0005-0000-0000-00005B620000}"/>
    <cellStyle name="Notiz 3 3 20 2 2 2" xfId="32216" xr:uid="{00000000-0005-0000-0000-00005C620000}"/>
    <cellStyle name="Notiz 3 3 20 2 3" xfId="13719" xr:uid="{00000000-0005-0000-0000-00005D620000}"/>
    <cellStyle name="Notiz 3 3 20 2 4" xfId="26632" xr:uid="{00000000-0005-0000-0000-00005E620000}"/>
    <cellStyle name="Notiz 3 3 20 3" xfId="7874" xr:uid="{00000000-0005-0000-0000-00005F620000}"/>
    <cellStyle name="Notiz 3 3 20 3 2" xfId="19416" xr:uid="{00000000-0005-0000-0000-000060620000}"/>
    <cellStyle name="Notiz 3 3 20 3 3" xfId="32215" xr:uid="{00000000-0005-0000-0000-000061620000}"/>
    <cellStyle name="Notiz 3 3 20 4" xfId="13718" xr:uid="{00000000-0005-0000-0000-000062620000}"/>
    <cellStyle name="Notiz 3 3 20 5" xfId="22663" xr:uid="{00000000-0005-0000-0000-000063620000}"/>
    <cellStyle name="Notiz 3 3 21" xfId="2924" xr:uid="{00000000-0005-0000-0000-000064620000}"/>
    <cellStyle name="Notiz 3 3 21 2" xfId="5821" xr:uid="{00000000-0005-0000-0000-000065620000}"/>
    <cellStyle name="Notiz 3 3 21 2 2" xfId="19419" xr:uid="{00000000-0005-0000-0000-000066620000}"/>
    <cellStyle name="Notiz 3 3 21 2 2 2" xfId="32218" xr:uid="{00000000-0005-0000-0000-000067620000}"/>
    <cellStyle name="Notiz 3 3 21 2 3" xfId="13721" xr:uid="{00000000-0005-0000-0000-000068620000}"/>
    <cellStyle name="Notiz 3 3 21 2 4" xfId="26633" xr:uid="{00000000-0005-0000-0000-000069620000}"/>
    <cellStyle name="Notiz 3 3 21 3" xfId="8173" xr:uid="{00000000-0005-0000-0000-00006A620000}"/>
    <cellStyle name="Notiz 3 3 21 3 2" xfId="19418" xr:uid="{00000000-0005-0000-0000-00006B620000}"/>
    <cellStyle name="Notiz 3 3 21 3 3" xfId="32217" xr:uid="{00000000-0005-0000-0000-00006C620000}"/>
    <cellStyle name="Notiz 3 3 21 4" xfId="13720" xr:uid="{00000000-0005-0000-0000-00006D620000}"/>
    <cellStyle name="Notiz 3 3 21 5" xfId="23112" xr:uid="{00000000-0005-0000-0000-00006E620000}"/>
    <cellStyle name="Notiz 3 3 22" xfId="3167" xr:uid="{00000000-0005-0000-0000-00006F620000}"/>
    <cellStyle name="Notiz 3 3 22 2" xfId="6064" xr:uid="{00000000-0005-0000-0000-000070620000}"/>
    <cellStyle name="Notiz 3 3 22 2 2" xfId="19421" xr:uid="{00000000-0005-0000-0000-000071620000}"/>
    <cellStyle name="Notiz 3 3 22 2 2 2" xfId="32220" xr:uid="{00000000-0005-0000-0000-000072620000}"/>
    <cellStyle name="Notiz 3 3 22 2 3" xfId="13723" xr:uid="{00000000-0005-0000-0000-000073620000}"/>
    <cellStyle name="Notiz 3 3 22 2 4" xfId="26634" xr:uid="{00000000-0005-0000-0000-000074620000}"/>
    <cellStyle name="Notiz 3 3 22 3" xfId="8322" xr:uid="{00000000-0005-0000-0000-000075620000}"/>
    <cellStyle name="Notiz 3 3 22 3 2" xfId="19420" xr:uid="{00000000-0005-0000-0000-000076620000}"/>
    <cellStyle name="Notiz 3 3 22 3 3" xfId="32219" xr:uid="{00000000-0005-0000-0000-000077620000}"/>
    <cellStyle name="Notiz 3 3 22 4" xfId="13722" xr:uid="{00000000-0005-0000-0000-000078620000}"/>
    <cellStyle name="Notiz 3 3 22 5" xfId="23355" xr:uid="{00000000-0005-0000-0000-000079620000}"/>
    <cellStyle name="Notiz 3 3 23" xfId="3389" xr:uid="{00000000-0005-0000-0000-00007A620000}"/>
    <cellStyle name="Notiz 3 3 23 2" xfId="6286" xr:uid="{00000000-0005-0000-0000-00007B620000}"/>
    <cellStyle name="Notiz 3 3 23 2 2" xfId="19423" xr:uid="{00000000-0005-0000-0000-00007C620000}"/>
    <cellStyle name="Notiz 3 3 23 2 2 2" xfId="32222" xr:uid="{00000000-0005-0000-0000-00007D620000}"/>
    <cellStyle name="Notiz 3 3 23 2 3" xfId="13725" xr:uid="{00000000-0005-0000-0000-00007E620000}"/>
    <cellStyle name="Notiz 3 3 23 2 4" xfId="26635" xr:uid="{00000000-0005-0000-0000-00007F620000}"/>
    <cellStyle name="Notiz 3 3 23 3" xfId="8461" xr:uid="{00000000-0005-0000-0000-000080620000}"/>
    <cellStyle name="Notiz 3 3 23 3 2" xfId="19422" xr:uid="{00000000-0005-0000-0000-000081620000}"/>
    <cellStyle name="Notiz 3 3 23 3 3" xfId="32221" xr:uid="{00000000-0005-0000-0000-000082620000}"/>
    <cellStyle name="Notiz 3 3 23 4" xfId="13724" xr:uid="{00000000-0005-0000-0000-000083620000}"/>
    <cellStyle name="Notiz 3 3 23 5" xfId="23577" xr:uid="{00000000-0005-0000-0000-000084620000}"/>
    <cellStyle name="Notiz 3 3 24" xfId="2185" xr:uid="{00000000-0005-0000-0000-000085620000}"/>
    <cellStyle name="Notiz 3 3 24 2" xfId="5083" xr:uid="{00000000-0005-0000-0000-000086620000}"/>
    <cellStyle name="Notiz 3 3 24 2 2" xfId="19425" xr:uid="{00000000-0005-0000-0000-000087620000}"/>
    <cellStyle name="Notiz 3 3 24 2 2 2" xfId="32224" xr:uid="{00000000-0005-0000-0000-000088620000}"/>
    <cellStyle name="Notiz 3 3 24 2 3" xfId="13727" xr:uid="{00000000-0005-0000-0000-000089620000}"/>
    <cellStyle name="Notiz 3 3 24 2 4" xfId="26636" xr:uid="{00000000-0005-0000-0000-00008A620000}"/>
    <cellStyle name="Notiz 3 3 24 3" xfId="7682" xr:uid="{00000000-0005-0000-0000-00008B620000}"/>
    <cellStyle name="Notiz 3 3 24 3 2" xfId="19424" xr:uid="{00000000-0005-0000-0000-00008C620000}"/>
    <cellStyle name="Notiz 3 3 24 3 3" xfId="32223" xr:uid="{00000000-0005-0000-0000-00008D620000}"/>
    <cellStyle name="Notiz 3 3 24 4" xfId="13726" xr:uid="{00000000-0005-0000-0000-00008E620000}"/>
    <cellStyle name="Notiz 3 3 24 5" xfId="22374" xr:uid="{00000000-0005-0000-0000-00008F620000}"/>
    <cellStyle name="Notiz 3 3 25" xfId="1427" xr:uid="{00000000-0005-0000-0000-000090620000}"/>
    <cellStyle name="Notiz 3 3 25 2" xfId="4327" xr:uid="{00000000-0005-0000-0000-000091620000}"/>
    <cellStyle name="Notiz 3 3 25 2 2" xfId="19427" xr:uid="{00000000-0005-0000-0000-000092620000}"/>
    <cellStyle name="Notiz 3 3 25 2 2 2" xfId="32226" xr:uid="{00000000-0005-0000-0000-000093620000}"/>
    <cellStyle name="Notiz 3 3 25 2 3" xfId="13729" xr:uid="{00000000-0005-0000-0000-000094620000}"/>
    <cellStyle name="Notiz 3 3 25 2 4" xfId="26637" xr:uid="{00000000-0005-0000-0000-000095620000}"/>
    <cellStyle name="Notiz 3 3 25 3" xfId="7145" xr:uid="{00000000-0005-0000-0000-000096620000}"/>
    <cellStyle name="Notiz 3 3 25 3 2" xfId="19426" xr:uid="{00000000-0005-0000-0000-000097620000}"/>
    <cellStyle name="Notiz 3 3 25 3 3" xfId="32225" xr:uid="{00000000-0005-0000-0000-000098620000}"/>
    <cellStyle name="Notiz 3 3 25 4" xfId="13728" xr:uid="{00000000-0005-0000-0000-000099620000}"/>
    <cellStyle name="Notiz 3 3 25 5" xfId="21617" xr:uid="{00000000-0005-0000-0000-00009A620000}"/>
    <cellStyle name="Notiz 3 3 26" xfId="3836" xr:uid="{00000000-0005-0000-0000-00009B620000}"/>
    <cellStyle name="Notiz 3 3 26 2" xfId="6733" xr:uid="{00000000-0005-0000-0000-00009C620000}"/>
    <cellStyle name="Notiz 3 3 26 2 2" xfId="19429" xr:uid="{00000000-0005-0000-0000-00009D620000}"/>
    <cellStyle name="Notiz 3 3 26 2 2 2" xfId="32228" xr:uid="{00000000-0005-0000-0000-00009E620000}"/>
    <cellStyle name="Notiz 3 3 26 2 3" xfId="13731" xr:uid="{00000000-0005-0000-0000-00009F620000}"/>
    <cellStyle name="Notiz 3 3 26 2 4" xfId="26638" xr:uid="{00000000-0005-0000-0000-0000A0620000}"/>
    <cellStyle name="Notiz 3 3 26 3" xfId="8718" xr:uid="{00000000-0005-0000-0000-0000A1620000}"/>
    <cellStyle name="Notiz 3 3 26 3 2" xfId="19428" xr:uid="{00000000-0005-0000-0000-0000A2620000}"/>
    <cellStyle name="Notiz 3 3 26 3 3" xfId="32227" xr:uid="{00000000-0005-0000-0000-0000A3620000}"/>
    <cellStyle name="Notiz 3 3 26 4" xfId="13730" xr:uid="{00000000-0005-0000-0000-0000A4620000}"/>
    <cellStyle name="Notiz 3 3 26 5" xfId="24024" xr:uid="{00000000-0005-0000-0000-0000A5620000}"/>
    <cellStyle name="Notiz 3 3 27" xfId="3523" xr:uid="{00000000-0005-0000-0000-0000A6620000}"/>
    <cellStyle name="Notiz 3 3 27 2" xfId="6420" xr:uid="{00000000-0005-0000-0000-0000A7620000}"/>
    <cellStyle name="Notiz 3 3 27 2 2" xfId="19431" xr:uid="{00000000-0005-0000-0000-0000A8620000}"/>
    <cellStyle name="Notiz 3 3 27 2 2 2" xfId="32230" xr:uid="{00000000-0005-0000-0000-0000A9620000}"/>
    <cellStyle name="Notiz 3 3 27 2 3" xfId="13733" xr:uid="{00000000-0005-0000-0000-0000AA620000}"/>
    <cellStyle name="Notiz 3 3 27 2 4" xfId="26639" xr:uid="{00000000-0005-0000-0000-0000AB620000}"/>
    <cellStyle name="Notiz 3 3 27 3" xfId="8541" xr:uid="{00000000-0005-0000-0000-0000AC620000}"/>
    <cellStyle name="Notiz 3 3 27 3 2" xfId="19430" xr:uid="{00000000-0005-0000-0000-0000AD620000}"/>
    <cellStyle name="Notiz 3 3 27 3 3" xfId="32229" xr:uid="{00000000-0005-0000-0000-0000AE620000}"/>
    <cellStyle name="Notiz 3 3 27 4" xfId="13732" xr:uid="{00000000-0005-0000-0000-0000AF620000}"/>
    <cellStyle name="Notiz 3 3 27 5" xfId="23711" xr:uid="{00000000-0005-0000-0000-0000B0620000}"/>
    <cellStyle name="Notiz 3 3 28" xfId="2875" xr:uid="{00000000-0005-0000-0000-0000B1620000}"/>
    <cellStyle name="Notiz 3 3 28 2" xfId="5772" xr:uid="{00000000-0005-0000-0000-0000B2620000}"/>
    <cellStyle name="Notiz 3 3 28 2 2" xfId="19433" xr:uid="{00000000-0005-0000-0000-0000B3620000}"/>
    <cellStyle name="Notiz 3 3 28 2 2 2" xfId="32232" xr:uid="{00000000-0005-0000-0000-0000B4620000}"/>
    <cellStyle name="Notiz 3 3 28 2 3" xfId="13735" xr:uid="{00000000-0005-0000-0000-0000B5620000}"/>
    <cellStyle name="Notiz 3 3 28 2 4" xfId="26640" xr:uid="{00000000-0005-0000-0000-0000B6620000}"/>
    <cellStyle name="Notiz 3 3 28 3" xfId="19432" xr:uid="{00000000-0005-0000-0000-0000B7620000}"/>
    <cellStyle name="Notiz 3 3 28 3 2" xfId="32231" xr:uid="{00000000-0005-0000-0000-0000B8620000}"/>
    <cellStyle name="Notiz 3 3 28 4" xfId="13734" xr:uid="{00000000-0005-0000-0000-0000B9620000}"/>
    <cellStyle name="Notiz 3 3 28 5" xfId="23063" xr:uid="{00000000-0005-0000-0000-0000BA620000}"/>
    <cellStyle name="Notiz 3 3 29" xfId="4295" xr:uid="{00000000-0005-0000-0000-0000BB620000}"/>
    <cellStyle name="Notiz 3 3 29 2" xfId="19434" xr:uid="{00000000-0005-0000-0000-0000BC620000}"/>
    <cellStyle name="Notiz 3 3 29 2 2" xfId="32233" xr:uid="{00000000-0005-0000-0000-0000BD620000}"/>
    <cellStyle name="Notiz 3 3 29 3" xfId="13736" xr:uid="{00000000-0005-0000-0000-0000BE620000}"/>
    <cellStyle name="Notiz 3 3 29 4" xfId="26641" xr:uid="{00000000-0005-0000-0000-0000BF620000}"/>
    <cellStyle name="Notiz 3 3 3" xfId="483" xr:uid="{00000000-0005-0000-0000-0000C0620000}"/>
    <cellStyle name="Notiz 3 3 3 10" xfId="2633" xr:uid="{00000000-0005-0000-0000-0000C1620000}"/>
    <cellStyle name="Notiz 3 3 3 10 2" xfId="5530" xr:uid="{00000000-0005-0000-0000-0000C2620000}"/>
    <cellStyle name="Notiz 3 3 3 10 2 2" xfId="19437" xr:uid="{00000000-0005-0000-0000-0000C3620000}"/>
    <cellStyle name="Notiz 3 3 3 10 2 2 2" xfId="32236" xr:uid="{00000000-0005-0000-0000-0000C4620000}"/>
    <cellStyle name="Notiz 3 3 3 10 2 3" xfId="13739" xr:uid="{00000000-0005-0000-0000-0000C5620000}"/>
    <cellStyle name="Notiz 3 3 3 10 2 4" xfId="26642" xr:uid="{00000000-0005-0000-0000-0000C6620000}"/>
    <cellStyle name="Notiz 3 3 3 10 3" xfId="7980" xr:uid="{00000000-0005-0000-0000-0000C7620000}"/>
    <cellStyle name="Notiz 3 3 3 10 3 2" xfId="19436" xr:uid="{00000000-0005-0000-0000-0000C8620000}"/>
    <cellStyle name="Notiz 3 3 3 10 3 3" xfId="32235" xr:uid="{00000000-0005-0000-0000-0000C9620000}"/>
    <cellStyle name="Notiz 3 3 3 10 4" xfId="13738" xr:uid="{00000000-0005-0000-0000-0000CA620000}"/>
    <cellStyle name="Notiz 3 3 3 10 5" xfId="22821" xr:uid="{00000000-0005-0000-0000-0000CB620000}"/>
    <cellStyle name="Notiz 3 3 3 11" xfId="2522" xr:uid="{00000000-0005-0000-0000-0000CC620000}"/>
    <cellStyle name="Notiz 3 3 3 11 2" xfId="5419" xr:uid="{00000000-0005-0000-0000-0000CD620000}"/>
    <cellStyle name="Notiz 3 3 3 11 2 2" xfId="19439" xr:uid="{00000000-0005-0000-0000-0000CE620000}"/>
    <cellStyle name="Notiz 3 3 3 11 2 2 2" xfId="32238" xr:uid="{00000000-0005-0000-0000-0000CF620000}"/>
    <cellStyle name="Notiz 3 3 3 11 2 3" xfId="13741" xr:uid="{00000000-0005-0000-0000-0000D0620000}"/>
    <cellStyle name="Notiz 3 3 3 11 2 4" xfId="26643" xr:uid="{00000000-0005-0000-0000-0000D1620000}"/>
    <cellStyle name="Notiz 3 3 3 11 3" xfId="7900" xr:uid="{00000000-0005-0000-0000-0000D2620000}"/>
    <cellStyle name="Notiz 3 3 3 11 3 2" xfId="19438" xr:uid="{00000000-0005-0000-0000-0000D3620000}"/>
    <cellStyle name="Notiz 3 3 3 11 3 3" xfId="32237" xr:uid="{00000000-0005-0000-0000-0000D4620000}"/>
    <cellStyle name="Notiz 3 3 3 11 4" xfId="13740" xr:uid="{00000000-0005-0000-0000-0000D5620000}"/>
    <cellStyle name="Notiz 3 3 3 11 5" xfId="22710" xr:uid="{00000000-0005-0000-0000-0000D6620000}"/>
    <cellStyle name="Notiz 3 3 3 12" xfId="2628" xr:uid="{00000000-0005-0000-0000-0000D7620000}"/>
    <cellStyle name="Notiz 3 3 3 12 2" xfId="5525" xr:uid="{00000000-0005-0000-0000-0000D8620000}"/>
    <cellStyle name="Notiz 3 3 3 12 2 2" xfId="19441" xr:uid="{00000000-0005-0000-0000-0000D9620000}"/>
    <cellStyle name="Notiz 3 3 3 12 2 2 2" xfId="32240" xr:uid="{00000000-0005-0000-0000-0000DA620000}"/>
    <cellStyle name="Notiz 3 3 3 12 2 3" xfId="13743" xr:uid="{00000000-0005-0000-0000-0000DB620000}"/>
    <cellStyle name="Notiz 3 3 3 12 2 4" xfId="26644" xr:uid="{00000000-0005-0000-0000-0000DC620000}"/>
    <cellStyle name="Notiz 3 3 3 12 3" xfId="7975" xr:uid="{00000000-0005-0000-0000-0000DD620000}"/>
    <cellStyle name="Notiz 3 3 3 12 3 2" xfId="19440" xr:uid="{00000000-0005-0000-0000-0000DE620000}"/>
    <cellStyle name="Notiz 3 3 3 12 3 3" xfId="32239" xr:uid="{00000000-0005-0000-0000-0000DF620000}"/>
    <cellStyle name="Notiz 3 3 3 12 4" xfId="13742" xr:uid="{00000000-0005-0000-0000-0000E0620000}"/>
    <cellStyle name="Notiz 3 3 3 12 5" xfId="22816" xr:uid="{00000000-0005-0000-0000-0000E1620000}"/>
    <cellStyle name="Notiz 3 3 3 13" xfId="2535" xr:uid="{00000000-0005-0000-0000-0000E2620000}"/>
    <cellStyle name="Notiz 3 3 3 13 2" xfId="5432" xr:uid="{00000000-0005-0000-0000-0000E3620000}"/>
    <cellStyle name="Notiz 3 3 3 13 2 2" xfId="19443" xr:uid="{00000000-0005-0000-0000-0000E4620000}"/>
    <cellStyle name="Notiz 3 3 3 13 2 2 2" xfId="32242" xr:uid="{00000000-0005-0000-0000-0000E5620000}"/>
    <cellStyle name="Notiz 3 3 3 13 2 3" xfId="13745" xr:uid="{00000000-0005-0000-0000-0000E6620000}"/>
    <cellStyle name="Notiz 3 3 3 13 2 4" xfId="26645" xr:uid="{00000000-0005-0000-0000-0000E7620000}"/>
    <cellStyle name="Notiz 3 3 3 13 3" xfId="7909" xr:uid="{00000000-0005-0000-0000-0000E8620000}"/>
    <cellStyle name="Notiz 3 3 3 13 3 2" xfId="19442" xr:uid="{00000000-0005-0000-0000-0000E9620000}"/>
    <cellStyle name="Notiz 3 3 3 13 3 3" xfId="32241" xr:uid="{00000000-0005-0000-0000-0000EA620000}"/>
    <cellStyle name="Notiz 3 3 3 13 4" xfId="13744" xr:uid="{00000000-0005-0000-0000-0000EB620000}"/>
    <cellStyle name="Notiz 3 3 3 13 5" xfId="22723" xr:uid="{00000000-0005-0000-0000-0000EC620000}"/>
    <cellStyle name="Notiz 3 3 3 14" xfId="2745" xr:uid="{00000000-0005-0000-0000-0000ED620000}"/>
    <cellStyle name="Notiz 3 3 3 14 2" xfId="5642" xr:uid="{00000000-0005-0000-0000-0000EE620000}"/>
    <cellStyle name="Notiz 3 3 3 14 2 2" xfId="19445" xr:uid="{00000000-0005-0000-0000-0000EF620000}"/>
    <cellStyle name="Notiz 3 3 3 14 2 2 2" xfId="32244" xr:uid="{00000000-0005-0000-0000-0000F0620000}"/>
    <cellStyle name="Notiz 3 3 3 14 2 3" xfId="13747" xr:uid="{00000000-0005-0000-0000-0000F1620000}"/>
    <cellStyle name="Notiz 3 3 3 14 2 4" xfId="26646" xr:uid="{00000000-0005-0000-0000-0000F2620000}"/>
    <cellStyle name="Notiz 3 3 3 14 3" xfId="8086" xr:uid="{00000000-0005-0000-0000-0000F3620000}"/>
    <cellStyle name="Notiz 3 3 3 14 3 2" xfId="19444" xr:uid="{00000000-0005-0000-0000-0000F4620000}"/>
    <cellStyle name="Notiz 3 3 3 14 3 3" xfId="32243" xr:uid="{00000000-0005-0000-0000-0000F5620000}"/>
    <cellStyle name="Notiz 3 3 3 14 4" xfId="13746" xr:uid="{00000000-0005-0000-0000-0000F6620000}"/>
    <cellStyle name="Notiz 3 3 3 14 5" xfId="22933" xr:uid="{00000000-0005-0000-0000-0000F7620000}"/>
    <cellStyle name="Notiz 3 3 3 15" xfId="3182" xr:uid="{00000000-0005-0000-0000-0000F8620000}"/>
    <cellStyle name="Notiz 3 3 3 15 2" xfId="6079" xr:uid="{00000000-0005-0000-0000-0000F9620000}"/>
    <cellStyle name="Notiz 3 3 3 15 2 2" xfId="19447" xr:uid="{00000000-0005-0000-0000-0000FA620000}"/>
    <cellStyle name="Notiz 3 3 3 15 2 2 2" xfId="32246" xr:uid="{00000000-0005-0000-0000-0000FB620000}"/>
    <cellStyle name="Notiz 3 3 3 15 2 3" xfId="13749" xr:uid="{00000000-0005-0000-0000-0000FC620000}"/>
    <cellStyle name="Notiz 3 3 3 15 2 4" xfId="26647" xr:uid="{00000000-0005-0000-0000-0000FD620000}"/>
    <cellStyle name="Notiz 3 3 3 15 3" xfId="8328" xr:uid="{00000000-0005-0000-0000-0000FE620000}"/>
    <cellStyle name="Notiz 3 3 3 15 3 2" xfId="19446" xr:uid="{00000000-0005-0000-0000-0000FF620000}"/>
    <cellStyle name="Notiz 3 3 3 15 3 3" xfId="32245" xr:uid="{00000000-0005-0000-0000-000000630000}"/>
    <cellStyle name="Notiz 3 3 3 15 4" xfId="13748" xr:uid="{00000000-0005-0000-0000-000001630000}"/>
    <cellStyle name="Notiz 3 3 3 15 5" xfId="23370" xr:uid="{00000000-0005-0000-0000-000002630000}"/>
    <cellStyle name="Notiz 3 3 3 16" xfId="2946" xr:uid="{00000000-0005-0000-0000-000003630000}"/>
    <cellStyle name="Notiz 3 3 3 16 2" xfId="5843" xr:uid="{00000000-0005-0000-0000-000004630000}"/>
    <cellStyle name="Notiz 3 3 3 16 2 2" xfId="19449" xr:uid="{00000000-0005-0000-0000-000005630000}"/>
    <cellStyle name="Notiz 3 3 3 16 2 2 2" xfId="32248" xr:uid="{00000000-0005-0000-0000-000006630000}"/>
    <cellStyle name="Notiz 3 3 3 16 2 3" xfId="13751" xr:uid="{00000000-0005-0000-0000-000007630000}"/>
    <cellStyle name="Notiz 3 3 3 16 2 4" xfId="26648" xr:uid="{00000000-0005-0000-0000-000008630000}"/>
    <cellStyle name="Notiz 3 3 3 16 3" xfId="8191" xr:uid="{00000000-0005-0000-0000-000009630000}"/>
    <cellStyle name="Notiz 3 3 3 16 3 2" xfId="19448" xr:uid="{00000000-0005-0000-0000-00000A630000}"/>
    <cellStyle name="Notiz 3 3 3 16 3 3" xfId="32247" xr:uid="{00000000-0005-0000-0000-00000B630000}"/>
    <cellStyle name="Notiz 3 3 3 16 4" xfId="13750" xr:uid="{00000000-0005-0000-0000-00000C630000}"/>
    <cellStyle name="Notiz 3 3 3 16 5" xfId="23134" xr:uid="{00000000-0005-0000-0000-00000D630000}"/>
    <cellStyle name="Notiz 3 3 3 17" xfId="2925" xr:uid="{00000000-0005-0000-0000-00000E630000}"/>
    <cellStyle name="Notiz 3 3 3 17 2" xfId="5822" xr:uid="{00000000-0005-0000-0000-00000F630000}"/>
    <cellStyle name="Notiz 3 3 3 17 2 2" xfId="19451" xr:uid="{00000000-0005-0000-0000-000010630000}"/>
    <cellStyle name="Notiz 3 3 3 17 2 2 2" xfId="32250" xr:uid="{00000000-0005-0000-0000-000011630000}"/>
    <cellStyle name="Notiz 3 3 3 17 2 3" xfId="13753" xr:uid="{00000000-0005-0000-0000-000012630000}"/>
    <cellStyle name="Notiz 3 3 3 17 2 4" xfId="26649" xr:uid="{00000000-0005-0000-0000-000013630000}"/>
    <cellStyle name="Notiz 3 3 3 17 3" xfId="8174" xr:uid="{00000000-0005-0000-0000-000014630000}"/>
    <cellStyle name="Notiz 3 3 3 17 3 2" xfId="19450" xr:uid="{00000000-0005-0000-0000-000015630000}"/>
    <cellStyle name="Notiz 3 3 3 17 3 3" xfId="32249" xr:uid="{00000000-0005-0000-0000-000016630000}"/>
    <cellStyle name="Notiz 3 3 3 17 4" xfId="13752" xr:uid="{00000000-0005-0000-0000-000017630000}"/>
    <cellStyle name="Notiz 3 3 3 17 5" xfId="23113" xr:uid="{00000000-0005-0000-0000-000018630000}"/>
    <cellStyle name="Notiz 3 3 3 18" xfId="2178" xr:uid="{00000000-0005-0000-0000-000019630000}"/>
    <cellStyle name="Notiz 3 3 3 18 2" xfId="5076" xr:uid="{00000000-0005-0000-0000-00001A630000}"/>
    <cellStyle name="Notiz 3 3 3 18 2 2" xfId="19453" xr:uid="{00000000-0005-0000-0000-00001B630000}"/>
    <cellStyle name="Notiz 3 3 3 18 2 2 2" xfId="32252" xr:uid="{00000000-0005-0000-0000-00001C630000}"/>
    <cellStyle name="Notiz 3 3 3 18 2 3" xfId="13755" xr:uid="{00000000-0005-0000-0000-00001D630000}"/>
    <cellStyle name="Notiz 3 3 3 18 2 4" xfId="26650" xr:uid="{00000000-0005-0000-0000-00001E630000}"/>
    <cellStyle name="Notiz 3 3 3 18 3" xfId="7679" xr:uid="{00000000-0005-0000-0000-00001F630000}"/>
    <cellStyle name="Notiz 3 3 3 18 3 2" xfId="19452" xr:uid="{00000000-0005-0000-0000-000020630000}"/>
    <cellStyle name="Notiz 3 3 3 18 3 3" xfId="32251" xr:uid="{00000000-0005-0000-0000-000021630000}"/>
    <cellStyle name="Notiz 3 3 3 18 4" xfId="13754" xr:uid="{00000000-0005-0000-0000-000022630000}"/>
    <cellStyle name="Notiz 3 3 3 18 5" xfId="22367" xr:uid="{00000000-0005-0000-0000-000023630000}"/>
    <cellStyle name="Notiz 3 3 3 19" xfId="3276" xr:uid="{00000000-0005-0000-0000-000024630000}"/>
    <cellStyle name="Notiz 3 3 3 19 2" xfId="6173" xr:uid="{00000000-0005-0000-0000-000025630000}"/>
    <cellStyle name="Notiz 3 3 3 19 2 2" xfId="19455" xr:uid="{00000000-0005-0000-0000-000026630000}"/>
    <cellStyle name="Notiz 3 3 3 19 2 2 2" xfId="32254" xr:uid="{00000000-0005-0000-0000-000027630000}"/>
    <cellStyle name="Notiz 3 3 3 19 2 3" xfId="13757" xr:uid="{00000000-0005-0000-0000-000028630000}"/>
    <cellStyle name="Notiz 3 3 3 19 2 4" xfId="26651" xr:uid="{00000000-0005-0000-0000-000029630000}"/>
    <cellStyle name="Notiz 3 3 3 19 3" xfId="8394" xr:uid="{00000000-0005-0000-0000-00002A630000}"/>
    <cellStyle name="Notiz 3 3 3 19 3 2" xfId="19454" xr:uid="{00000000-0005-0000-0000-00002B630000}"/>
    <cellStyle name="Notiz 3 3 3 19 3 3" xfId="32253" xr:uid="{00000000-0005-0000-0000-00002C630000}"/>
    <cellStyle name="Notiz 3 3 3 19 4" xfId="13756" xr:uid="{00000000-0005-0000-0000-00002D630000}"/>
    <cellStyle name="Notiz 3 3 3 19 5" xfId="23464" xr:uid="{00000000-0005-0000-0000-00002E630000}"/>
    <cellStyle name="Notiz 3 3 3 2" xfId="1725" xr:uid="{00000000-0005-0000-0000-00002F630000}"/>
    <cellStyle name="Notiz 3 3 3 2 2" xfId="4624" xr:uid="{00000000-0005-0000-0000-000030630000}"/>
    <cellStyle name="Notiz 3 3 3 2 2 2" xfId="19457" xr:uid="{00000000-0005-0000-0000-000031630000}"/>
    <cellStyle name="Notiz 3 3 3 2 2 2 2" xfId="32256" xr:uid="{00000000-0005-0000-0000-000032630000}"/>
    <cellStyle name="Notiz 3 3 3 2 2 3" xfId="13759" xr:uid="{00000000-0005-0000-0000-000033630000}"/>
    <cellStyle name="Notiz 3 3 3 2 2 4" xfId="26652" xr:uid="{00000000-0005-0000-0000-000034630000}"/>
    <cellStyle name="Notiz 3 3 3 2 3" xfId="7357" xr:uid="{00000000-0005-0000-0000-000035630000}"/>
    <cellStyle name="Notiz 3 3 3 2 3 2" xfId="19456" xr:uid="{00000000-0005-0000-0000-000036630000}"/>
    <cellStyle name="Notiz 3 3 3 2 3 3" xfId="32255" xr:uid="{00000000-0005-0000-0000-000037630000}"/>
    <cellStyle name="Notiz 3 3 3 2 4" xfId="13758" xr:uid="{00000000-0005-0000-0000-000038630000}"/>
    <cellStyle name="Notiz 3 3 3 2 5" xfId="21914" xr:uid="{00000000-0005-0000-0000-000039630000}"/>
    <cellStyle name="Notiz 3 3 3 20" xfId="3742" xr:uid="{00000000-0005-0000-0000-00003A630000}"/>
    <cellStyle name="Notiz 3 3 3 20 2" xfId="6639" xr:uid="{00000000-0005-0000-0000-00003B630000}"/>
    <cellStyle name="Notiz 3 3 3 20 2 2" xfId="19459" xr:uid="{00000000-0005-0000-0000-00003C630000}"/>
    <cellStyle name="Notiz 3 3 3 20 2 2 2" xfId="32258" xr:uid="{00000000-0005-0000-0000-00003D630000}"/>
    <cellStyle name="Notiz 3 3 3 20 2 3" xfId="13761" xr:uid="{00000000-0005-0000-0000-00003E630000}"/>
    <cellStyle name="Notiz 3 3 3 20 2 4" xfId="26653" xr:uid="{00000000-0005-0000-0000-00003F630000}"/>
    <cellStyle name="Notiz 3 3 3 20 3" xfId="8665" xr:uid="{00000000-0005-0000-0000-000040630000}"/>
    <cellStyle name="Notiz 3 3 3 20 3 2" xfId="19458" xr:uid="{00000000-0005-0000-0000-000041630000}"/>
    <cellStyle name="Notiz 3 3 3 20 3 3" xfId="32257" xr:uid="{00000000-0005-0000-0000-000042630000}"/>
    <cellStyle name="Notiz 3 3 3 20 4" xfId="13760" xr:uid="{00000000-0005-0000-0000-000043630000}"/>
    <cellStyle name="Notiz 3 3 3 20 5" xfId="23930" xr:uid="{00000000-0005-0000-0000-000044630000}"/>
    <cellStyle name="Notiz 3 3 3 21" xfId="3853" xr:uid="{00000000-0005-0000-0000-000045630000}"/>
    <cellStyle name="Notiz 3 3 3 21 2" xfId="6750" xr:uid="{00000000-0005-0000-0000-000046630000}"/>
    <cellStyle name="Notiz 3 3 3 21 2 2" xfId="19461" xr:uid="{00000000-0005-0000-0000-000047630000}"/>
    <cellStyle name="Notiz 3 3 3 21 2 2 2" xfId="32260" xr:uid="{00000000-0005-0000-0000-000048630000}"/>
    <cellStyle name="Notiz 3 3 3 21 2 3" xfId="13763" xr:uid="{00000000-0005-0000-0000-000049630000}"/>
    <cellStyle name="Notiz 3 3 3 21 2 4" xfId="26654" xr:uid="{00000000-0005-0000-0000-00004A630000}"/>
    <cellStyle name="Notiz 3 3 3 21 3" xfId="8728" xr:uid="{00000000-0005-0000-0000-00004B630000}"/>
    <cellStyle name="Notiz 3 3 3 21 3 2" xfId="19460" xr:uid="{00000000-0005-0000-0000-00004C630000}"/>
    <cellStyle name="Notiz 3 3 3 21 3 3" xfId="32259" xr:uid="{00000000-0005-0000-0000-00004D630000}"/>
    <cellStyle name="Notiz 3 3 3 21 4" xfId="13762" xr:uid="{00000000-0005-0000-0000-00004E630000}"/>
    <cellStyle name="Notiz 3 3 3 21 5" xfId="24041" xr:uid="{00000000-0005-0000-0000-00004F630000}"/>
    <cellStyle name="Notiz 3 3 3 22" xfId="3721" xr:uid="{00000000-0005-0000-0000-000050630000}"/>
    <cellStyle name="Notiz 3 3 3 22 2" xfId="6618" xr:uid="{00000000-0005-0000-0000-000051630000}"/>
    <cellStyle name="Notiz 3 3 3 22 2 2" xfId="19463" xr:uid="{00000000-0005-0000-0000-000052630000}"/>
    <cellStyle name="Notiz 3 3 3 22 2 2 2" xfId="32262" xr:uid="{00000000-0005-0000-0000-000053630000}"/>
    <cellStyle name="Notiz 3 3 3 22 2 3" xfId="13765" xr:uid="{00000000-0005-0000-0000-000054630000}"/>
    <cellStyle name="Notiz 3 3 3 22 2 4" xfId="26655" xr:uid="{00000000-0005-0000-0000-000055630000}"/>
    <cellStyle name="Notiz 3 3 3 22 3" xfId="8653" xr:uid="{00000000-0005-0000-0000-000056630000}"/>
    <cellStyle name="Notiz 3 3 3 22 3 2" xfId="19462" xr:uid="{00000000-0005-0000-0000-000057630000}"/>
    <cellStyle name="Notiz 3 3 3 22 3 3" xfId="32261" xr:uid="{00000000-0005-0000-0000-000058630000}"/>
    <cellStyle name="Notiz 3 3 3 22 4" xfId="13764" xr:uid="{00000000-0005-0000-0000-000059630000}"/>
    <cellStyle name="Notiz 3 3 3 22 5" xfId="23909" xr:uid="{00000000-0005-0000-0000-00005A630000}"/>
    <cellStyle name="Notiz 3 3 3 23" xfId="3977" xr:uid="{00000000-0005-0000-0000-00005B630000}"/>
    <cellStyle name="Notiz 3 3 3 23 2" xfId="6874" xr:uid="{00000000-0005-0000-0000-00005C630000}"/>
    <cellStyle name="Notiz 3 3 3 23 2 2" xfId="19465" xr:uid="{00000000-0005-0000-0000-00005D630000}"/>
    <cellStyle name="Notiz 3 3 3 23 2 2 2" xfId="32264" xr:uid="{00000000-0005-0000-0000-00005E630000}"/>
    <cellStyle name="Notiz 3 3 3 23 2 3" xfId="13767" xr:uid="{00000000-0005-0000-0000-00005F630000}"/>
    <cellStyle name="Notiz 3 3 3 23 2 4" xfId="26656" xr:uid="{00000000-0005-0000-0000-000060630000}"/>
    <cellStyle name="Notiz 3 3 3 23 3" xfId="8760" xr:uid="{00000000-0005-0000-0000-000061630000}"/>
    <cellStyle name="Notiz 3 3 3 23 3 2" xfId="19464" xr:uid="{00000000-0005-0000-0000-000062630000}"/>
    <cellStyle name="Notiz 3 3 3 23 3 3" xfId="32263" xr:uid="{00000000-0005-0000-0000-000063630000}"/>
    <cellStyle name="Notiz 3 3 3 23 4" xfId="13766" xr:uid="{00000000-0005-0000-0000-000064630000}"/>
    <cellStyle name="Notiz 3 3 3 23 5" xfId="24165" xr:uid="{00000000-0005-0000-0000-000065630000}"/>
    <cellStyle name="Notiz 3 3 3 24" xfId="3581" xr:uid="{00000000-0005-0000-0000-000066630000}"/>
    <cellStyle name="Notiz 3 3 3 24 2" xfId="6478" xr:uid="{00000000-0005-0000-0000-000067630000}"/>
    <cellStyle name="Notiz 3 3 3 24 2 2" xfId="19467" xr:uid="{00000000-0005-0000-0000-000068630000}"/>
    <cellStyle name="Notiz 3 3 3 24 2 2 2" xfId="32266" xr:uid="{00000000-0005-0000-0000-000069630000}"/>
    <cellStyle name="Notiz 3 3 3 24 2 3" xfId="13769" xr:uid="{00000000-0005-0000-0000-00006A630000}"/>
    <cellStyle name="Notiz 3 3 3 24 2 4" xfId="26657" xr:uid="{00000000-0005-0000-0000-00006B630000}"/>
    <cellStyle name="Notiz 3 3 3 24 3" xfId="8573" xr:uid="{00000000-0005-0000-0000-00006C630000}"/>
    <cellStyle name="Notiz 3 3 3 24 3 2" xfId="19466" xr:uid="{00000000-0005-0000-0000-00006D630000}"/>
    <cellStyle name="Notiz 3 3 3 24 3 3" xfId="32265" xr:uid="{00000000-0005-0000-0000-00006E630000}"/>
    <cellStyle name="Notiz 3 3 3 24 4" xfId="13768" xr:uid="{00000000-0005-0000-0000-00006F630000}"/>
    <cellStyle name="Notiz 3 3 3 24 5" xfId="23769" xr:uid="{00000000-0005-0000-0000-000070630000}"/>
    <cellStyle name="Notiz 3 3 3 25" xfId="4061" xr:uid="{00000000-0005-0000-0000-000071630000}"/>
    <cellStyle name="Notiz 3 3 3 25 2" xfId="6958" xr:uid="{00000000-0005-0000-0000-000072630000}"/>
    <cellStyle name="Notiz 3 3 3 25 2 2" xfId="19469" xr:uid="{00000000-0005-0000-0000-000073630000}"/>
    <cellStyle name="Notiz 3 3 3 25 2 2 2" xfId="32268" xr:uid="{00000000-0005-0000-0000-000074630000}"/>
    <cellStyle name="Notiz 3 3 3 25 2 3" xfId="13771" xr:uid="{00000000-0005-0000-0000-000075630000}"/>
    <cellStyle name="Notiz 3 3 3 25 2 4" xfId="26658" xr:uid="{00000000-0005-0000-0000-000076630000}"/>
    <cellStyle name="Notiz 3 3 3 25 3" xfId="8795" xr:uid="{00000000-0005-0000-0000-000077630000}"/>
    <cellStyle name="Notiz 3 3 3 25 3 2" xfId="19468" xr:uid="{00000000-0005-0000-0000-000078630000}"/>
    <cellStyle name="Notiz 3 3 3 25 3 3" xfId="32267" xr:uid="{00000000-0005-0000-0000-000079630000}"/>
    <cellStyle name="Notiz 3 3 3 25 4" xfId="13770" xr:uid="{00000000-0005-0000-0000-00007A630000}"/>
    <cellStyle name="Notiz 3 3 3 25 5" xfId="24249" xr:uid="{00000000-0005-0000-0000-00007B630000}"/>
    <cellStyle name="Notiz 3 3 3 26" xfId="2559" xr:uid="{00000000-0005-0000-0000-00007C630000}"/>
    <cellStyle name="Notiz 3 3 3 26 2" xfId="5456" xr:uid="{00000000-0005-0000-0000-00007D630000}"/>
    <cellStyle name="Notiz 3 3 3 26 2 2" xfId="19471" xr:uid="{00000000-0005-0000-0000-00007E630000}"/>
    <cellStyle name="Notiz 3 3 3 26 2 2 2" xfId="32270" xr:uid="{00000000-0005-0000-0000-00007F630000}"/>
    <cellStyle name="Notiz 3 3 3 26 2 3" xfId="13773" xr:uid="{00000000-0005-0000-0000-000080630000}"/>
    <cellStyle name="Notiz 3 3 3 26 2 4" xfId="26659" xr:uid="{00000000-0005-0000-0000-000081630000}"/>
    <cellStyle name="Notiz 3 3 3 26 3" xfId="19470" xr:uid="{00000000-0005-0000-0000-000082630000}"/>
    <cellStyle name="Notiz 3 3 3 26 3 2" xfId="32269" xr:uid="{00000000-0005-0000-0000-000083630000}"/>
    <cellStyle name="Notiz 3 3 3 26 4" xfId="13772" xr:uid="{00000000-0005-0000-0000-000084630000}"/>
    <cellStyle name="Notiz 3 3 3 26 5" xfId="22747" xr:uid="{00000000-0005-0000-0000-000085630000}"/>
    <cellStyle name="Notiz 3 3 3 27" xfId="4298" xr:uid="{00000000-0005-0000-0000-000086630000}"/>
    <cellStyle name="Notiz 3 3 3 27 2" xfId="19472" xr:uid="{00000000-0005-0000-0000-000087630000}"/>
    <cellStyle name="Notiz 3 3 3 27 2 2" xfId="32271" xr:uid="{00000000-0005-0000-0000-000088630000}"/>
    <cellStyle name="Notiz 3 3 3 27 3" xfId="13774" xr:uid="{00000000-0005-0000-0000-000089630000}"/>
    <cellStyle name="Notiz 3 3 3 27 4" xfId="26660" xr:uid="{00000000-0005-0000-0000-00008A630000}"/>
    <cellStyle name="Notiz 3 3 3 28" xfId="7124" xr:uid="{00000000-0005-0000-0000-00008B630000}"/>
    <cellStyle name="Notiz 3 3 3 28 2" xfId="19435" xr:uid="{00000000-0005-0000-0000-00008C630000}"/>
    <cellStyle name="Notiz 3 3 3 28 3" xfId="32234" xr:uid="{00000000-0005-0000-0000-00008D630000}"/>
    <cellStyle name="Notiz 3 3 3 29" xfId="13737" xr:uid="{00000000-0005-0000-0000-00008E630000}"/>
    <cellStyle name="Notiz 3 3 3 3" xfId="2036" xr:uid="{00000000-0005-0000-0000-00008F630000}"/>
    <cellStyle name="Notiz 3 3 3 3 2" xfId="4934" xr:uid="{00000000-0005-0000-0000-000090630000}"/>
    <cellStyle name="Notiz 3 3 3 3 2 2" xfId="19474" xr:uid="{00000000-0005-0000-0000-000091630000}"/>
    <cellStyle name="Notiz 3 3 3 3 2 2 2" xfId="32273" xr:uid="{00000000-0005-0000-0000-000092630000}"/>
    <cellStyle name="Notiz 3 3 3 3 2 3" xfId="13776" xr:uid="{00000000-0005-0000-0000-000093630000}"/>
    <cellStyle name="Notiz 3 3 3 3 2 4" xfId="26661" xr:uid="{00000000-0005-0000-0000-000094630000}"/>
    <cellStyle name="Notiz 3 3 3 3 3" xfId="7547" xr:uid="{00000000-0005-0000-0000-000095630000}"/>
    <cellStyle name="Notiz 3 3 3 3 3 2" xfId="19473" xr:uid="{00000000-0005-0000-0000-000096630000}"/>
    <cellStyle name="Notiz 3 3 3 3 3 3" xfId="32272" xr:uid="{00000000-0005-0000-0000-000097630000}"/>
    <cellStyle name="Notiz 3 3 3 3 4" xfId="13775" xr:uid="{00000000-0005-0000-0000-000098630000}"/>
    <cellStyle name="Notiz 3 3 3 3 5" xfId="22225" xr:uid="{00000000-0005-0000-0000-000099630000}"/>
    <cellStyle name="Notiz 3 3 3 4" xfId="1747" xr:uid="{00000000-0005-0000-0000-00009A630000}"/>
    <cellStyle name="Notiz 3 3 3 4 2" xfId="4646" xr:uid="{00000000-0005-0000-0000-00009B630000}"/>
    <cellStyle name="Notiz 3 3 3 4 2 2" xfId="19476" xr:uid="{00000000-0005-0000-0000-00009C630000}"/>
    <cellStyle name="Notiz 3 3 3 4 2 2 2" xfId="32275" xr:uid="{00000000-0005-0000-0000-00009D630000}"/>
    <cellStyle name="Notiz 3 3 3 4 2 3" xfId="13778" xr:uid="{00000000-0005-0000-0000-00009E630000}"/>
    <cellStyle name="Notiz 3 3 3 4 2 4" xfId="26662" xr:uid="{00000000-0005-0000-0000-00009F630000}"/>
    <cellStyle name="Notiz 3 3 3 4 3" xfId="7375" xr:uid="{00000000-0005-0000-0000-0000A0630000}"/>
    <cellStyle name="Notiz 3 3 3 4 3 2" xfId="19475" xr:uid="{00000000-0005-0000-0000-0000A1630000}"/>
    <cellStyle name="Notiz 3 3 3 4 3 3" xfId="32274" xr:uid="{00000000-0005-0000-0000-0000A2630000}"/>
    <cellStyle name="Notiz 3 3 3 4 4" xfId="13777" xr:uid="{00000000-0005-0000-0000-0000A3630000}"/>
    <cellStyle name="Notiz 3 3 3 4 5" xfId="21936" xr:uid="{00000000-0005-0000-0000-0000A4630000}"/>
    <cellStyle name="Notiz 3 3 3 5" xfId="2012" xr:uid="{00000000-0005-0000-0000-0000A5630000}"/>
    <cellStyle name="Notiz 3 3 3 5 2" xfId="4910" xr:uid="{00000000-0005-0000-0000-0000A6630000}"/>
    <cellStyle name="Notiz 3 3 3 5 2 2" xfId="19478" xr:uid="{00000000-0005-0000-0000-0000A7630000}"/>
    <cellStyle name="Notiz 3 3 3 5 2 2 2" xfId="32277" xr:uid="{00000000-0005-0000-0000-0000A8630000}"/>
    <cellStyle name="Notiz 3 3 3 5 2 3" xfId="13780" xr:uid="{00000000-0005-0000-0000-0000A9630000}"/>
    <cellStyle name="Notiz 3 3 3 5 2 4" xfId="26663" xr:uid="{00000000-0005-0000-0000-0000AA630000}"/>
    <cellStyle name="Notiz 3 3 3 5 3" xfId="7527" xr:uid="{00000000-0005-0000-0000-0000AB630000}"/>
    <cellStyle name="Notiz 3 3 3 5 3 2" xfId="19477" xr:uid="{00000000-0005-0000-0000-0000AC630000}"/>
    <cellStyle name="Notiz 3 3 3 5 3 3" xfId="32276" xr:uid="{00000000-0005-0000-0000-0000AD630000}"/>
    <cellStyle name="Notiz 3 3 3 5 4" xfId="13779" xr:uid="{00000000-0005-0000-0000-0000AE630000}"/>
    <cellStyle name="Notiz 3 3 3 5 5" xfId="22201" xr:uid="{00000000-0005-0000-0000-0000AF630000}"/>
    <cellStyle name="Notiz 3 3 3 6" xfId="1769" xr:uid="{00000000-0005-0000-0000-0000B0630000}"/>
    <cellStyle name="Notiz 3 3 3 6 2" xfId="4668" xr:uid="{00000000-0005-0000-0000-0000B1630000}"/>
    <cellStyle name="Notiz 3 3 3 6 2 2" xfId="19480" xr:uid="{00000000-0005-0000-0000-0000B2630000}"/>
    <cellStyle name="Notiz 3 3 3 6 2 2 2" xfId="32279" xr:uid="{00000000-0005-0000-0000-0000B3630000}"/>
    <cellStyle name="Notiz 3 3 3 6 2 3" xfId="13782" xr:uid="{00000000-0005-0000-0000-0000B4630000}"/>
    <cellStyle name="Notiz 3 3 3 6 2 4" xfId="26664" xr:uid="{00000000-0005-0000-0000-0000B5630000}"/>
    <cellStyle name="Notiz 3 3 3 6 3" xfId="7393" xr:uid="{00000000-0005-0000-0000-0000B6630000}"/>
    <cellStyle name="Notiz 3 3 3 6 3 2" xfId="19479" xr:uid="{00000000-0005-0000-0000-0000B7630000}"/>
    <cellStyle name="Notiz 3 3 3 6 3 3" xfId="32278" xr:uid="{00000000-0005-0000-0000-0000B8630000}"/>
    <cellStyle name="Notiz 3 3 3 6 4" xfId="13781" xr:uid="{00000000-0005-0000-0000-0000B9630000}"/>
    <cellStyle name="Notiz 3 3 3 6 5" xfId="21958" xr:uid="{00000000-0005-0000-0000-0000BA630000}"/>
    <cellStyle name="Notiz 3 3 3 7" xfId="1995" xr:uid="{00000000-0005-0000-0000-0000BB630000}"/>
    <cellStyle name="Notiz 3 3 3 7 2" xfId="4893" xr:uid="{00000000-0005-0000-0000-0000BC630000}"/>
    <cellStyle name="Notiz 3 3 3 7 2 2" xfId="19482" xr:uid="{00000000-0005-0000-0000-0000BD630000}"/>
    <cellStyle name="Notiz 3 3 3 7 2 2 2" xfId="32281" xr:uid="{00000000-0005-0000-0000-0000BE630000}"/>
    <cellStyle name="Notiz 3 3 3 7 2 3" xfId="13784" xr:uid="{00000000-0005-0000-0000-0000BF630000}"/>
    <cellStyle name="Notiz 3 3 3 7 2 4" xfId="26665" xr:uid="{00000000-0005-0000-0000-0000C0630000}"/>
    <cellStyle name="Notiz 3 3 3 7 3" xfId="7514" xr:uid="{00000000-0005-0000-0000-0000C1630000}"/>
    <cellStyle name="Notiz 3 3 3 7 3 2" xfId="19481" xr:uid="{00000000-0005-0000-0000-0000C2630000}"/>
    <cellStyle name="Notiz 3 3 3 7 3 3" xfId="32280" xr:uid="{00000000-0005-0000-0000-0000C3630000}"/>
    <cellStyle name="Notiz 3 3 3 7 4" xfId="13783" xr:uid="{00000000-0005-0000-0000-0000C4630000}"/>
    <cellStyle name="Notiz 3 3 3 7 5" xfId="22184" xr:uid="{00000000-0005-0000-0000-0000C5630000}"/>
    <cellStyle name="Notiz 3 3 3 8" xfId="2644" xr:uid="{00000000-0005-0000-0000-0000C6630000}"/>
    <cellStyle name="Notiz 3 3 3 8 2" xfId="5541" xr:uid="{00000000-0005-0000-0000-0000C7630000}"/>
    <cellStyle name="Notiz 3 3 3 8 2 2" xfId="19484" xr:uid="{00000000-0005-0000-0000-0000C8630000}"/>
    <cellStyle name="Notiz 3 3 3 8 2 2 2" xfId="32283" xr:uid="{00000000-0005-0000-0000-0000C9630000}"/>
    <cellStyle name="Notiz 3 3 3 8 2 3" xfId="13786" xr:uid="{00000000-0005-0000-0000-0000CA630000}"/>
    <cellStyle name="Notiz 3 3 3 8 2 4" xfId="26666" xr:uid="{00000000-0005-0000-0000-0000CB630000}"/>
    <cellStyle name="Notiz 3 3 3 8 3" xfId="7991" xr:uid="{00000000-0005-0000-0000-0000CC630000}"/>
    <cellStyle name="Notiz 3 3 3 8 3 2" xfId="19483" xr:uid="{00000000-0005-0000-0000-0000CD630000}"/>
    <cellStyle name="Notiz 3 3 3 8 3 3" xfId="32282" xr:uid="{00000000-0005-0000-0000-0000CE630000}"/>
    <cellStyle name="Notiz 3 3 3 8 4" xfId="13785" xr:uid="{00000000-0005-0000-0000-0000CF630000}"/>
    <cellStyle name="Notiz 3 3 3 8 5" xfId="22832" xr:uid="{00000000-0005-0000-0000-0000D0630000}"/>
    <cellStyle name="Notiz 3 3 3 9" xfId="2452" xr:uid="{00000000-0005-0000-0000-0000D1630000}"/>
    <cellStyle name="Notiz 3 3 3 9 2" xfId="5349" xr:uid="{00000000-0005-0000-0000-0000D2630000}"/>
    <cellStyle name="Notiz 3 3 3 9 2 2" xfId="19486" xr:uid="{00000000-0005-0000-0000-0000D3630000}"/>
    <cellStyle name="Notiz 3 3 3 9 2 2 2" xfId="32285" xr:uid="{00000000-0005-0000-0000-0000D4630000}"/>
    <cellStyle name="Notiz 3 3 3 9 2 3" xfId="13788" xr:uid="{00000000-0005-0000-0000-0000D5630000}"/>
    <cellStyle name="Notiz 3 3 3 9 2 4" xfId="26667" xr:uid="{00000000-0005-0000-0000-0000D6630000}"/>
    <cellStyle name="Notiz 3 3 3 9 3" xfId="7851" xr:uid="{00000000-0005-0000-0000-0000D7630000}"/>
    <cellStyle name="Notiz 3 3 3 9 3 2" xfId="19485" xr:uid="{00000000-0005-0000-0000-0000D8630000}"/>
    <cellStyle name="Notiz 3 3 3 9 3 3" xfId="32284" xr:uid="{00000000-0005-0000-0000-0000D9630000}"/>
    <cellStyle name="Notiz 3 3 3 9 4" xfId="13787" xr:uid="{00000000-0005-0000-0000-0000DA630000}"/>
    <cellStyle name="Notiz 3 3 3 9 5" xfId="22640" xr:uid="{00000000-0005-0000-0000-0000DB630000}"/>
    <cellStyle name="Notiz 3 3 30" xfId="7121" xr:uid="{00000000-0005-0000-0000-0000DC630000}"/>
    <cellStyle name="Notiz 3 3 30 2" xfId="19291" xr:uid="{00000000-0005-0000-0000-0000DD630000}"/>
    <cellStyle name="Notiz 3 3 30 3" xfId="32090" xr:uid="{00000000-0005-0000-0000-0000DE630000}"/>
    <cellStyle name="Notiz 3 3 31" xfId="13593" xr:uid="{00000000-0005-0000-0000-0000DF630000}"/>
    <cellStyle name="Notiz 3 3 4" xfId="1722" xr:uid="{00000000-0005-0000-0000-0000E0630000}"/>
    <cellStyle name="Notiz 3 3 4 2" xfId="4621" xr:uid="{00000000-0005-0000-0000-0000E1630000}"/>
    <cellStyle name="Notiz 3 3 4 2 2" xfId="19488" xr:uid="{00000000-0005-0000-0000-0000E2630000}"/>
    <cellStyle name="Notiz 3 3 4 2 2 2" xfId="32287" xr:uid="{00000000-0005-0000-0000-0000E3630000}"/>
    <cellStyle name="Notiz 3 3 4 2 3" xfId="13790" xr:uid="{00000000-0005-0000-0000-0000E4630000}"/>
    <cellStyle name="Notiz 3 3 4 2 4" xfId="26668" xr:uid="{00000000-0005-0000-0000-0000E5630000}"/>
    <cellStyle name="Notiz 3 3 4 3" xfId="7354" xr:uid="{00000000-0005-0000-0000-0000E6630000}"/>
    <cellStyle name="Notiz 3 3 4 3 2" xfId="19487" xr:uid="{00000000-0005-0000-0000-0000E7630000}"/>
    <cellStyle name="Notiz 3 3 4 3 3" xfId="32286" xr:uid="{00000000-0005-0000-0000-0000E8630000}"/>
    <cellStyle name="Notiz 3 3 4 4" xfId="13789" xr:uid="{00000000-0005-0000-0000-0000E9630000}"/>
    <cellStyle name="Notiz 3 3 4 5" xfId="21911" xr:uid="{00000000-0005-0000-0000-0000EA630000}"/>
    <cellStyle name="Notiz 3 3 5" xfId="2039" xr:uid="{00000000-0005-0000-0000-0000EB630000}"/>
    <cellStyle name="Notiz 3 3 5 2" xfId="4937" xr:uid="{00000000-0005-0000-0000-0000EC630000}"/>
    <cellStyle name="Notiz 3 3 5 2 2" xfId="19490" xr:uid="{00000000-0005-0000-0000-0000ED630000}"/>
    <cellStyle name="Notiz 3 3 5 2 2 2" xfId="32289" xr:uid="{00000000-0005-0000-0000-0000EE630000}"/>
    <cellStyle name="Notiz 3 3 5 2 3" xfId="13792" xr:uid="{00000000-0005-0000-0000-0000EF630000}"/>
    <cellStyle name="Notiz 3 3 5 2 4" xfId="26669" xr:uid="{00000000-0005-0000-0000-0000F0630000}"/>
    <cellStyle name="Notiz 3 3 5 3" xfId="7550" xr:uid="{00000000-0005-0000-0000-0000F1630000}"/>
    <cellStyle name="Notiz 3 3 5 3 2" xfId="19489" xr:uid="{00000000-0005-0000-0000-0000F2630000}"/>
    <cellStyle name="Notiz 3 3 5 3 3" xfId="32288" xr:uid="{00000000-0005-0000-0000-0000F3630000}"/>
    <cellStyle name="Notiz 3 3 5 4" xfId="13791" xr:uid="{00000000-0005-0000-0000-0000F4630000}"/>
    <cellStyle name="Notiz 3 3 5 5" xfId="22228" xr:uid="{00000000-0005-0000-0000-0000F5630000}"/>
    <cellStyle name="Notiz 3 3 6" xfId="1744" xr:uid="{00000000-0005-0000-0000-0000F6630000}"/>
    <cellStyle name="Notiz 3 3 6 2" xfId="4643" xr:uid="{00000000-0005-0000-0000-0000F7630000}"/>
    <cellStyle name="Notiz 3 3 6 2 2" xfId="19492" xr:uid="{00000000-0005-0000-0000-0000F8630000}"/>
    <cellStyle name="Notiz 3 3 6 2 2 2" xfId="32291" xr:uid="{00000000-0005-0000-0000-0000F9630000}"/>
    <cellStyle name="Notiz 3 3 6 2 3" xfId="13794" xr:uid="{00000000-0005-0000-0000-0000FA630000}"/>
    <cellStyle name="Notiz 3 3 6 2 4" xfId="26670" xr:uid="{00000000-0005-0000-0000-0000FB630000}"/>
    <cellStyle name="Notiz 3 3 6 3" xfId="7372" xr:uid="{00000000-0005-0000-0000-0000FC630000}"/>
    <cellStyle name="Notiz 3 3 6 3 2" xfId="19491" xr:uid="{00000000-0005-0000-0000-0000FD630000}"/>
    <cellStyle name="Notiz 3 3 6 3 3" xfId="32290" xr:uid="{00000000-0005-0000-0000-0000FE630000}"/>
    <cellStyle name="Notiz 3 3 6 4" xfId="13793" xr:uid="{00000000-0005-0000-0000-0000FF630000}"/>
    <cellStyle name="Notiz 3 3 6 5" xfId="21933" xr:uid="{00000000-0005-0000-0000-000000640000}"/>
    <cellStyle name="Notiz 3 3 7" xfId="2015" xr:uid="{00000000-0005-0000-0000-000001640000}"/>
    <cellStyle name="Notiz 3 3 7 2" xfId="4913" xr:uid="{00000000-0005-0000-0000-000002640000}"/>
    <cellStyle name="Notiz 3 3 7 2 2" xfId="19494" xr:uid="{00000000-0005-0000-0000-000003640000}"/>
    <cellStyle name="Notiz 3 3 7 2 2 2" xfId="32293" xr:uid="{00000000-0005-0000-0000-000004640000}"/>
    <cellStyle name="Notiz 3 3 7 2 3" xfId="13796" xr:uid="{00000000-0005-0000-0000-000005640000}"/>
    <cellStyle name="Notiz 3 3 7 2 4" xfId="26671" xr:uid="{00000000-0005-0000-0000-000006640000}"/>
    <cellStyle name="Notiz 3 3 7 3" xfId="7530" xr:uid="{00000000-0005-0000-0000-000007640000}"/>
    <cellStyle name="Notiz 3 3 7 3 2" xfId="19493" xr:uid="{00000000-0005-0000-0000-000008640000}"/>
    <cellStyle name="Notiz 3 3 7 3 3" xfId="32292" xr:uid="{00000000-0005-0000-0000-000009640000}"/>
    <cellStyle name="Notiz 3 3 7 4" xfId="13795" xr:uid="{00000000-0005-0000-0000-00000A640000}"/>
    <cellStyle name="Notiz 3 3 7 5" xfId="22204" xr:uid="{00000000-0005-0000-0000-00000B640000}"/>
    <cellStyle name="Notiz 3 3 8" xfId="1474" xr:uid="{00000000-0005-0000-0000-00000C640000}"/>
    <cellStyle name="Notiz 3 3 8 2" xfId="4374" xr:uid="{00000000-0005-0000-0000-00000D640000}"/>
    <cellStyle name="Notiz 3 3 8 2 2" xfId="19496" xr:uid="{00000000-0005-0000-0000-00000E640000}"/>
    <cellStyle name="Notiz 3 3 8 2 2 2" xfId="32295" xr:uid="{00000000-0005-0000-0000-00000F640000}"/>
    <cellStyle name="Notiz 3 3 8 2 3" xfId="13798" xr:uid="{00000000-0005-0000-0000-000010640000}"/>
    <cellStyle name="Notiz 3 3 8 2 4" xfId="26672" xr:uid="{00000000-0005-0000-0000-000011640000}"/>
    <cellStyle name="Notiz 3 3 8 3" xfId="7181" xr:uid="{00000000-0005-0000-0000-000012640000}"/>
    <cellStyle name="Notiz 3 3 8 3 2" xfId="19495" xr:uid="{00000000-0005-0000-0000-000013640000}"/>
    <cellStyle name="Notiz 3 3 8 3 3" xfId="32294" xr:uid="{00000000-0005-0000-0000-000014640000}"/>
    <cellStyle name="Notiz 3 3 8 4" xfId="13797" xr:uid="{00000000-0005-0000-0000-000015640000}"/>
    <cellStyle name="Notiz 3 3 8 5" xfId="21664" xr:uid="{00000000-0005-0000-0000-000016640000}"/>
    <cellStyle name="Notiz 3 3 9" xfId="2313" xr:uid="{00000000-0005-0000-0000-000017640000}"/>
    <cellStyle name="Notiz 3 3 9 2" xfId="5211" xr:uid="{00000000-0005-0000-0000-000018640000}"/>
    <cellStyle name="Notiz 3 3 9 2 2" xfId="19498" xr:uid="{00000000-0005-0000-0000-000019640000}"/>
    <cellStyle name="Notiz 3 3 9 2 2 2" xfId="32297" xr:uid="{00000000-0005-0000-0000-00001A640000}"/>
    <cellStyle name="Notiz 3 3 9 2 3" xfId="13800" xr:uid="{00000000-0005-0000-0000-00001B640000}"/>
    <cellStyle name="Notiz 3 3 9 2 4" xfId="26673" xr:uid="{00000000-0005-0000-0000-00001C640000}"/>
    <cellStyle name="Notiz 3 3 9 3" xfId="7761" xr:uid="{00000000-0005-0000-0000-00001D640000}"/>
    <cellStyle name="Notiz 3 3 9 3 2" xfId="19497" xr:uid="{00000000-0005-0000-0000-00001E640000}"/>
    <cellStyle name="Notiz 3 3 9 3 3" xfId="32296" xr:uid="{00000000-0005-0000-0000-00001F640000}"/>
    <cellStyle name="Notiz 3 3 9 4" xfId="13799" xr:uid="{00000000-0005-0000-0000-000020640000}"/>
    <cellStyle name="Notiz 3 3 9 5" xfId="22502" xr:uid="{00000000-0005-0000-0000-000021640000}"/>
    <cellStyle name="Notiz 3 30" xfId="3524" xr:uid="{00000000-0005-0000-0000-000022640000}"/>
    <cellStyle name="Notiz 3 30 2" xfId="6421" xr:uid="{00000000-0005-0000-0000-000023640000}"/>
    <cellStyle name="Notiz 3 30 2 2" xfId="19500" xr:uid="{00000000-0005-0000-0000-000024640000}"/>
    <cellStyle name="Notiz 3 30 2 2 2" xfId="32299" xr:uid="{00000000-0005-0000-0000-000025640000}"/>
    <cellStyle name="Notiz 3 30 2 3" xfId="13802" xr:uid="{00000000-0005-0000-0000-000026640000}"/>
    <cellStyle name="Notiz 3 30 2 4" xfId="26674" xr:uid="{00000000-0005-0000-0000-000027640000}"/>
    <cellStyle name="Notiz 3 30 3" xfId="8542" xr:uid="{00000000-0005-0000-0000-000028640000}"/>
    <cellStyle name="Notiz 3 30 3 2" xfId="19499" xr:uid="{00000000-0005-0000-0000-000029640000}"/>
    <cellStyle name="Notiz 3 30 3 3" xfId="32298" xr:uid="{00000000-0005-0000-0000-00002A640000}"/>
    <cellStyle name="Notiz 3 30 4" xfId="13801" xr:uid="{00000000-0005-0000-0000-00002B640000}"/>
    <cellStyle name="Notiz 3 30 5" xfId="23712" xr:uid="{00000000-0005-0000-0000-00002C640000}"/>
    <cellStyle name="Notiz 3 31" xfId="4022" xr:uid="{00000000-0005-0000-0000-00002D640000}"/>
    <cellStyle name="Notiz 3 31 2" xfId="6919" xr:uid="{00000000-0005-0000-0000-00002E640000}"/>
    <cellStyle name="Notiz 3 31 2 2" xfId="19502" xr:uid="{00000000-0005-0000-0000-00002F640000}"/>
    <cellStyle name="Notiz 3 31 2 2 2" xfId="32301" xr:uid="{00000000-0005-0000-0000-000030640000}"/>
    <cellStyle name="Notiz 3 31 2 3" xfId="13804" xr:uid="{00000000-0005-0000-0000-000031640000}"/>
    <cellStyle name="Notiz 3 31 2 4" xfId="26675" xr:uid="{00000000-0005-0000-0000-000032640000}"/>
    <cellStyle name="Notiz 3 31 3" xfId="19501" xr:uid="{00000000-0005-0000-0000-000033640000}"/>
    <cellStyle name="Notiz 3 31 3 2" xfId="32300" xr:uid="{00000000-0005-0000-0000-000034640000}"/>
    <cellStyle name="Notiz 3 31 4" xfId="13803" xr:uid="{00000000-0005-0000-0000-000035640000}"/>
    <cellStyle name="Notiz 3 31 5" xfId="24210" xr:uid="{00000000-0005-0000-0000-000036640000}"/>
    <cellStyle name="Notiz 3 32" xfId="4290" xr:uid="{00000000-0005-0000-0000-000037640000}"/>
    <cellStyle name="Notiz 3 32 2" xfId="19503" xr:uid="{00000000-0005-0000-0000-000038640000}"/>
    <cellStyle name="Notiz 3 32 2 2" xfId="32302" xr:uid="{00000000-0005-0000-0000-000039640000}"/>
    <cellStyle name="Notiz 3 32 3" xfId="13805" xr:uid="{00000000-0005-0000-0000-00003A640000}"/>
    <cellStyle name="Notiz 3 32 4" xfId="26676" xr:uid="{00000000-0005-0000-0000-00003B640000}"/>
    <cellStyle name="Notiz 3 33" xfId="7116" xr:uid="{00000000-0005-0000-0000-00003C640000}"/>
    <cellStyle name="Notiz 3 33 2" xfId="19042" xr:uid="{00000000-0005-0000-0000-00003D640000}"/>
    <cellStyle name="Notiz 3 33 3" xfId="31841" xr:uid="{00000000-0005-0000-0000-00003E640000}"/>
    <cellStyle name="Notiz 3 34" xfId="13344" xr:uid="{00000000-0005-0000-0000-00003F640000}"/>
    <cellStyle name="Notiz 3 4" xfId="484" xr:uid="{00000000-0005-0000-0000-000040640000}"/>
    <cellStyle name="Notiz 3 4 10" xfId="2516" xr:uid="{00000000-0005-0000-0000-000041640000}"/>
    <cellStyle name="Notiz 3 4 10 2" xfId="5413" xr:uid="{00000000-0005-0000-0000-000042640000}"/>
    <cellStyle name="Notiz 3 4 10 2 2" xfId="19506" xr:uid="{00000000-0005-0000-0000-000043640000}"/>
    <cellStyle name="Notiz 3 4 10 2 2 2" xfId="32305" xr:uid="{00000000-0005-0000-0000-000044640000}"/>
    <cellStyle name="Notiz 3 4 10 2 3" xfId="13808" xr:uid="{00000000-0005-0000-0000-000045640000}"/>
    <cellStyle name="Notiz 3 4 10 2 4" xfId="26677" xr:uid="{00000000-0005-0000-0000-000046640000}"/>
    <cellStyle name="Notiz 3 4 10 3" xfId="7894" xr:uid="{00000000-0005-0000-0000-000047640000}"/>
    <cellStyle name="Notiz 3 4 10 3 2" xfId="19505" xr:uid="{00000000-0005-0000-0000-000048640000}"/>
    <cellStyle name="Notiz 3 4 10 3 3" xfId="32304" xr:uid="{00000000-0005-0000-0000-000049640000}"/>
    <cellStyle name="Notiz 3 4 10 4" xfId="13807" xr:uid="{00000000-0005-0000-0000-00004A640000}"/>
    <cellStyle name="Notiz 3 4 10 5" xfId="22704" xr:uid="{00000000-0005-0000-0000-00004B640000}"/>
    <cellStyle name="Notiz 3 4 11" xfId="2453" xr:uid="{00000000-0005-0000-0000-00004C640000}"/>
    <cellStyle name="Notiz 3 4 11 2" xfId="5350" xr:uid="{00000000-0005-0000-0000-00004D640000}"/>
    <cellStyle name="Notiz 3 4 11 2 2" xfId="19508" xr:uid="{00000000-0005-0000-0000-00004E640000}"/>
    <cellStyle name="Notiz 3 4 11 2 2 2" xfId="32307" xr:uid="{00000000-0005-0000-0000-00004F640000}"/>
    <cellStyle name="Notiz 3 4 11 2 3" xfId="13810" xr:uid="{00000000-0005-0000-0000-000050640000}"/>
    <cellStyle name="Notiz 3 4 11 2 4" xfId="26678" xr:uid="{00000000-0005-0000-0000-000051640000}"/>
    <cellStyle name="Notiz 3 4 11 3" xfId="7852" xr:uid="{00000000-0005-0000-0000-000052640000}"/>
    <cellStyle name="Notiz 3 4 11 3 2" xfId="19507" xr:uid="{00000000-0005-0000-0000-000053640000}"/>
    <cellStyle name="Notiz 3 4 11 3 3" xfId="32306" xr:uid="{00000000-0005-0000-0000-000054640000}"/>
    <cellStyle name="Notiz 3 4 11 4" xfId="13809" xr:uid="{00000000-0005-0000-0000-000055640000}"/>
    <cellStyle name="Notiz 3 4 11 5" xfId="22641" xr:uid="{00000000-0005-0000-0000-000056640000}"/>
    <cellStyle name="Notiz 3 4 12" xfId="2632" xr:uid="{00000000-0005-0000-0000-000057640000}"/>
    <cellStyle name="Notiz 3 4 12 2" xfId="5529" xr:uid="{00000000-0005-0000-0000-000058640000}"/>
    <cellStyle name="Notiz 3 4 12 2 2" xfId="19510" xr:uid="{00000000-0005-0000-0000-000059640000}"/>
    <cellStyle name="Notiz 3 4 12 2 2 2" xfId="32309" xr:uid="{00000000-0005-0000-0000-00005A640000}"/>
    <cellStyle name="Notiz 3 4 12 2 3" xfId="13812" xr:uid="{00000000-0005-0000-0000-00005B640000}"/>
    <cellStyle name="Notiz 3 4 12 2 4" xfId="26679" xr:uid="{00000000-0005-0000-0000-00005C640000}"/>
    <cellStyle name="Notiz 3 4 12 3" xfId="7979" xr:uid="{00000000-0005-0000-0000-00005D640000}"/>
    <cellStyle name="Notiz 3 4 12 3 2" xfId="19509" xr:uid="{00000000-0005-0000-0000-00005E640000}"/>
    <cellStyle name="Notiz 3 4 12 3 3" xfId="32308" xr:uid="{00000000-0005-0000-0000-00005F640000}"/>
    <cellStyle name="Notiz 3 4 12 4" xfId="13811" xr:uid="{00000000-0005-0000-0000-000060640000}"/>
    <cellStyle name="Notiz 3 4 12 5" xfId="22820" xr:uid="{00000000-0005-0000-0000-000061640000}"/>
    <cellStyle name="Notiz 3 4 13" xfId="2589" xr:uid="{00000000-0005-0000-0000-000062640000}"/>
    <cellStyle name="Notiz 3 4 13 2" xfId="5486" xr:uid="{00000000-0005-0000-0000-000063640000}"/>
    <cellStyle name="Notiz 3 4 13 2 2" xfId="19512" xr:uid="{00000000-0005-0000-0000-000064640000}"/>
    <cellStyle name="Notiz 3 4 13 2 2 2" xfId="32311" xr:uid="{00000000-0005-0000-0000-000065640000}"/>
    <cellStyle name="Notiz 3 4 13 2 3" xfId="13814" xr:uid="{00000000-0005-0000-0000-000066640000}"/>
    <cellStyle name="Notiz 3 4 13 2 4" xfId="26680" xr:uid="{00000000-0005-0000-0000-000067640000}"/>
    <cellStyle name="Notiz 3 4 13 3" xfId="7949" xr:uid="{00000000-0005-0000-0000-000068640000}"/>
    <cellStyle name="Notiz 3 4 13 3 2" xfId="19511" xr:uid="{00000000-0005-0000-0000-000069640000}"/>
    <cellStyle name="Notiz 3 4 13 3 3" xfId="32310" xr:uid="{00000000-0005-0000-0000-00006A640000}"/>
    <cellStyle name="Notiz 3 4 13 4" xfId="13813" xr:uid="{00000000-0005-0000-0000-00006B640000}"/>
    <cellStyle name="Notiz 3 4 13 5" xfId="22777" xr:uid="{00000000-0005-0000-0000-00006C640000}"/>
    <cellStyle name="Notiz 3 4 14" xfId="2230" xr:uid="{00000000-0005-0000-0000-00006D640000}"/>
    <cellStyle name="Notiz 3 4 14 2" xfId="5128" xr:uid="{00000000-0005-0000-0000-00006E640000}"/>
    <cellStyle name="Notiz 3 4 14 2 2" xfId="19514" xr:uid="{00000000-0005-0000-0000-00006F640000}"/>
    <cellStyle name="Notiz 3 4 14 2 2 2" xfId="32313" xr:uid="{00000000-0005-0000-0000-000070640000}"/>
    <cellStyle name="Notiz 3 4 14 2 3" xfId="13816" xr:uid="{00000000-0005-0000-0000-000071640000}"/>
    <cellStyle name="Notiz 3 4 14 2 4" xfId="26681" xr:uid="{00000000-0005-0000-0000-000072640000}"/>
    <cellStyle name="Notiz 3 4 14 3" xfId="7690" xr:uid="{00000000-0005-0000-0000-000073640000}"/>
    <cellStyle name="Notiz 3 4 14 3 2" xfId="19513" xr:uid="{00000000-0005-0000-0000-000074640000}"/>
    <cellStyle name="Notiz 3 4 14 3 3" xfId="32312" xr:uid="{00000000-0005-0000-0000-000075640000}"/>
    <cellStyle name="Notiz 3 4 14 4" xfId="13815" xr:uid="{00000000-0005-0000-0000-000076640000}"/>
    <cellStyle name="Notiz 3 4 14 5" xfId="22419" xr:uid="{00000000-0005-0000-0000-000077640000}"/>
    <cellStyle name="Notiz 3 4 15" xfId="2292" xr:uid="{00000000-0005-0000-0000-000078640000}"/>
    <cellStyle name="Notiz 3 4 15 2" xfId="5190" xr:uid="{00000000-0005-0000-0000-000079640000}"/>
    <cellStyle name="Notiz 3 4 15 2 2" xfId="19516" xr:uid="{00000000-0005-0000-0000-00007A640000}"/>
    <cellStyle name="Notiz 3 4 15 2 2 2" xfId="32315" xr:uid="{00000000-0005-0000-0000-00007B640000}"/>
    <cellStyle name="Notiz 3 4 15 2 3" xfId="13818" xr:uid="{00000000-0005-0000-0000-00007C640000}"/>
    <cellStyle name="Notiz 3 4 15 2 4" xfId="26682" xr:uid="{00000000-0005-0000-0000-00007D640000}"/>
    <cellStyle name="Notiz 3 4 15 3" xfId="7742" xr:uid="{00000000-0005-0000-0000-00007E640000}"/>
    <cellStyle name="Notiz 3 4 15 3 2" xfId="19515" xr:uid="{00000000-0005-0000-0000-00007F640000}"/>
    <cellStyle name="Notiz 3 4 15 3 3" xfId="32314" xr:uid="{00000000-0005-0000-0000-000080640000}"/>
    <cellStyle name="Notiz 3 4 15 4" xfId="13817" xr:uid="{00000000-0005-0000-0000-000081640000}"/>
    <cellStyle name="Notiz 3 4 15 5" xfId="22481" xr:uid="{00000000-0005-0000-0000-000082640000}"/>
    <cellStyle name="Notiz 3 4 16" xfId="2897" xr:uid="{00000000-0005-0000-0000-000083640000}"/>
    <cellStyle name="Notiz 3 4 16 2" xfId="5794" xr:uid="{00000000-0005-0000-0000-000084640000}"/>
    <cellStyle name="Notiz 3 4 16 2 2" xfId="19518" xr:uid="{00000000-0005-0000-0000-000085640000}"/>
    <cellStyle name="Notiz 3 4 16 2 2 2" xfId="32317" xr:uid="{00000000-0005-0000-0000-000086640000}"/>
    <cellStyle name="Notiz 3 4 16 2 3" xfId="13820" xr:uid="{00000000-0005-0000-0000-000087640000}"/>
    <cellStyle name="Notiz 3 4 16 2 4" xfId="26683" xr:uid="{00000000-0005-0000-0000-000088640000}"/>
    <cellStyle name="Notiz 3 4 16 3" xfId="8151" xr:uid="{00000000-0005-0000-0000-000089640000}"/>
    <cellStyle name="Notiz 3 4 16 3 2" xfId="19517" xr:uid="{00000000-0005-0000-0000-00008A640000}"/>
    <cellStyle name="Notiz 3 4 16 3 3" xfId="32316" xr:uid="{00000000-0005-0000-0000-00008B640000}"/>
    <cellStyle name="Notiz 3 4 16 4" xfId="13819" xr:uid="{00000000-0005-0000-0000-00008C640000}"/>
    <cellStyle name="Notiz 3 4 16 5" xfId="23085" xr:uid="{00000000-0005-0000-0000-00008D640000}"/>
    <cellStyle name="Notiz 3 4 17" xfId="2169" xr:uid="{00000000-0005-0000-0000-00008E640000}"/>
    <cellStyle name="Notiz 3 4 17 2" xfId="5067" xr:uid="{00000000-0005-0000-0000-00008F640000}"/>
    <cellStyle name="Notiz 3 4 17 2 2" xfId="19520" xr:uid="{00000000-0005-0000-0000-000090640000}"/>
    <cellStyle name="Notiz 3 4 17 2 2 2" xfId="32319" xr:uid="{00000000-0005-0000-0000-000091640000}"/>
    <cellStyle name="Notiz 3 4 17 2 3" xfId="13822" xr:uid="{00000000-0005-0000-0000-000092640000}"/>
    <cellStyle name="Notiz 3 4 17 2 4" xfId="26684" xr:uid="{00000000-0005-0000-0000-000093640000}"/>
    <cellStyle name="Notiz 3 4 17 3" xfId="7676" xr:uid="{00000000-0005-0000-0000-000094640000}"/>
    <cellStyle name="Notiz 3 4 17 3 2" xfId="19519" xr:uid="{00000000-0005-0000-0000-000095640000}"/>
    <cellStyle name="Notiz 3 4 17 3 3" xfId="32318" xr:uid="{00000000-0005-0000-0000-000096640000}"/>
    <cellStyle name="Notiz 3 4 17 4" xfId="13821" xr:uid="{00000000-0005-0000-0000-000097640000}"/>
    <cellStyle name="Notiz 3 4 17 5" xfId="22358" xr:uid="{00000000-0005-0000-0000-000098640000}"/>
    <cellStyle name="Notiz 3 4 18" xfId="2956" xr:uid="{00000000-0005-0000-0000-000099640000}"/>
    <cellStyle name="Notiz 3 4 18 2" xfId="5853" xr:uid="{00000000-0005-0000-0000-00009A640000}"/>
    <cellStyle name="Notiz 3 4 18 2 2" xfId="19522" xr:uid="{00000000-0005-0000-0000-00009B640000}"/>
    <cellStyle name="Notiz 3 4 18 2 2 2" xfId="32321" xr:uid="{00000000-0005-0000-0000-00009C640000}"/>
    <cellStyle name="Notiz 3 4 18 2 3" xfId="13824" xr:uid="{00000000-0005-0000-0000-00009D640000}"/>
    <cellStyle name="Notiz 3 4 18 2 4" xfId="26685" xr:uid="{00000000-0005-0000-0000-00009E640000}"/>
    <cellStyle name="Notiz 3 4 18 3" xfId="8196" xr:uid="{00000000-0005-0000-0000-00009F640000}"/>
    <cellStyle name="Notiz 3 4 18 3 2" xfId="19521" xr:uid="{00000000-0005-0000-0000-0000A0640000}"/>
    <cellStyle name="Notiz 3 4 18 3 3" xfId="32320" xr:uid="{00000000-0005-0000-0000-0000A1640000}"/>
    <cellStyle name="Notiz 3 4 18 4" xfId="13823" xr:uid="{00000000-0005-0000-0000-0000A2640000}"/>
    <cellStyle name="Notiz 3 4 18 5" xfId="23144" xr:uid="{00000000-0005-0000-0000-0000A3640000}"/>
    <cellStyle name="Notiz 3 4 19" xfId="2621" xr:uid="{00000000-0005-0000-0000-0000A4640000}"/>
    <cellStyle name="Notiz 3 4 19 2" xfId="5518" xr:uid="{00000000-0005-0000-0000-0000A5640000}"/>
    <cellStyle name="Notiz 3 4 19 2 2" xfId="19524" xr:uid="{00000000-0005-0000-0000-0000A6640000}"/>
    <cellStyle name="Notiz 3 4 19 2 2 2" xfId="32323" xr:uid="{00000000-0005-0000-0000-0000A7640000}"/>
    <cellStyle name="Notiz 3 4 19 2 3" xfId="13826" xr:uid="{00000000-0005-0000-0000-0000A8640000}"/>
    <cellStyle name="Notiz 3 4 19 2 4" xfId="26686" xr:uid="{00000000-0005-0000-0000-0000A9640000}"/>
    <cellStyle name="Notiz 3 4 19 3" xfId="7971" xr:uid="{00000000-0005-0000-0000-0000AA640000}"/>
    <cellStyle name="Notiz 3 4 19 3 2" xfId="19523" xr:uid="{00000000-0005-0000-0000-0000AB640000}"/>
    <cellStyle name="Notiz 3 4 19 3 3" xfId="32322" xr:uid="{00000000-0005-0000-0000-0000AC640000}"/>
    <cellStyle name="Notiz 3 4 19 4" xfId="13825" xr:uid="{00000000-0005-0000-0000-0000AD640000}"/>
    <cellStyle name="Notiz 3 4 19 5" xfId="22809" xr:uid="{00000000-0005-0000-0000-0000AE640000}"/>
    <cellStyle name="Notiz 3 4 2" xfId="485" xr:uid="{00000000-0005-0000-0000-0000AF640000}"/>
    <cellStyle name="Notiz 3 4 2 10" xfId="2454" xr:uid="{00000000-0005-0000-0000-0000B0640000}"/>
    <cellStyle name="Notiz 3 4 2 10 2" xfId="5351" xr:uid="{00000000-0005-0000-0000-0000B1640000}"/>
    <cellStyle name="Notiz 3 4 2 10 2 2" xfId="19527" xr:uid="{00000000-0005-0000-0000-0000B2640000}"/>
    <cellStyle name="Notiz 3 4 2 10 2 2 2" xfId="32326" xr:uid="{00000000-0005-0000-0000-0000B3640000}"/>
    <cellStyle name="Notiz 3 4 2 10 2 3" xfId="13829" xr:uid="{00000000-0005-0000-0000-0000B4640000}"/>
    <cellStyle name="Notiz 3 4 2 10 2 4" xfId="26687" xr:uid="{00000000-0005-0000-0000-0000B5640000}"/>
    <cellStyle name="Notiz 3 4 2 10 3" xfId="7853" xr:uid="{00000000-0005-0000-0000-0000B6640000}"/>
    <cellStyle name="Notiz 3 4 2 10 3 2" xfId="19526" xr:uid="{00000000-0005-0000-0000-0000B7640000}"/>
    <cellStyle name="Notiz 3 4 2 10 3 3" xfId="32325" xr:uid="{00000000-0005-0000-0000-0000B8640000}"/>
    <cellStyle name="Notiz 3 4 2 10 4" xfId="13828" xr:uid="{00000000-0005-0000-0000-0000B9640000}"/>
    <cellStyle name="Notiz 3 4 2 10 5" xfId="22642" xr:uid="{00000000-0005-0000-0000-0000BA640000}"/>
    <cellStyle name="Notiz 3 4 2 11" xfId="2362" xr:uid="{00000000-0005-0000-0000-0000BB640000}"/>
    <cellStyle name="Notiz 3 4 2 11 2" xfId="5260" xr:uid="{00000000-0005-0000-0000-0000BC640000}"/>
    <cellStyle name="Notiz 3 4 2 11 2 2" xfId="19529" xr:uid="{00000000-0005-0000-0000-0000BD640000}"/>
    <cellStyle name="Notiz 3 4 2 11 2 2 2" xfId="32328" xr:uid="{00000000-0005-0000-0000-0000BE640000}"/>
    <cellStyle name="Notiz 3 4 2 11 2 3" xfId="13831" xr:uid="{00000000-0005-0000-0000-0000BF640000}"/>
    <cellStyle name="Notiz 3 4 2 11 2 4" xfId="26688" xr:uid="{00000000-0005-0000-0000-0000C0640000}"/>
    <cellStyle name="Notiz 3 4 2 11 3" xfId="7796" xr:uid="{00000000-0005-0000-0000-0000C1640000}"/>
    <cellStyle name="Notiz 3 4 2 11 3 2" xfId="19528" xr:uid="{00000000-0005-0000-0000-0000C2640000}"/>
    <cellStyle name="Notiz 3 4 2 11 3 3" xfId="32327" xr:uid="{00000000-0005-0000-0000-0000C3640000}"/>
    <cellStyle name="Notiz 3 4 2 11 4" xfId="13830" xr:uid="{00000000-0005-0000-0000-0000C4640000}"/>
    <cellStyle name="Notiz 3 4 2 11 5" xfId="22551" xr:uid="{00000000-0005-0000-0000-0000C5640000}"/>
    <cellStyle name="Notiz 3 4 2 12" xfId="2433" xr:uid="{00000000-0005-0000-0000-0000C6640000}"/>
    <cellStyle name="Notiz 3 4 2 12 2" xfId="5330" xr:uid="{00000000-0005-0000-0000-0000C7640000}"/>
    <cellStyle name="Notiz 3 4 2 12 2 2" xfId="19531" xr:uid="{00000000-0005-0000-0000-0000C8640000}"/>
    <cellStyle name="Notiz 3 4 2 12 2 2 2" xfId="32330" xr:uid="{00000000-0005-0000-0000-0000C9640000}"/>
    <cellStyle name="Notiz 3 4 2 12 2 3" xfId="13833" xr:uid="{00000000-0005-0000-0000-0000CA640000}"/>
    <cellStyle name="Notiz 3 4 2 12 2 4" xfId="26689" xr:uid="{00000000-0005-0000-0000-0000CB640000}"/>
    <cellStyle name="Notiz 3 4 2 12 3" xfId="7833" xr:uid="{00000000-0005-0000-0000-0000CC640000}"/>
    <cellStyle name="Notiz 3 4 2 12 3 2" xfId="19530" xr:uid="{00000000-0005-0000-0000-0000CD640000}"/>
    <cellStyle name="Notiz 3 4 2 12 3 3" xfId="32329" xr:uid="{00000000-0005-0000-0000-0000CE640000}"/>
    <cellStyle name="Notiz 3 4 2 12 4" xfId="13832" xr:uid="{00000000-0005-0000-0000-0000CF640000}"/>
    <cellStyle name="Notiz 3 4 2 12 5" xfId="22621" xr:uid="{00000000-0005-0000-0000-0000D0640000}"/>
    <cellStyle name="Notiz 3 4 2 13" xfId="2627" xr:uid="{00000000-0005-0000-0000-0000D1640000}"/>
    <cellStyle name="Notiz 3 4 2 13 2" xfId="5524" xr:uid="{00000000-0005-0000-0000-0000D2640000}"/>
    <cellStyle name="Notiz 3 4 2 13 2 2" xfId="19533" xr:uid="{00000000-0005-0000-0000-0000D3640000}"/>
    <cellStyle name="Notiz 3 4 2 13 2 2 2" xfId="32332" xr:uid="{00000000-0005-0000-0000-0000D4640000}"/>
    <cellStyle name="Notiz 3 4 2 13 2 3" xfId="13835" xr:uid="{00000000-0005-0000-0000-0000D5640000}"/>
    <cellStyle name="Notiz 3 4 2 13 2 4" xfId="26690" xr:uid="{00000000-0005-0000-0000-0000D6640000}"/>
    <cellStyle name="Notiz 3 4 2 13 3" xfId="7974" xr:uid="{00000000-0005-0000-0000-0000D7640000}"/>
    <cellStyle name="Notiz 3 4 2 13 3 2" xfId="19532" xr:uid="{00000000-0005-0000-0000-0000D8640000}"/>
    <cellStyle name="Notiz 3 4 2 13 3 3" xfId="32331" xr:uid="{00000000-0005-0000-0000-0000D9640000}"/>
    <cellStyle name="Notiz 3 4 2 13 4" xfId="13834" xr:uid="{00000000-0005-0000-0000-0000DA640000}"/>
    <cellStyle name="Notiz 3 4 2 13 5" xfId="22815" xr:uid="{00000000-0005-0000-0000-0000DB640000}"/>
    <cellStyle name="Notiz 3 4 2 14" xfId="2291" xr:uid="{00000000-0005-0000-0000-0000DC640000}"/>
    <cellStyle name="Notiz 3 4 2 14 2" xfId="5189" xr:uid="{00000000-0005-0000-0000-0000DD640000}"/>
    <cellStyle name="Notiz 3 4 2 14 2 2" xfId="19535" xr:uid="{00000000-0005-0000-0000-0000DE640000}"/>
    <cellStyle name="Notiz 3 4 2 14 2 2 2" xfId="32334" xr:uid="{00000000-0005-0000-0000-0000DF640000}"/>
    <cellStyle name="Notiz 3 4 2 14 2 3" xfId="13837" xr:uid="{00000000-0005-0000-0000-0000E0640000}"/>
    <cellStyle name="Notiz 3 4 2 14 2 4" xfId="26691" xr:uid="{00000000-0005-0000-0000-0000E1640000}"/>
    <cellStyle name="Notiz 3 4 2 14 3" xfId="7741" xr:uid="{00000000-0005-0000-0000-0000E2640000}"/>
    <cellStyle name="Notiz 3 4 2 14 3 2" xfId="19534" xr:uid="{00000000-0005-0000-0000-0000E3640000}"/>
    <cellStyle name="Notiz 3 4 2 14 3 3" xfId="32333" xr:uid="{00000000-0005-0000-0000-0000E4640000}"/>
    <cellStyle name="Notiz 3 4 2 14 4" xfId="13836" xr:uid="{00000000-0005-0000-0000-0000E5640000}"/>
    <cellStyle name="Notiz 3 4 2 14 5" xfId="22480" xr:uid="{00000000-0005-0000-0000-0000E6640000}"/>
    <cellStyle name="Notiz 3 4 2 15" xfId="2744" xr:uid="{00000000-0005-0000-0000-0000E7640000}"/>
    <cellStyle name="Notiz 3 4 2 15 2" xfId="5641" xr:uid="{00000000-0005-0000-0000-0000E8640000}"/>
    <cellStyle name="Notiz 3 4 2 15 2 2" xfId="19537" xr:uid="{00000000-0005-0000-0000-0000E9640000}"/>
    <cellStyle name="Notiz 3 4 2 15 2 2 2" xfId="32336" xr:uid="{00000000-0005-0000-0000-0000EA640000}"/>
    <cellStyle name="Notiz 3 4 2 15 2 3" xfId="13839" xr:uid="{00000000-0005-0000-0000-0000EB640000}"/>
    <cellStyle name="Notiz 3 4 2 15 2 4" xfId="26692" xr:uid="{00000000-0005-0000-0000-0000EC640000}"/>
    <cellStyle name="Notiz 3 4 2 15 3" xfId="8085" xr:uid="{00000000-0005-0000-0000-0000ED640000}"/>
    <cellStyle name="Notiz 3 4 2 15 3 2" xfId="19536" xr:uid="{00000000-0005-0000-0000-0000EE640000}"/>
    <cellStyle name="Notiz 3 4 2 15 3 3" xfId="32335" xr:uid="{00000000-0005-0000-0000-0000EF640000}"/>
    <cellStyle name="Notiz 3 4 2 15 4" xfId="13838" xr:uid="{00000000-0005-0000-0000-0000F0640000}"/>
    <cellStyle name="Notiz 3 4 2 15 5" xfId="22932" xr:uid="{00000000-0005-0000-0000-0000F1640000}"/>
    <cellStyle name="Notiz 3 4 2 16" xfId="2470" xr:uid="{00000000-0005-0000-0000-0000F2640000}"/>
    <cellStyle name="Notiz 3 4 2 16 2" xfId="5367" xr:uid="{00000000-0005-0000-0000-0000F3640000}"/>
    <cellStyle name="Notiz 3 4 2 16 2 2" xfId="19539" xr:uid="{00000000-0005-0000-0000-0000F4640000}"/>
    <cellStyle name="Notiz 3 4 2 16 2 2 2" xfId="32338" xr:uid="{00000000-0005-0000-0000-0000F5640000}"/>
    <cellStyle name="Notiz 3 4 2 16 2 3" xfId="13841" xr:uid="{00000000-0005-0000-0000-0000F6640000}"/>
    <cellStyle name="Notiz 3 4 2 16 2 4" xfId="26693" xr:uid="{00000000-0005-0000-0000-0000F7640000}"/>
    <cellStyle name="Notiz 3 4 2 16 3" xfId="7869" xr:uid="{00000000-0005-0000-0000-0000F8640000}"/>
    <cellStyle name="Notiz 3 4 2 16 3 2" xfId="19538" xr:uid="{00000000-0005-0000-0000-0000F9640000}"/>
    <cellStyle name="Notiz 3 4 2 16 3 3" xfId="32337" xr:uid="{00000000-0005-0000-0000-0000FA640000}"/>
    <cellStyle name="Notiz 3 4 2 16 4" xfId="13840" xr:uid="{00000000-0005-0000-0000-0000FB640000}"/>
    <cellStyle name="Notiz 3 4 2 16 5" xfId="22658" xr:uid="{00000000-0005-0000-0000-0000FC640000}"/>
    <cellStyle name="Notiz 3 4 2 17" xfId="2387" xr:uid="{00000000-0005-0000-0000-0000FD640000}"/>
    <cellStyle name="Notiz 3 4 2 17 2" xfId="5284" xr:uid="{00000000-0005-0000-0000-0000FE640000}"/>
    <cellStyle name="Notiz 3 4 2 17 2 2" xfId="19541" xr:uid="{00000000-0005-0000-0000-0000FF640000}"/>
    <cellStyle name="Notiz 3 4 2 17 2 2 2" xfId="32340" xr:uid="{00000000-0005-0000-0000-000000650000}"/>
    <cellStyle name="Notiz 3 4 2 17 2 3" xfId="13843" xr:uid="{00000000-0005-0000-0000-000001650000}"/>
    <cellStyle name="Notiz 3 4 2 17 2 4" xfId="26694" xr:uid="{00000000-0005-0000-0000-000002650000}"/>
    <cellStyle name="Notiz 3 4 2 17 3" xfId="7813" xr:uid="{00000000-0005-0000-0000-000003650000}"/>
    <cellStyle name="Notiz 3 4 2 17 3 2" xfId="19540" xr:uid="{00000000-0005-0000-0000-000004650000}"/>
    <cellStyle name="Notiz 3 4 2 17 3 3" xfId="32339" xr:uid="{00000000-0005-0000-0000-000005650000}"/>
    <cellStyle name="Notiz 3 4 2 17 4" xfId="13842" xr:uid="{00000000-0005-0000-0000-000006650000}"/>
    <cellStyle name="Notiz 3 4 2 17 5" xfId="22575" xr:uid="{00000000-0005-0000-0000-000007650000}"/>
    <cellStyle name="Notiz 3 4 2 18" xfId="2620" xr:uid="{00000000-0005-0000-0000-000008650000}"/>
    <cellStyle name="Notiz 3 4 2 18 2" xfId="5517" xr:uid="{00000000-0005-0000-0000-000009650000}"/>
    <cellStyle name="Notiz 3 4 2 18 2 2" xfId="19543" xr:uid="{00000000-0005-0000-0000-00000A650000}"/>
    <cellStyle name="Notiz 3 4 2 18 2 2 2" xfId="32342" xr:uid="{00000000-0005-0000-0000-00000B650000}"/>
    <cellStyle name="Notiz 3 4 2 18 2 3" xfId="13845" xr:uid="{00000000-0005-0000-0000-00000C650000}"/>
    <cellStyle name="Notiz 3 4 2 18 2 4" xfId="26695" xr:uid="{00000000-0005-0000-0000-00000D650000}"/>
    <cellStyle name="Notiz 3 4 2 18 3" xfId="7970" xr:uid="{00000000-0005-0000-0000-00000E650000}"/>
    <cellStyle name="Notiz 3 4 2 18 3 2" xfId="19542" xr:uid="{00000000-0005-0000-0000-00000F650000}"/>
    <cellStyle name="Notiz 3 4 2 18 3 3" xfId="32341" xr:uid="{00000000-0005-0000-0000-000010650000}"/>
    <cellStyle name="Notiz 3 4 2 18 4" xfId="13844" xr:uid="{00000000-0005-0000-0000-000011650000}"/>
    <cellStyle name="Notiz 3 4 2 18 5" xfId="22808" xr:uid="{00000000-0005-0000-0000-000012650000}"/>
    <cellStyle name="Notiz 3 4 2 19" xfId="2179" xr:uid="{00000000-0005-0000-0000-000013650000}"/>
    <cellStyle name="Notiz 3 4 2 19 2" xfId="5077" xr:uid="{00000000-0005-0000-0000-000014650000}"/>
    <cellStyle name="Notiz 3 4 2 19 2 2" xfId="19545" xr:uid="{00000000-0005-0000-0000-000015650000}"/>
    <cellStyle name="Notiz 3 4 2 19 2 2 2" xfId="32344" xr:uid="{00000000-0005-0000-0000-000016650000}"/>
    <cellStyle name="Notiz 3 4 2 19 2 3" xfId="13847" xr:uid="{00000000-0005-0000-0000-000017650000}"/>
    <cellStyle name="Notiz 3 4 2 19 2 4" xfId="26696" xr:uid="{00000000-0005-0000-0000-000018650000}"/>
    <cellStyle name="Notiz 3 4 2 19 3" xfId="7680" xr:uid="{00000000-0005-0000-0000-000019650000}"/>
    <cellStyle name="Notiz 3 4 2 19 3 2" xfId="19544" xr:uid="{00000000-0005-0000-0000-00001A650000}"/>
    <cellStyle name="Notiz 3 4 2 19 3 3" xfId="32343" xr:uid="{00000000-0005-0000-0000-00001B650000}"/>
    <cellStyle name="Notiz 3 4 2 19 4" xfId="13846" xr:uid="{00000000-0005-0000-0000-00001C650000}"/>
    <cellStyle name="Notiz 3 4 2 19 5" xfId="22368" xr:uid="{00000000-0005-0000-0000-00001D650000}"/>
    <cellStyle name="Notiz 3 4 2 2" xfId="486" xr:uid="{00000000-0005-0000-0000-00001E650000}"/>
    <cellStyle name="Notiz 3 4 2 2 10" xfId="2235" xr:uid="{00000000-0005-0000-0000-00001F650000}"/>
    <cellStyle name="Notiz 3 4 2 2 10 2" xfId="5133" xr:uid="{00000000-0005-0000-0000-000020650000}"/>
    <cellStyle name="Notiz 3 4 2 2 10 2 2" xfId="19548" xr:uid="{00000000-0005-0000-0000-000021650000}"/>
    <cellStyle name="Notiz 3 4 2 2 10 2 2 2" xfId="32347" xr:uid="{00000000-0005-0000-0000-000022650000}"/>
    <cellStyle name="Notiz 3 4 2 2 10 2 3" xfId="13850" xr:uid="{00000000-0005-0000-0000-000023650000}"/>
    <cellStyle name="Notiz 3 4 2 2 10 2 4" xfId="26697" xr:uid="{00000000-0005-0000-0000-000024650000}"/>
    <cellStyle name="Notiz 3 4 2 2 10 3" xfId="7694" xr:uid="{00000000-0005-0000-0000-000025650000}"/>
    <cellStyle name="Notiz 3 4 2 2 10 3 2" xfId="19547" xr:uid="{00000000-0005-0000-0000-000026650000}"/>
    <cellStyle name="Notiz 3 4 2 2 10 3 3" xfId="32346" xr:uid="{00000000-0005-0000-0000-000027650000}"/>
    <cellStyle name="Notiz 3 4 2 2 10 4" xfId="13849" xr:uid="{00000000-0005-0000-0000-000028650000}"/>
    <cellStyle name="Notiz 3 4 2 2 10 5" xfId="22424" xr:uid="{00000000-0005-0000-0000-000029650000}"/>
    <cellStyle name="Notiz 3 4 2 2 11" xfId="2539" xr:uid="{00000000-0005-0000-0000-00002A650000}"/>
    <cellStyle name="Notiz 3 4 2 2 11 2" xfId="5436" xr:uid="{00000000-0005-0000-0000-00002B650000}"/>
    <cellStyle name="Notiz 3 4 2 2 11 2 2" xfId="19550" xr:uid="{00000000-0005-0000-0000-00002C650000}"/>
    <cellStyle name="Notiz 3 4 2 2 11 2 2 2" xfId="32349" xr:uid="{00000000-0005-0000-0000-00002D650000}"/>
    <cellStyle name="Notiz 3 4 2 2 11 2 3" xfId="13852" xr:uid="{00000000-0005-0000-0000-00002E650000}"/>
    <cellStyle name="Notiz 3 4 2 2 11 2 4" xfId="26698" xr:uid="{00000000-0005-0000-0000-00002F650000}"/>
    <cellStyle name="Notiz 3 4 2 2 11 3" xfId="7913" xr:uid="{00000000-0005-0000-0000-000030650000}"/>
    <cellStyle name="Notiz 3 4 2 2 11 3 2" xfId="19549" xr:uid="{00000000-0005-0000-0000-000031650000}"/>
    <cellStyle name="Notiz 3 4 2 2 11 3 3" xfId="32348" xr:uid="{00000000-0005-0000-0000-000032650000}"/>
    <cellStyle name="Notiz 3 4 2 2 11 4" xfId="13851" xr:uid="{00000000-0005-0000-0000-000033650000}"/>
    <cellStyle name="Notiz 3 4 2 2 11 5" xfId="22727" xr:uid="{00000000-0005-0000-0000-000034650000}"/>
    <cellStyle name="Notiz 3 4 2 2 12" xfId="2626" xr:uid="{00000000-0005-0000-0000-000035650000}"/>
    <cellStyle name="Notiz 3 4 2 2 12 2" xfId="5523" xr:uid="{00000000-0005-0000-0000-000036650000}"/>
    <cellStyle name="Notiz 3 4 2 2 12 2 2" xfId="19552" xr:uid="{00000000-0005-0000-0000-000037650000}"/>
    <cellStyle name="Notiz 3 4 2 2 12 2 2 2" xfId="32351" xr:uid="{00000000-0005-0000-0000-000038650000}"/>
    <cellStyle name="Notiz 3 4 2 2 12 2 3" xfId="13854" xr:uid="{00000000-0005-0000-0000-000039650000}"/>
    <cellStyle name="Notiz 3 4 2 2 12 2 4" xfId="26699" xr:uid="{00000000-0005-0000-0000-00003A650000}"/>
    <cellStyle name="Notiz 3 4 2 2 12 3" xfId="7973" xr:uid="{00000000-0005-0000-0000-00003B650000}"/>
    <cellStyle name="Notiz 3 4 2 2 12 3 2" xfId="19551" xr:uid="{00000000-0005-0000-0000-00003C650000}"/>
    <cellStyle name="Notiz 3 4 2 2 12 3 3" xfId="32350" xr:uid="{00000000-0005-0000-0000-00003D650000}"/>
    <cellStyle name="Notiz 3 4 2 2 12 4" xfId="13853" xr:uid="{00000000-0005-0000-0000-00003E650000}"/>
    <cellStyle name="Notiz 3 4 2 2 12 5" xfId="22814" xr:uid="{00000000-0005-0000-0000-00003F650000}"/>
    <cellStyle name="Notiz 3 4 2 2 13" xfId="2434" xr:uid="{00000000-0005-0000-0000-000040650000}"/>
    <cellStyle name="Notiz 3 4 2 2 13 2" xfId="5331" xr:uid="{00000000-0005-0000-0000-000041650000}"/>
    <cellStyle name="Notiz 3 4 2 2 13 2 2" xfId="19554" xr:uid="{00000000-0005-0000-0000-000042650000}"/>
    <cellStyle name="Notiz 3 4 2 2 13 2 2 2" xfId="32353" xr:uid="{00000000-0005-0000-0000-000043650000}"/>
    <cellStyle name="Notiz 3 4 2 2 13 2 3" xfId="13856" xr:uid="{00000000-0005-0000-0000-000044650000}"/>
    <cellStyle name="Notiz 3 4 2 2 13 2 4" xfId="26700" xr:uid="{00000000-0005-0000-0000-000045650000}"/>
    <cellStyle name="Notiz 3 4 2 2 13 3" xfId="7834" xr:uid="{00000000-0005-0000-0000-000046650000}"/>
    <cellStyle name="Notiz 3 4 2 2 13 3 2" xfId="19553" xr:uid="{00000000-0005-0000-0000-000047650000}"/>
    <cellStyle name="Notiz 3 4 2 2 13 3 3" xfId="32352" xr:uid="{00000000-0005-0000-0000-000048650000}"/>
    <cellStyle name="Notiz 3 4 2 2 13 4" xfId="13855" xr:uid="{00000000-0005-0000-0000-000049650000}"/>
    <cellStyle name="Notiz 3 4 2 2 13 5" xfId="22622" xr:uid="{00000000-0005-0000-0000-00004A650000}"/>
    <cellStyle name="Notiz 3 4 2 2 14" xfId="2743" xr:uid="{00000000-0005-0000-0000-00004B650000}"/>
    <cellStyle name="Notiz 3 4 2 2 14 2" xfId="5640" xr:uid="{00000000-0005-0000-0000-00004C650000}"/>
    <cellStyle name="Notiz 3 4 2 2 14 2 2" xfId="19556" xr:uid="{00000000-0005-0000-0000-00004D650000}"/>
    <cellStyle name="Notiz 3 4 2 2 14 2 2 2" xfId="32355" xr:uid="{00000000-0005-0000-0000-00004E650000}"/>
    <cellStyle name="Notiz 3 4 2 2 14 2 3" xfId="13858" xr:uid="{00000000-0005-0000-0000-00004F650000}"/>
    <cellStyle name="Notiz 3 4 2 2 14 2 4" xfId="26701" xr:uid="{00000000-0005-0000-0000-000050650000}"/>
    <cellStyle name="Notiz 3 4 2 2 14 3" xfId="8084" xr:uid="{00000000-0005-0000-0000-000051650000}"/>
    <cellStyle name="Notiz 3 4 2 2 14 3 2" xfId="19555" xr:uid="{00000000-0005-0000-0000-000052650000}"/>
    <cellStyle name="Notiz 3 4 2 2 14 3 3" xfId="32354" xr:uid="{00000000-0005-0000-0000-000053650000}"/>
    <cellStyle name="Notiz 3 4 2 2 14 4" xfId="13857" xr:uid="{00000000-0005-0000-0000-000054650000}"/>
    <cellStyle name="Notiz 3 4 2 2 14 5" xfId="22931" xr:uid="{00000000-0005-0000-0000-000055650000}"/>
    <cellStyle name="Notiz 3 4 2 2 15" xfId="3181" xr:uid="{00000000-0005-0000-0000-000056650000}"/>
    <cellStyle name="Notiz 3 4 2 2 15 2" xfId="6078" xr:uid="{00000000-0005-0000-0000-000057650000}"/>
    <cellStyle name="Notiz 3 4 2 2 15 2 2" xfId="19558" xr:uid="{00000000-0005-0000-0000-000058650000}"/>
    <cellStyle name="Notiz 3 4 2 2 15 2 2 2" xfId="32357" xr:uid="{00000000-0005-0000-0000-000059650000}"/>
    <cellStyle name="Notiz 3 4 2 2 15 2 3" xfId="13860" xr:uid="{00000000-0005-0000-0000-00005A650000}"/>
    <cellStyle name="Notiz 3 4 2 2 15 2 4" xfId="26702" xr:uid="{00000000-0005-0000-0000-00005B650000}"/>
    <cellStyle name="Notiz 3 4 2 2 15 3" xfId="8327" xr:uid="{00000000-0005-0000-0000-00005C650000}"/>
    <cellStyle name="Notiz 3 4 2 2 15 3 2" xfId="19557" xr:uid="{00000000-0005-0000-0000-00005D650000}"/>
    <cellStyle name="Notiz 3 4 2 2 15 3 3" xfId="32356" xr:uid="{00000000-0005-0000-0000-00005E650000}"/>
    <cellStyle name="Notiz 3 4 2 2 15 4" xfId="13859" xr:uid="{00000000-0005-0000-0000-00005F650000}"/>
    <cellStyle name="Notiz 3 4 2 2 15 5" xfId="23369" xr:uid="{00000000-0005-0000-0000-000060650000}"/>
    <cellStyle name="Notiz 3 4 2 2 16" xfId="2914" xr:uid="{00000000-0005-0000-0000-000061650000}"/>
    <cellStyle name="Notiz 3 4 2 2 16 2" xfId="5811" xr:uid="{00000000-0005-0000-0000-000062650000}"/>
    <cellStyle name="Notiz 3 4 2 2 16 2 2" xfId="19560" xr:uid="{00000000-0005-0000-0000-000063650000}"/>
    <cellStyle name="Notiz 3 4 2 2 16 2 2 2" xfId="32359" xr:uid="{00000000-0005-0000-0000-000064650000}"/>
    <cellStyle name="Notiz 3 4 2 2 16 2 3" xfId="13862" xr:uid="{00000000-0005-0000-0000-000065650000}"/>
    <cellStyle name="Notiz 3 4 2 2 16 2 4" xfId="26703" xr:uid="{00000000-0005-0000-0000-000066650000}"/>
    <cellStyle name="Notiz 3 4 2 2 16 3" xfId="8166" xr:uid="{00000000-0005-0000-0000-000067650000}"/>
    <cellStyle name="Notiz 3 4 2 2 16 3 2" xfId="19559" xr:uid="{00000000-0005-0000-0000-000068650000}"/>
    <cellStyle name="Notiz 3 4 2 2 16 3 3" xfId="32358" xr:uid="{00000000-0005-0000-0000-000069650000}"/>
    <cellStyle name="Notiz 3 4 2 2 16 4" xfId="13861" xr:uid="{00000000-0005-0000-0000-00006A650000}"/>
    <cellStyle name="Notiz 3 4 2 2 16 5" xfId="23102" xr:uid="{00000000-0005-0000-0000-00006B650000}"/>
    <cellStyle name="Notiz 3 4 2 2 17" xfId="3430" xr:uid="{00000000-0005-0000-0000-00006C650000}"/>
    <cellStyle name="Notiz 3 4 2 2 17 2" xfId="6327" xr:uid="{00000000-0005-0000-0000-00006D650000}"/>
    <cellStyle name="Notiz 3 4 2 2 17 2 2" xfId="19562" xr:uid="{00000000-0005-0000-0000-00006E650000}"/>
    <cellStyle name="Notiz 3 4 2 2 17 2 2 2" xfId="32361" xr:uid="{00000000-0005-0000-0000-00006F650000}"/>
    <cellStyle name="Notiz 3 4 2 2 17 2 3" xfId="13864" xr:uid="{00000000-0005-0000-0000-000070650000}"/>
    <cellStyle name="Notiz 3 4 2 2 17 2 4" xfId="26704" xr:uid="{00000000-0005-0000-0000-000071650000}"/>
    <cellStyle name="Notiz 3 4 2 2 17 3" xfId="8487" xr:uid="{00000000-0005-0000-0000-000072650000}"/>
    <cellStyle name="Notiz 3 4 2 2 17 3 2" xfId="19561" xr:uid="{00000000-0005-0000-0000-000073650000}"/>
    <cellStyle name="Notiz 3 4 2 2 17 3 3" xfId="32360" xr:uid="{00000000-0005-0000-0000-000074650000}"/>
    <cellStyle name="Notiz 3 4 2 2 17 4" xfId="13863" xr:uid="{00000000-0005-0000-0000-000075650000}"/>
    <cellStyle name="Notiz 3 4 2 2 17 5" xfId="23618" xr:uid="{00000000-0005-0000-0000-000076650000}"/>
    <cellStyle name="Notiz 3 4 2 2 18" xfId="2479" xr:uid="{00000000-0005-0000-0000-000077650000}"/>
    <cellStyle name="Notiz 3 4 2 2 18 2" xfId="5376" xr:uid="{00000000-0005-0000-0000-000078650000}"/>
    <cellStyle name="Notiz 3 4 2 2 18 2 2" xfId="19564" xr:uid="{00000000-0005-0000-0000-000079650000}"/>
    <cellStyle name="Notiz 3 4 2 2 18 2 2 2" xfId="32363" xr:uid="{00000000-0005-0000-0000-00007A650000}"/>
    <cellStyle name="Notiz 3 4 2 2 18 2 3" xfId="13866" xr:uid="{00000000-0005-0000-0000-00007B650000}"/>
    <cellStyle name="Notiz 3 4 2 2 18 2 4" xfId="26705" xr:uid="{00000000-0005-0000-0000-00007C650000}"/>
    <cellStyle name="Notiz 3 4 2 2 18 3" xfId="7876" xr:uid="{00000000-0005-0000-0000-00007D650000}"/>
    <cellStyle name="Notiz 3 4 2 2 18 3 2" xfId="19563" xr:uid="{00000000-0005-0000-0000-00007E650000}"/>
    <cellStyle name="Notiz 3 4 2 2 18 3 3" xfId="32362" xr:uid="{00000000-0005-0000-0000-00007F650000}"/>
    <cellStyle name="Notiz 3 4 2 2 18 4" xfId="13865" xr:uid="{00000000-0005-0000-0000-000080650000}"/>
    <cellStyle name="Notiz 3 4 2 2 18 5" xfId="22667" xr:uid="{00000000-0005-0000-0000-000081650000}"/>
    <cellStyle name="Notiz 3 4 2 2 19" xfId="3584" xr:uid="{00000000-0005-0000-0000-000082650000}"/>
    <cellStyle name="Notiz 3 4 2 2 19 2" xfId="6481" xr:uid="{00000000-0005-0000-0000-000083650000}"/>
    <cellStyle name="Notiz 3 4 2 2 19 2 2" xfId="19566" xr:uid="{00000000-0005-0000-0000-000084650000}"/>
    <cellStyle name="Notiz 3 4 2 2 19 2 2 2" xfId="32365" xr:uid="{00000000-0005-0000-0000-000085650000}"/>
    <cellStyle name="Notiz 3 4 2 2 19 2 3" xfId="13868" xr:uid="{00000000-0005-0000-0000-000086650000}"/>
    <cellStyle name="Notiz 3 4 2 2 19 2 4" xfId="26706" xr:uid="{00000000-0005-0000-0000-000087650000}"/>
    <cellStyle name="Notiz 3 4 2 2 19 3" xfId="8575" xr:uid="{00000000-0005-0000-0000-000088650000}"/>
    <cellStyle name="Notiz 3 4 2 2 19 3 2" xfId="19565" xr:uid="{00000000-0005-0000-0000-000089650000}"/>
    <cellStyle name="Notiz 3 4 2 2 19 3 3" xfId="32364" xr:uid="{00000000-0005-0000-0000-00008A650000}"/>
    <cellStyle name="Notiz 3 4 2 2 19 4" xfId="13867" xr:uid="{00000000-0005-0000-0000-00008B650000}"/>
    <cellStyle name="Notiz 3 4 2 2 19 5" xfId="23772" xr:uid="{00000000-0005-0000-0000-00008C650000}"/>
    <cellStyle name="Notiz 3 4 2 2 2" xfId="1728" xr:uid="{00000000-0005-0000-0000-00008D650000}"/>
    <cellStyle name="Notiz 3 4 2 2 2 2" xfId="4627" xr:uid="{00000000-0005-0000-0000-00008E650000}"/>
    <cellStyle name="Notiz 3 4 2 2 2 2 2" xfId="19568" xr:uid="{00000000-0005-0000-0000-00008F650000}"/>
    <cellStyle name="Notiz 3 4 2 2 2 2 2 2" xfId="32367" xr:uid="{00000000-0005-0000-0000-000090650000}"/>
    <cellStyle name="Notiz 3 4 2 2 2 2 3" xfId="13870" xr:uid="{00000000-0005-0000-0000-000091650000}"/>
    <cellStyle name="Notiz 3 4 2 2 2 2 4" xfId="26707" xr:uid="{00000000-0005-0000-0000-000092650000}"/>
    <cellStyle name="Notiz 3 4 2 2 2 3" xfId="7360" xr:uid="{00000000-0005-0000-0000-000093650000}"/>
    <cellStyle name="Notiz 3 4 2 2 2 3 2" xfId="19567" xr:uid="{00000000-0005-0000-0000-000094650000}"/>
    <cellStyle name="Notiz 3 4 2 2 2 3 3" xfId="32366" xr:uid="{00000000-0005-0000-0000-000095650000}"/>
    <cellStyle name="Notiz 3 4 2 2 2 4" xfId="13869" xr:uid="{00000000-0005-0000-0000-000096650000}"/>
    <cellStyle name="Notiz 3 4 2 2 2 5" xfId="21917" xr:uid="{00000000-0005-0000-0000-000097650000}"/>
    <cellStyle name="Notiz 3 4 2 2 20" xfId="3567" xr:uid="{00000000-0005-0000-0000-000098650000}"/>
    <cellStyle name="Notiz 3 4 2 2 20 2" xfId="6464" xr:uid="{00000000-0005-0000-0000-000099650000}"/>
    <cellStyle name="Notiz 3 4 2 2 20 2 2" xfId="19570" xr:uid="{00000000-0005-0000-0000-00009A650000}"/>
    <cellStyle name="Notiz 3 4 2 2 20 2 2 2" xfId="32369" xr:uid="{00000000-0005-0000-0000-00009B650000}"/>
    <cellStyle name="Notiz 3 4 2 2 20 2 3" xfId="13872" xr:uid="{00000000-0005-0000-0000-00009C650000}"/>
    <cellStyle name="Notiz 3 4 2 2 20 2 4" xfId="26708" xr:uid="{00000000-0005-0000-0000-00009D650000}"/>
    <cellStyle name="Notiz 3 4 2 2 20 3" xfId="8561" xr:uid="{00000000-0005-0000-0000-00009E650000}"/>
    <cellStyle name="Notiz 3 4 2 2 20 3 2" xfId="19569" xr:uid="{00000000-0005-0000-0000-00009F650000}"/>
    <cellStyle name="Notiz 3 4 2 2 20 3 3" xfId="32368" xr:uid="{00000000-0005-0000-0000-0000A0650000}"/>
    <cellStyle name="Notiz 3 4 2 2 20 4" xfId="13871" xr:uid="{00000000-0005-0000-0000-0000A1650000}"/>
    <cellStyle name="Notiz 3 4 2 2 20 5" xfId="23755" xr:uid="{00000000-0005-0000-0000-0000A2650000}"/>
    <cellStyle name="Notiz 3 4 2 2 21" xfId="3622" xr:uid="{00000000-0005-0000-0000-0000A3650000}"/>
    <cellStyle name="Notiz 3 4 2 2 21 2" xfId="6519" xr:uid="{00000000-0005-0000-0000-0000A4650000}"/>
    <cellStyle name="Notiz 3 4 2 2 21 2 2" xfId="19572" xr:uid="{00000000-0005-0000-0000-0000A5650000}"/>
    <cellStyle name="Notiz 3 4 2 2 21 2 2 2" xfId="32371" xr:uid="{00000000-0005-0000-0000-0000A6650000}"/>
    <cellStyle name="Notiz 3 4 2 2 21 2 3" xfId="13874" xr:uid="{00000000-0005-0000-0000-0000A7650000}"/>
    <cellStyle name="Notiz 3 4 2 2 21 2 4" xfId="26709" xr:uid="{00000000-0005-0000-0000-0000A8650000}"/>
    <cellStyle name="Notiz 3 4 2 2 21 3" xfId="8593" xr:uid="{00000000-0005-0000-0000-0000A9650000}"/>
    <cellStyle name="Notiz 3 4 2 2 21 3 2" xfId="19571" xr:uid="{00000000-0005-0000-0000-0000AA650000}"/>
    <cellStyle name="Notiz 3 4 2 2 21 3 3" xfId="32370" xr:uid="{00000000-0005-0000-0000-0000AB650000}"/>
    <cellStyle name="Notiz 3 4 2 2 21 4" xfId="13873" xr:uid="{00000000-0005-0000-0000-0000AC650000}"/>
    <cellStyle name="Notiz 3 4 2 2 21 5" xfId="23810" xr:uid="{00000000-0005-0000-0000-0000AD650000}"/>
    <cellStyle name="Notiz 3 4 2 2 22" xfId="3556" xr:uid="{00000000-0005-0000-0000-0000AE650000}"/>
    <cellStyle name="Notiz 3 4 2 2 22 2" xfId="6453" xr:uid="{00000000-0005-0000-0000-0000AF650000}"/>
    <cellStyle name="Notiz 3 4 2 2 22 2 2" xfId="19574" xr:uid="{00000000-0005-0000-0000-0000B0650000}"/>
    <cellStyle name="Notiz 3 4 2 2 22 2 2 2" xfId="32373" xr:uid="{00000000-0005-0000-0000-0000B1650000}"/>
    <cellStyle name="Notiz 3 4 2 2 22 2 3" xfId="13876" xr:uid="{00000000-0005-0000-0000-0000B2650000}"/>
    <cellStyle name="Notiz 3 4 2 2 22 2 4" xfId="26710" xr:uid="{00000000-0005-0000-0000-0000B3650000}"/>
    <cellStyle name="Notiz 3 4 2 2 22 3" xfId="8552" xr:uid="{00000000-0005-0000-0000-0000B4650000}"/>
    <cellStyle name="Notiz 3 4 2 2 22 3 2" xfId="19573" xr:uid="{00000000-0005-0000-0000-0000B5650000}"/>
    <cellStyle name="Notiz 3 4 2 2 22 3 3" xfId="32372" xr:uid="{00000000-0005-0000-0000-0000B6650000}"/>
    <cellStyle name="Notiz 3 4 2 2 22 4" xfId="13875" xr:uid="{00000000-0005-0000-0000-0000B7650000}"/>
    <cellStyle name="Notiz 3 4 2 2 22 5" xfId="23744" xr:uid="{00000000-0005-0000-0000-0000B8650000}"/>
    <cellStyle name="Notiz 3 4 2 2 23" xfId="2376" xr:uid="{00000000-0005-0000-0000-0000B9650000}"/>
    <cellStyle name="Notiz 3 4 2 2 23 2" xfId="5274" xr:uid="{00000000-0005-0000-0000-0000BA650000}"/>
    <cellStyle name="Notiz 3 4 2 2 23 2 2" xfId="19576" xr:uid="{00000000-0005-0000-0000-0000BB650000}"/>
    <cellStyle name="Notiz 3 4 2 2 23 2 2 2" xfId="32375" xr:uid="{00000000-0005-0000-0000-0000BC650000}"/>
    <cellStyle name="Notiz 3 4 2 2 23 2 3" xfId="13878" xr:uid="{00000000-0005-0000-0000-0000BD650000}"/>
    <cellStyle name="Notiz 3 4 2 2 23 2 4" xfId="26711" xr:uid="{00000000-0005-0000-0000-0000BE650000}"/>
    <cellStyle name="Notiz 3 4 2 2 23 3" xfId="7807" xr:uid="{00000000-0005-0000-0000-0000BF650000}"/>
    <cellStyle name="Notiz 3 4 2 2 23 3 2" xfId="19575" xr:uid="{00000000-0005-0000-0000-0000C0650000}"/>
    <cellStyle name="Notiz 3 4 2 2 23 3 3" xfId="32374" xr:uid="{00000000-0005-0000-0000-0000C1650000}"/>
    <cellStyle name="Notiz 3 4 2 2 23 4" xfId="13877" xr:uid="{00000000-0005-0000-0000-0000C2650000}"/>
    <cellStyle name="Notiz 3 4 2 2 23 5" xfId="22565" xr:uid="{00000000-0005-0000-0000-0000C3650000}"/>
    <cellStyle name="Notiz 3 4 2 2 24" xfId="1448" xr:uid="{00000000-0005-0000-0000-0000C4650000}"/>
    <cellStyle name="Notiz 3 4 2 2 24 2" xfId="4348" xr:uid="{00000000-0005-0000-0000-0000C5650000}"/>
    <cellStyle name="Notiz 3 4 2 2 24 2 2" xfId="19578" xr:uid="{00000000-0005-0000-0000-0000C6650000}"/>
    <cellStyle name="Notiz 3 4 2 2 24 2 2 2" xfId="32377" xr:uid="{00000000-0005-0000-0000-0000C7650000}"/>
    <cellStyle name="Notiz 3 4 2 2 24 2 3" xfId="13880" xr:uid="{00000000-0005-0000-0000-0000C8650000}"/>
    <cellStyle name="Notiz 3 4 2 2 24 2 4" xfId="26712" xr:uid="{00000000-0005-0000-0000-0000C9650000}"/>
    <cellStyle name="Notiz 3 4 2 2 24 3" xfId="7161" xr:uid="{00000000-0005-0000-0000-0000CA650000}"/>
    <cellStyle name="Notiz 3 4 2 2 24 3 2" xfId="19577" xr:uid="{00000000-0005-0000-0000-0000CB650000}"/>
    <cellStyle name="Notiz 3 4 2 2 24 3 3" xfId="32376" xr:uid="{00000000-0005-0000-0000-0000CC650000}"/>
    <cellStyle name="Notiz 3 4 2 2 24 4" xfId="13879" xr:uid="{00000000-0005-0000-0000-0000CD650000}"/>
    <cellStyle name="Notiz 3 4 2 2 24 5" xfId="21638" xr:uid="{00000000-0005-0000-0000-0000CE650000}"/>
    <cellStyle name="Notiz 3 4 2 2 25" xfId="3723" xr:uid="{00000000-0005-0000-0000-0000CF650000}"/>
    <cellStyle name="Notiz 3 4 2 2 25 2" xfId="6620" xr:uid="{00000000-0005-0000-0000-0000D0650000}"/>
    <cellStyle name="Notiz 3 4 2 2 25 2 2" xfId="19580" xr:uid="{00000000-0005-0000-0000-0000D1650000}"/>
    <cellStyle name="Notiz 3 4 2 2 25 2 2 2" xfId="32379" xr:uid="{00000000-0005-0000-0000-0000D2650000}"/>
    <cellStyle name="Notiz 3 4 2 2 25 2 3" xfId="13882" xr:uid="{00000000-0005-0000-0000-0000D3650000}"/>
    <cellStyle name="Notiz 3 4 2 2 25 2 4" xfId="26713" xr:uid="{00000000-0005-0000-0000-0000D4650000}"/>
    <cellStyle name="Notiz 3 4 2 2 25 3" xfId="8655" xr:uid="{00000000-0005-0000-0000-0000D5650000}"/>
    <cellStyle name="Notiz 3 4 2 2 25 3 2" xfId="19579" xr:uid="{00000000-0005-0000-0000-0000D6650000}"/>
    <cellStyle name="Notiz 3 4 2 2 25 3 3" xfId="32378" xr:uid="{00000000-0005-0000-0000-0000D7650000}"/>
    <cellStyle name="Notiz 3 4 2 2 25 4" xfId="13881" xr:uid="{00000000-0005-0000-0000-0000D8650000}"/>
    <cellStyle name="Notiz 3 4 2 2 25 5" xfId="23911" xr:uid="{00000000-0005-0000-0000-0000D9650000}"/>
    <cellStyle name="Notiz 3 4 2 2 26" xfId="3131" xr:uid="{00000000-0005-0000-0000-0000DA650000}"/>
    <cellStyle name="Notiz 3 4 2 2 26 2" xfId="6028" xr:uid="{00000000-0005-0000-0000-0000DB650000}"/>
    <cellStyle name="Notiz 3 4 2 2 26 2 2" xfId="19582" xr:uid="{00000000-0005-0000-0000-0000DC650000}"/>
    <cellStyle name="Notiz 3 4 2 2 26 2 2 2" xfId="32381" xr:uid="{00000000-0005-0000-0000-0000DD650000}"/>
    <cellStyle name="Notiz 3 4 2 2 26 2 3" xfId="13884" xr:uid="{00000000-0005-0000-0000-0000DE650000}"/>
    <cellStyle name="Notiz 3 4 2 2 26 2 4" xfId="26714" xr:uid="{00000000-0005-0000-0000-0000DF650000}"/>
    <cellStyle name="Notiz 3 4 2 2 26 3" xfId="19581" xr:uid="{00000000-0005-0000-0000-0000E0650000}"/>
    <cellStyle name="Notiz 3 4 2 2 26 3 2" xfId="32380" xr:uid="{00000000-0005-0000-0000-0000E1650000}"/>
    <cellStyle name="Notiz 3 4 2 2 26 4" xfId="13883" xr:uid="{00000000-0005-0000-0000-0000E2650000}"/>
    <cellStyle name="Notiz 3 4 2 2 26 5" xfId="23319" xr:uid="{00000000-0005-0000-0000-0000E3650000}"/>
    <cellStyle name="Notiz 3 4 2 2 27" xfId="4301" xr:uid="{00000000-0005-0000-0000-0000E4650000}"/>
    <cellStyle name="Notiz 3 4 2 2 27 2" xfId="19583" xr:uid="{00000000-0005-0000-0000-0000E5650000}"/>
    <cellStyle name="Notiz 3 4 2 2 27 2 2" xfId="32382" xr:uid="{00000000-0005-0000-0000-0000E6650000}"/>
    <cellStyle name="Notiz 3 4 2 2 27 3" xfId="13885" xr:uid="{00000000-0005-0000-0000-0000E7650000}"/>
    <cellStyle name="Notiz 3 4 2 2 27 4" xfId="26715" xr:uid="{00000000-0005-0000-0000-0000E8650000}"/>
    <cellStyle name="Notiz 3 4 2 2 28" xfId="7127" xr:uid="{00000000-0005-0000-0000-0000E9650000}"/>
    <cellStyle name="Notiz 3 4 2 2 28 2" xfId="19546" xr:uid="{00000000-0005-0000-0000-0000EA650000}"/>
    <cellStyle name="Notiz 3 4 2 2 28 3" xfId="32345" xr:uid="{00000000-0005-0000-0000-0000EB650000}"/>
    <cellStyle name="Notiz 3 4 2 2 29" xfId="13848" xr:uid="{00000000-0005-0000-0000-0000EC650000}"/>
    <cellStyle name="Notiz 3 4 2 2 3" xfId="2033" xr:uid="{00000000-0005-0000-0000-0000ED650000}"/>
    <cellStyle name="Notiz 3 4 2 2 3 2" xfId="4931" xr:uid="{00000000-0005-0000-0000-0000EE650000}"/>
    <cellStyle name="Notiz 3 4 2 2 3 2 2" xfId="19585" xr:uid="{00000000-0005-0000-0000-0000EF650000}"/>
    <cellStyle name="Notiz 3 4 2 2 3 2 2 2" xfId="32384" xr:uid="{00000000-0005-0000-0000-0000F0650000}"/>
    <cellStyle name="Notiz 3 4 2 2 3 2 3" xfId="13887" xr:uid="{00000000-0005-0000-0000-0000F1650000}"/>
    <cellStyle name="Notiz 3 4 2 2 3 2 4" xfId="26716" xr:uid="{00000000-0005-0000-0000-0000F2650000}"/>
    <cellStyle name="Notiz 3 4 2 2 3 3" xfId="7544" xr:uid="{00000000-0005-0000-0000-0000F3650000}"/>
    <cellStyle name="Notiz 3 4 2 2 3 3 2" xfId="19584" xr:uid="{00000000-0005-0000-0000-0000F4650000}"/>
    <cellStyle name="Notiz 3 4 2 2 3 3 3" xfId="32383" xr:uid="{00000000-0005-0000-0000-0000F5650000}"/>
    <cellStyle name="Notiz 3 4 2 2 3 4" xfId="13886" xr:uid="{00000000-0005-0000-0000-0000F6650000}"/>
    <cellStyle name="Notiz 3 4 2 2 3 5" xfId="22222" xr:uid="{00000000-0005-0000-0000-0000F7650000}"/>
    <cellStyle name="Notiz 3 4 2 2 4" xfId="1750" xr:uid="{00000000-0005-0000-0000-0000F8650000}"/>
    <cellStyle name="Notiz 3 4 2 2 4 2" xfId="4649" xr:uid="{00000000-0005-0000-0000-0000F9650000}"/>
    <cellStyle name="Notiz 3 4 2 2 4 2 2" xfId="19587" xr:uid="{00000000-0005-0000-0000-0000FA650000}"/>
    <cellStyle name="Notiz 3 4 2 2 4 2 2 2" xfId="32386" xr:uid="{00000000-0005-0000-0000-0000FB650000}"/>
    <cellStyle name="Notiz 3 4 2 2 4 2 3" xfId="13889" xr:uid="{00000000-0005-0000-0000-0000FC650000}"/>
    <cellStyle name="Notiz 3 4 2 2 4 2 4" xfId="26717" xr:uid="{00000000-0005-0000-0000-0000FD650000}"/>
    <cellStyle name="Notiz 3 4 2 2 4 3" xfId="7378" xr:uid="{00000000-0005-0000-0000-0000FE650000}"/>
    <cellStyle name="Notiz 3 4 2 2 4 3 2" xfId="19586" xr:uid="{00000000-0005-0000-0000-0000FF650000}"/>
    <cellStyle name="Notiz 3 4 2 2 4 3 3" xfId="32385" xr:uid="{00000000-0005-0000-0000-000000660000}"/>
    <cellStyle name="Notiz 3 4 2 2 4 4" xfId="13888" xr:uid="{00000000-0005-0000-0000-000001660000}"/>
    <cellStyle name="Notiz 3 4 2 2 4 5" xfId="21939" xr:uid="{00000000-0005-0000-0000-000002660000}"/>
    <cellStyle name="Notiz 3 4 2 2 5" xfId="2009" xr:uid="{00000000-0005-0000-0000-000003660000}"/>
    <cellStyle name="Notiz 3 4 2 2 5 2" xfId="4907" xr:uid="{00000000-0005-0000-0000-000004660000}"/>
    <cellStyle name="Notiz 3 4 2 2 5 2 2" xfId="19589" xr:uid="{00000000-0005-0000-0000-000005660000}"/>
    <cellStyle name="Notiz 3 4 2 2 5 2 2 2" xfId="32388" xr:uid="{00000000-0005-0000-0000-000006660000}"/>
    <cellStyle name="Notiz 3 4 2 2 5 2 3" xfId="13891" xr:uid="{00000000-0005-0000-0000-000007660000}"/>
    <cellStyle name="Notiz 3 4 2 2 5 2 4" xfId="26718" xr:uid="{00000000-0005-0000-0000-000008660000}"/>
    <cellStyle name="Notiz 3 4 2 2 5 3" xfId="7524" xr:uid="{00000000-0005-0000-0000-000009660000}"/>
    <cellStyle name="Notiz 3 4 2 2 5 3 2" xfId="19588" xr:uid="{00000000-0005-0000-0000-00000A660000}"/>
    <cellStyle name="Notiz 3 4 2 2 5 3 3" xfId="32387" xr:uid="{00000000-0005-0000-0000-00000B660000}"/>
    <cellStyle name="Notiz 3 4 2 2 5 4" xfId="13890" xr:uid="{00000000-0005-0000-0000-00000C660000}"/>
    <cellStyle name="Notiz 3 4 2 2 5 5" xfId="22198" xr:uid="{00000000-0005-0000-0000-00000D660000}"/>
    <cellStyle name="Notiz 3 4 2 2 6" xfId="1772" xr:uid="{00000000-0005-0000-0000-00000E660000}"/>
    <cellStyle name="Notiz 3 4 2 2 6 2" xfId="4671" xr:uid="{00000000-0005-0000-0000-00000F660000}"/>
    <cellStyle name="Notiz 3 4 2 2 6 2 2" xfId="19591" xr:uid="{00000000-0005-0000-0000-000010660000}"/>
    <cellStyle name="Notiz 3 4 2 2 6 2 2 2" xfId="32390" xr:uid="{00000000-0005-0000-0000-000011660000}"/>
    <cellStyle name="Notiz 3 4 2 2 6 2 3" xfId="13893" xr:uid="{00000000-0005-0000-0000-000012660000}"/>
    <cellStyle name="Notiz 3 4 2 2 6 2 4" xfId="26719" xr:uid="{00000000-0005-0000-0000-000013660000}"/>
    <cellStyle name="Notiz 3 4 2 2 6 3" xfId="7396" xr:uid="{00000000-0005-0000-0000-000014660000}"/>
    <cellStyle name="Notiz 3 4 2 2 6 3 2" xfId="19590" xr:uid="{00000000-0005-0000-0000-000015660000}"/>
    <cellStyle name="Notiz 3 4 2 2 6 3 3" xfId="32389" xr:uid="{00000000-0005-0000-0000-000016660000}"/>
    <cellStyle name="Notiz 3 4 2 2 6 4" xfId="13892" xr:uid="{00000000-0005-0000-0000-000017660000}"/>
    <cellStyle name="Notiz 3 4 2 2 6 5" xfId="21961" xr:uid="{00000000-0005-0000-0000-000018660000}"/>
    <cellStyle name="Notiz 3 4 2 2 7" xfId="2312" xr:uid="{00000000-0005-0000-0000-000019660000}"/>
    <cellStyle name="Notiz 3 4 2 2 7 2" xfId="5210" xr:uid="{00000000-0005-0000-0000-00001A660000}"/>
    <cellStyle name="Notiz 3 4 2 2 7 2 2" xfId="19593" xr:uid="{00000000-0005-0000-0000-00001B660000}"/>
    <cellStyle name="Notiz 3 4 2 2 7 2 2 2" xfId="32392" xr:uid="{00000000-0005-0000-0000-00001C660000}"/>
    <cellStyle name="Notiz 3 4 2 2 7 2 3" xfId="13895" xr:uid="{00000000-0005-0000-0000-00001D660000}"/>
    <cellStyle name="Notiz 3 4 2 2 7 2 4" xfId="26720" xr:uid="{00000000-0005-0000-0000-00001E660000}"/>
    <cellStyle name="Notiz 3 4 2 2 7 3" xfId="7760" xr:uid="{00000000-0005-0000-0000-00001F660000}"/>
    <cellStyle name="Notiz 3 4 2 2 7 3 2" xfId="19592" xr:uid="{00000000-0005-0000-0000-000020660000}"/>
    <cellStyle name="Notiz 3 4 2 2 7 3 3" xfId="32391" xr:uid="{00000000-0005-0000-0000-000021660000}"/>
    <cellStyle name="Notiz 3 4 2 2 7 4" xfId="13894" xr:uid="{00000000-0005-0000-0000-000022660000}"/>
    <cellStyle name="Notiz 3 4 2 2 7 5" xfId="22501" xr:uid="{00000000-0005-0000-0000-000023660000}"/>
    <cellStyle name="Notiz 3 4 2 2 8" xfId="2515" xr:uid="{00000000-0005-0000-0000-000024660000}"/>
    <cellStyle name="Notiz 3 4 2 2 8 2" xfId="5412" xr:uid="{00000000-0005-0000-0000-000025660000}"/>
    <cellStyle name="Notiz 3 4 2 2 8 2 2" xfId="19595" xr:uid="{00000000-0005-0000-0000-000026660000}"/>
    <cellStyle name="Notiz 3 4 2 2 8 2 2 2" xfId="32394" xr:uid="{00000000-0005-0000-0000-000027660000}"/>
    <cellStyle name="Notiz 3 4 2 2 8 2 3" xfId="13897" xr:uid="{00000000-0005-0000-0000-000028660000}"/>
    <cellStyle name="Notiz 3 4 2 2 8 2 4" xfId="26721" xr:uid="{00000000-0005-0000-0000-000029660000}"/>
    <cellStyle name="Notiz 3 4 2 2 8 3" xfId="7893" xr:uid="{00000000-0005-0000-0000-00002A660000}"/>
    <cellStyle name="Notiz 3 4 2 2 8 3 2" xfId="19594" xr:uid="{00000000-0005-0000-0000-00002B660000}"/>
    <cellStyle name="Notiz 3 4 2 2 8 3 3" xfId="32393" xr:uid="{00000000-0005-0000-0000-00002C660000}"/>
    <cellStyle name="Notiz 3 4 2 2 8 4" xfId="13896" xr:uid="{00000000-0005-0000-0000-00002D660000}"/>
    <cellStyle name="Notiz 3 4 2 2 8 5" xfId="22703" xr:uid="{00000000-0005-0000-0000-00002E660000}"/>
    <cellStyle name="Notiz 3 4 2 2 9" xfId="2309" xr:uid="{00000000-0005-0000-0000-00002F660000}"/>
    <cellStyle name="Notiz 3 4 2 2 9 2" xfId="5207" xr:uid="{00000000-0005-0000-0000-000030660000}"/>
    <cellStyle name="Notiz 3 4 2 2 9 2 2" xfId="19597" xr:uid="{00000000-0005-0000-0000-000031660000}"/>
    <cellStyle name="Notiz 3 4 2 2 9 2 2 2" xfId="32396" xr:uid="{00000000-0005-0000-0000-000032660000}"/>
    <cellStyle name="Notiz 3 4 2 2 9 2 3" xfId="13899" xr:uid="{00000000-0005-0000-0000-000033660000}"/>
    <cellStyle name="Notiz 3 4 2 2 9 2 4" xfId="26722" xr:uid="{00000000-0005-0000-0000-000034660000}"/>
    <cellStyle name="Notiz 3 4 2 2 9 3" xfId="7757" xr:uid="{00000000-0005-0000-0000-000035660000}"/>
    <cellStyle name="Notiz 3 4 2 2 9 3 2" xfId="19596" xr:uid="{00000000-0005-0000-0000-000036660000}"/>
    <cellStyle name="Notiz 3 4 2 2 9 3 3" xfId="32395" xr:uid="{00000000-0005-0000-0000-000037660000}"/>
    <cellStyle name="Notiz 3 4 2 2 9 4" xfId="13898" xr:uid="{00000000-0005-0000-0000-000038660000}"/>
    <cellStyle name="Notiz 3 4 2 2 9 5" xfId="22498" xr:uid="{00000000-0005-0000-0000-000039660000}"/>
    <cellStyle name="Notiz 3 4 2 20" xfId="3585" xr:uid="{00000000-0005-0000-0000-00003A660000}"/>
    <cellStyle name="Notiz 3 4 2 20 2" xfId="6482" xr:uid="{00000000-0005-0000-0000-00003B660000}"/>
    <cellStyle name="Notiz 3 4 2 20 2 2" xfId="19599" xr:uid="{00000000-0005-0000-0000-00003C660000}"/>
    <cellStyle name="Notiz 3 4 2 20 2 2 2" xfId="32398" xr:uid="{00000000-0005-0000-0000-00003D660000}"/>
    <cellStyle name="Notiz 3 4 2 20 2 3" xfId="13901" xr:uid="{00000000-0005-0000-0000-00003E660000}"/>
    <cellStyle name="Notiz 3 4 2 20 2 4" xfId="26723" xr:uid="{00000000-0005-0000-0000-00003F660000}"/>
    <cellStyle name="Notiz 3 4 2 20 3" xfId="8576" xr:uid="{00000000-0005-0000-0000-000040660000}"/>
    <cellStyle name="Notiz 3 4 2 20 3 2" xfId="19598" xr:uid="{00000000-0005-0000-0000-000041660000}"/>
    <cellStyle name="Notiz 3 4 2 20 3 3" xfId="32397" xr:uid="{00000000-0005-0000-0000-000042660000}"/>
    <cellStyle name="Notiz 3 4 2 20 4" xfId="13900" xr:uid="{00000000-0005-0000-0000-000043660000}"/>
    <cellStyle name="Notiz 3 4 2 20 5" xfId="23773" xr:uid="{00000000-0005-0000-0000-000044660000}"/>
    <cellStyle name="Notiz 3 4 2 21" xfId="3501" xr:uid="{00000000-0005-0000-0000-000045660000}"/>
    <cellStyle name="Notiz 3 4 2 21 2" xfId="6398" xr:uid="{00000000-0005-0000-0000-000046660000}"/>
    <cellStyle name="Notiz 3 4 2 21 2 2" xfId="19601" xr:uid="{00000000-0005-0000-0000-000047660000}"/>
    <cellStyle name="Notiz 3 4 2 21 2 2 2" xfId="32400" xr:uid="{00000000-0005-0000-0000-000048660000}"/>
    <cellStyle name="Notiz 3 4 2 21 2 3" xfId="13903" xr:uid="{00000000-0005-0000-0000-000049660000}"/>
    <cellStyle name="Notiz 3 4 2 21 2 4" xfId="26724" xr:uid="{00000000-0005-0000-0000-00004A660000}"/>
    <cellStyle name="Notiz 3 4 2 21 3" xfId="8523" xr:uid="{00000000-0005-0000-0000-00004B660000}"/>
    <cellStyle name="Notiz 3 4 2 21 3 2" xfId="19600" xr:uid="{00000000-0005-0000-0000-00004C660000}"/>
    <cellStyle name="Notiz 3 4 2 21 3 3" xfId="32399" xr:uid="{00000000-0005-0000-0000-00004D660000}"/>
    <cellStyle name="Notiz 3 4 2 21 4" xfId="13902" xr:uid="{00000000-0005-0000-0000-00004E660000}"/>
    <cellStyle name="Notiz 3 4 2 21 5" xfId="23689" xr:uid="{00000000-0005-0000-0000-00004F660000}"/>
    <cellStyle name="Notiz 3 4 2 22" xfId="3852" xr:uid="{00000000-0005-0000-0000-000050660000}"/>
    <cellStyle name="Notiz 3 4 2 22 2" xfId="6749" xr:uid="{00000000-0005-0000-0000-000051660000}"/>
    <cellStyle name="Notiz 3 4 2 22 2 2" xfId="19603" xr:uid="{00000000-0005-0000-0000-000052660000}"/>
    <cellStyle name="Notiz 3 4 2 22 2 2 2" xfId="32402" xr:uid="{00000000-0005-0000-0000-000053660000}"/>
    <cellStyle name="Notiz 3 4 2 22 2 3" xfId="13905" xr:uid="{00000000-0005-0000-0000-000054660000}"/>
    <cellStyle name="Notiz 3 4 2 22 2 4" xfId="26725" xr:uid="{00000000-0005-0000-0000-000055660000}"/>
    <cellStyle name="Notiz 3 4 2 22 3" xfId="8727" xr:uid="{00000000-0005-0000-0000-000056660000}"/>
    <cellStyle name="Notiz 3 4 2 22 3 2" xfId="19602" xr:uid="{00000000-0005-0000-0000-000057660000}"/>
    <cellStyle name="Notiz 3 4 2 22 3 3" xfId="32401" xr:uid="{00000000-0005-0000-0000-000058660000}"/>
    <cellStyle name="Notiz 3 4 2 22 4" xfId="13904" xr:uid="{00000000-0005-0000-0000-000059660000}"/>
    <cellStyle name="Notiz 3 4 2 22 5" xfId="24040" xr:uid="{00000000-0005-0000-0000-00005A660000}"/>
    <cellStyle name="Notiz 3 4 2 23" xfId="3418" xr:uid="{00000000-0005-0000-0000-00005B660000}"/>
    <cellStyle name="Notiz 3 4 2 23 2" xfId="6315" xr:uid="{00000000-0005-0000-0000-00005C660000}"/>
    <cellStyle name="Notiz 3 4 2 23 2 2" xfId="19605" xr:uid="{00000000-0005-0000-0000-00005D660000}"/>
    <cellStyle name="Notiz 3 4 2 23 2 2 2" xfId="32404" xr:uid="{00000000-0005-0000-0000-00005E660000}"/>
    <cellStyle name="Notiz 3 4 2 23 2 3" xfId="13907" xr:uid="{00000000-0005-0000-0000-00005F660000}"/>
    <cellStyle name="Notiz 3 4 2 23 2 4" xfId="26726" xr:uid="{00000000-0005-0000-0000-000060660000}"/>
    <cellStyle name="Notiz 3 4 2 23 3" xfId="8479" xr:uid="{00000000-0005-0000-0000-000061660000}"/>
    <cellStyle name="Notiz 3 4 2 23 3 2" xfId="19604" xr:uid="{00000000-0005-0000-0000-000062660000}"/>
    <cellStyle name="Notiz 3 4 2 23 3 3" xfId="32403" xr:uid="{00000000-0005-0000-0000-000063660000}"/>
    <cellStyle name="Notiz 3 4 2 23 4" xfId="13906" xr:uid="{00000000-0005-0000-0000-000064660000}"/>
    <cellStyle name="Notiz 3 4 2 23 5" xfId="23606" xr:uid="{00000000-0005-0000-0000-000065660000}"/>
    <cellStyle name="Notiz 3 4 2 24" xfId="1908" xr:uid="{00000000-0005-0000-0000-000066660000}"/>
    <cellStyle name="Notiz 3 4 2 24 2" xfId="4806" xr:uid="{00000000-0005-0000-0000-000067660000}"/>
    <cellStyle name="Notiz 3 4 2 24 2 2" xfId="19607" xr:uid="{00000000-0005-0000-0000-000068660000}"/>
    <cellStyle name="Notiz 3 4 2 24 2 2 2" xfId="32406" xr:uid="{00000000-0005-0000-0000-000069660000}"/>
    <cellStyle name="Notiz 3 4 2 24 2 3" xfId="13909" xr:uid="{00000000-0005-0000-0000-00006A660000}"/>
    <cellStyle name="Notiz 3 4 2 24 2 4" xfId="26727" xr:uid="{00000000-0005-0000-0000-00006B660000}"/>
    <cellStyle name="Notiz 3 4 2 24 3" xfId="7459" xr:uid="{00000000-0005-0000-0000-00006C660000}"/>
    <cellStyle name="Notiz 3 4 2 24 3 2" xfId="19606" xr:uid="{00000000-0005-0000-0000-00006D660000}"/>
    <cellStyle name="Notiz 3 4 2 24 3 3" xfId="32405" xr:uid="{00000000-0005-0000-0000-00006E660000}"/>
    <cellStyle name="Notiz 3 4 2 24 4" xfId="13908" xr:uid="{00000000-0005-0000-0000-00006F660000}"/>
    <cellStyle name="Notiz 3 4 2 24 5" xfId="22097" xr:uid="{00000000-0005-0000-0000-000070660000}"/>
    <cellStyle name="Notiz 3 4 2 25" xfId="3662" xr:uid="{00000000-0005-0000-0000-000071660000}"/>
    <cellStyle name="Notiz 3 4 2 25 2" xfId="6559" xr:uid="{00000000-0005-0000-0000-000072660000}"/>
    <cellStyle name="Notiz 3 4 2 25 2 2" xfId="19609" xr:uid="{00000000-0005-0000-0000-000073660000}"/>
    <cellStyle name="Notiz 3 4 2 25 2 2 2" xfId="32408" xr:uid="{00000000-0005-0000-0000-000074660000}"/>
    <cellStyle name="Notiz 3 4 2 25 2 3" xfId="13911" xr:uid="{00000000-0005-0000-0000-000075660000}"/>
    <cellStyle name="Notiz 3 4 2 25 2 4" xfId="26728" xr:uid="{00000000-0005-0000-0000-000076660000}"/>
    <cellStyle name="Notiz 3 4 2 25 3" xfId="8615" xr:uid="{00000000-0005-0000-0000-000077660000}"/>
    <cellStyle name="Notiz 3 4 2 25 3 2" xfId="19608" xr:uid="{00000000-0005-0000-0000-000078660000}"/>
    <cellStyle name="Notiz 3 4 2 25 3 3" xfId="32407" xr:uid="{00000000-0005-0000-0000-000079660000}"/>
    <cellStyle name="Notiz 3 4 2 25 4" xfId="13910" xr:uid="{00000000-0005-0000-0000-00007A660000}"/>
    <cellStyle name="Notiz 3 4 2 25 5" xfId="23850" xr:uid="{00000000-0005-0000-0000-00007B660000}"/>
    <cellStyle name="Notiz 3 4 2 26" xfId="4059" xr:uid="{00000000-0005-0000-0000-00007C660000}"/>
    <cellStyle name="Notiz 3 4 2 26 2" xfId="6956" xr:uid="{00000000-0005-0000-0000-00007D660000}"/>
    <cellStyle name="Notiz 3 4 2 26 2 2" xfId="19611" xr:uid="{00000000-0005-0000-0000-00007E660000}"/>
    <cellStyle name="Notiz 3 4 2 26 2 2 2" xfId="32410" xr:uid="{00000000-0005-0000-0000-00007F660000}"/>
    <cellStyle name="Notiz 3 4 2 26 2 3" xfId="13913" xr:uid="{00000000-0005-0000-0000-000080660000}"/>
    <cellStyle name="Notiz 3 4 2 26 2 4" xfId="26729" xr:uid="{00000000-0005-0000-0000-000081660000}"/>
    <cellStyle name="Notiz 3 4 2 26 3" xfId="8793" xr:uid="{00000000-0005-0000-0000-000082660000}"/>
    <cellStyle name="Notiz 3 4 2 26 3 2" xfId="19610" xr:uid="{00000000-0005-0000-0000-000083660000}"/>
    <cellStyle name="Notiz 3 4 2 26 3 3" xfId="32409" xr:uid="{00000000-0005-0000-0000-000084660000}"/>
    <cellStyle name="Notiz 3 4 2 26 4" xfId="13912" xr:uid="{00000000-0005-0000-0000-000085660000}"/>
    <cellStyle name="Notiz 3 4 2 26 5" xfId="24247" xr:uid="{00000000-0005-0000-0000-000086660000}"/>
    <cellStyle name="Notiz 3 4 2 27" xfId="3952" xr:uid="{00000000-0005-0000-0000-000087660000}"/>
    <cellStyle name="Notiz 3 4 2 27 2" xfId="6849" xr:uid="{00000000-0005-0000-0000-000088660000}"/>
    <cellStyle name="Notiz 3 4 2 27 2 2" xfId="19613" xr:uid="{00000000-0005-0000-0000-000089660000}"/>
    <cellStyle name="Notiz 3 4 2 27 2 2 2" xfId="32412" xr:uid="{00000000-0005-0000-0000-00008A660000}"/>
    <cellStyle name="Notiz 3 4 2 27 2 3" xfId="13915" xr:uid="{00000000-0005-0000-0000-00008B660000}"/>
    <cellStyle name="Notiz 3 4 2 27 2 4" xfId="26730" xr:uid="{00000000-0005-0000-0000-00008C660000}"/>
    <cellStyle name="Notiz 3 4 2 27 3" xfId="19612" xr:uid="{00000000-0005-0000-0000-00008D660000}"/>
    <cellStyle name="Notiz 3 4 2 27 3 2" xfId="32411" xr:uid="{00000000-0005-0000-0000-00008E660000}"/>
    <cellStyle name="Notiz 3 4 2 27 4" xfId="13914" xr:uid="{00000000-0005-0000-0000-00008F660000}"/>
    <cellStyle name="Notiz 3 4 2 27 5" xfId="24140" xr:uid="{00000000-0005-0000-0000-000090660000}"/>
    <cellStyle name="Notiz 3 4 2 28" xfId="4300" xr:uid="{00000000-0005-0000-0000-000091660000}"/>
    <cellStyle name="Notiz 3 4 2 28 2" xfId="19614" xr:uid="{00000000-0005-0000-0000-000092660000}"/>
    <cellStyle name="Notiz 3 4 2 28 2 2" xfId="32413" xr:uid="{00000000-0005-0000-0000-000093660000}"/>
    <cellStyle name="Notiz 3 4 2 28 3" xfId="13916" xr:uid="{00000000-0005-0000-0000-000094660000}"/>
    <cellStyle name="Notiz 3 4 2 28 4" xfId="26731" xr:uid="{00000000-0005-0000-0000-000095660000}"/>
    <cellStyle name="Notiz 3 4 2 29" xfId="7126" xr:uid="{00000000-0005-0000-0000-000096660000}"/>
    <cellStyle name="Notiz 3 4 2 29 2" xfId="19525" xr:uid="{00000000-0005-0000-0000-000097660000}"/>
    <cellStyle name="Notiz 3 4 2 29 3" xfId="32324" xr:uid="{00000000-0005-0000-0000-000098660000}"/>
    <cellStyle name="Notiz 3 4 2 3" xfId="1727" xr:uid="{00000000-0005-0000-0000-000099660000}"/>
    <cellStyle name="Notiz 3 4 2 3 2" xfId="4626" xr:uid="{00000000-0005-0000-0000-00009A660000}"/>
    <cellStyle name="Notiz 3 4 2 3 2 2" xfId="19616" xr:uid="{00000000-0005-0000-0000-00009B660000}"/>
    <cellStyle name="Notiz 3 4 2 3 2 2 2" xfId="32415" xr:uid="{00000000-0005-0000-0000-00009C660000}"/>
    <cellStyle name="Notiz 3 4 2 3 2 3" xfId="13918" xr:uid="{00000000-0005-0000-0000-00009D660000}"/>
    <cellStyle name="Notiz 3 4 2 3 2 4" xfId="26732" xr:uid="{00000000-0005-0000-0000-00009E660000}"/>
    <cellStyle name="Notiz 3 4 2 3 3" xfId="7359" xr:uid="{00000000-0005-0000-0000-00009F660000}"/>
    <cellStyle name="Notiz 3 4 2 3 3 2" xfId="19615" xr:uid="{00000000-0005-0000-0000-0000A0660000}"/>
    <cellStyle name="Notiz 3 4 2 3 3 3" xfId="32414" xr:uid="{00000000-0005-0000-0000-0000A1660000}"/>
    <cellStyle name="Notiz 3 4 2 3 4" xfId="13917" xr:uid="{00000000-0005-0000-0000-0000A2660000}"/>
    <cellStyle name="Notiz 3 4 2 3 5" xfId="21916" xr:uid="{00000000-0005-0000-0000-0000A3660000}"/>
    <cellStyle name="Notiz 3 4 2 30" xfId="13827" xr:uid="{00000000-0005-0000-0000-0000A4660000}"/>
    <cellStyle name="Notiz 3 4 2 4" xfId="2034" xr:uid="{00000000-0005-0000-0000-0000A5660000}"/>
    <cellStyle name="Notiz 3 4 2 4 2" xfId="4932" xr:uid="{00000000-0005-0000-0000-0000A6660000}"/>
    <cellStyle name="Notiz 3 4 2 4 2 2" xfId="19618" xr:uid="{00000000-0005-0000-0000-0000A7660000}"/>
    <cellStyle name="Notiz 3 4 2 4 2 2 2" xfId="32417" xr:uid="{00000000-0005-0000-0000-0000A8660000}"/>
    <cellStyle name="Notiz 3 4 2 4 2 3" xfId="13920" xr:uid="{00000000-0005-0000-0000-0000A9660000}"/>
    <cellStyle name="Notiz 3 4 2 4 2 4" xfId="26733" xr:uid="{00000000-0005-0000-0000-0000AA660000}"/>
    <cellStyle name="Notiz 3 4 2 4 3" xfId="7545" xr:uid="{00000000-0005-0000-0000-0000AB660000}"/>
    <cellStyle name="Notiz 3 4 2 4 3 2" xfId="19617" xr:uid="{00000000-0005-0000-0000-0000AC660000}"/>
    <cellStyle name="Notiz 3 4 2 4 3 3" xfId="32416" xr:uid="{00000000-0005-0000-0000-0000AD660000}"/>
    <cellStyle name="Notiz 3 4 2 4 4" xfId="13919" xr:uid="{00000000-0005-0000-0000-0000AE660000}"/>
    <cellStyle name="Notiz 3 4 2 4 5" xfId="22223" xr:uid="{00000000-0005-0000-0000-0000AF660000}"/>
    <cellStyle name="Notiz 3 4 2 5" xfId="1749" xr:uid="{00000000-0005-0000-0000-0000B0660000}"/>
    <cellStyle name="Notiz 3 4 2 5 2" xfId="4648" xr:uid="{00000000-0005-0000-0000-0000B1660000}"/>
    <cellStyle name="Notiz 3 4 2 5 2 2" xfId="19620" xr:uid="{00000000-0005-0000-0000-0000B2660000}"/>
    <cellStyle name="Notiz 3 4 2 5 2 2 2" xfId="32419" xr:uid="{00000000-0005-0000-0000-0000B3660000}"/>
    <cellStyle name="Notiz 3 4 2 5 2 3" xfId="13922" xr:uid="{00000000-0005-0000-0000-0000B4660000}"/>
    <cellStyle name="Notiz 3 4 2 5 2 4" xfId="26734" xr:uid="{00000000-0005-0000-0000-0000B5660000}"/>
    <cellStyle name="Notiz 3 4 2 5 3" xfId="7377" xr:uid="{00000000-0005-0000-0000-0000B6660000}"/>
    <cellStyle name="Notiz 3 4 2 5 3 2" xfId="19619" xr:uid="{00000000-0005-0000-0000-0000B7660000}"/>
    <cellStyle name="Notiz 3 4 2 5 3 3" xfId="32418" xr:uid="{00000000-0005-0000-0000-0000B8660000}"/>
    <cellStyle name="Notiz 3 4 2 5 4" xfId="13921" xr:uid="{00000000-0005-0000-0000-0000B9660000}"/>
    <cellStyle name="Notiz 3 4 2 5 5" xfId="21938" xr:uid="{00000000-0005-0000-0000-0000BA660000}"/>
    <cellStyle name="Notiz 3 4 2 6" xfId="2010" xr:uid="{00000000-0005-0000-0000-0000BB660000}"/>
    <cellStyle name="Notiz 3 4 2 6 2" xfId="4908" xr:uid="{00000000-0005-0000-0000-0000BC660000}"/>
    <cellStyle name="Notiz 3 4 2 6 2 2" xfId="19622" xr:uid="{00000000-0005-0000-0000-0000BD660000}"/>
    <cellStyle name="Notiz 3 4 2 6 2 2 2" xfId="32421" xr:uid="{00000000-0005-0000-0000-0000BE660000}"/>
    <cellStyle name="Notiz 3 4 2 6 2 3" xfId="13924" xr:uid="{00000000-0005-0000-0000-0000BF660000}"/>
    <cellStyle name="Notiz 3 4 2 6 2 4" xfId="26735" xr:uid="{00000000-0005-0000-0000-0000C0660000}"/>
    <cellStyle name="Notiz 3 4 2 6 3" xfId="7525" xr:uid="{00000000-0005-0000-0000-0000C1660000}"/>
    <cellStyle name="Notiz 3 4 2 6 3 2" xfId="19621" xr:uid="{00000000-0005-0000-0000-0000C2660000}"/>
    <cellStyle name="Notiz 3 4 2 6 3 3" xfId="32420" xr:uid="{00000000-0005-0000-0000-0000C3660000}"/>
    <cellStyle name="Notiz 3 4 2 6 4" xfId="13923" xr:uid="{00000000-0005-0000-0000-0000C4660000}"/>
    <cellStyle name="Notiz 3 4 2 6 5" xfId="22199" xr:uid="{00000000-0005-0000-0000-0000C5660000}"/>
    <cellStyle name="Notiz 3 4 2 7" xfId="1771" xr:uid="{00000000-0005-0000-0000-0000C6660000}"/>
    <cellStyle name="Notiz 3 4 2 7 2" xfId="4670" xr:uid="{00000000-0005-0000-0000-0000C7660000}"/>
    <cellStyle name="Notiz 3 4 2 7 2 2" xfId="19624" xr:uid="{00000000-0005-0000-0000-0000C8660000}"/>
    <cellStyle name="Notiz 3 4 2 7 2 2 2" xfId="32423" xr:uid="{00000000-0005-0000-0000-0000C9660000}"/>
    <cellStyle name="Notiz 3 4 2 7 2 3" xfId="13926" xr:uid="{00000000-0005-0000-0000-0000CA660000}"/>
    <cellStyle name="Notiz 3 4 2 7 2 4" xfId="26736" xr:uid="{00000000-0005-0000-0000-0000CB660000}"/>
    <cellStyle name="Notiz 3 4 2 7 3" xfId="7395" xr:uid="{00000000-0005-0000-0000-0000CC660000}"/>
    <cellStyle name="Notiz 3 4 2 7 3 2" xfId="19623" xr:uid="{00000000-0005-0000-0000-0000CD660000}"/>
    <cellStyle name="Notiz 3 4 2 7 3 3" xfId="32422" xr:uid="{00000000-0005-0000-0000-0000CE660000}"/>
    <cellStyle name="Notiz 3 4 2 7 4" xfId="13925" xr:uid="{00000000-0005-0000-0000-0000CF660000}"/>
    <cellStyle name="Notiz 3 4 2 7 5" xfId="21960" xr:uid="{00000000-0005-0000-0000-0000D0660000}"/>
    <cellStyle name="Notiz 3 4 2 8" xfId="1993" xr:uid="{00000000-0005-0000-0000-0000D1660000}"/>
    <cellStyle name="Notiz 3 4 2 8 2" xfId="4891" xr:uid="{00000000-0005-0000-0000-0000D2660000}"/>
    <cellStyle name="Notiz 3 4 2 8 2 2" xfId="19626" xr:uid="{00000000-0005-0000-0000-0000D3660000}"/>
    <cellStyle name="Notiz 3 4 2 8 2 2 2" xfId="32425" xr:uid="{00000000-0005-0000-0000-0000D4660000}"/>
    <cellStyle name="Notiz 3 4 2 8 2 3" xfId="13928" xr:uid="{00000000-0005-0000-0000-0000D5660000}"/>
    <cellStyle name="Notiz 3 4 2 8 2 4" xfId="26737" xr:uid="{00000000-0005-0000-0000-0000D6660000}"/>
    <cellStyle name="Notiz 3 4 2 8 3" xfId="7512" xr:uid="{00000000-0005-0000-0000-0000D7660000}"/>
    <cellStyle name="Notiz 3 4 2 8 3 2" xfId="19625" xr:uid="{00000000-0005-0000-0000-0000D8660000}"/>
    <cellStyle name="Notiz 3 4 2 8 3 3" xfId="32424" xr:uid="{00000000-0005-0000-0000-0000D9660000}"/>
    <cellStyle name="Notiz 3 4 2 8 4" xfId="13927" xr:uid="{00000000-0005-0000-0000-0000DA660000}"/>
    <cellStyle name="Notiz 3 4 2 8 5" xfId="22182" xr:uid="{00000000-0005-0000-0000-0000DB660000}"/>
    <cellStyle name="Notiz 3 4 2 9" xfId="2367" xr:uid="{00000000-0005-0000-0000-0000DC660000}"/>
    <cellStyle name="Notiz 3 4 2 9 2" xfId="5265" xr:uid="{00000000-0005-0000-0000-0000DD660000}"/>
    <cellStyle name="Notiz 3 4 2 9 2 2" xfId="19628" xr:uid="{00000000-0005-0000-0000-0000DE660000}"/>
    <cellStyle name="Notiz 3 4 2 9 2 2 2" xfId="32427" xr:uid="{00000000-0005-0000-0000-0000DF660000}"/>
    <cellStyle name="Notiz 3 4 2 9 2 3" xfId="13930" xr:uid="{00000000-0005-0000-0000-0000E0660000}"/>
    <cellStyle name="Notiz 3 4 2 9 2 4" xfId="26738" xr:uid="{00000000-0005-0000-0000-0000E1660000}"/>
    <cellStyle name="Notiz 3 4 2 9 3" xfId="7800" xr:uid="{00000000-0005-0000-0000-0000E2660000}"/>
    <cellStyle name="Notiz 3 4 2 9 3 2" xfId="19627" xr:uid="{00000000-0005-0000-0000-0000E3660000}"/>
    <cellStyle name="Notiz 3 4 2 9 3 3" xfId="32426" xr:uid="{00000000-0005-0000-0000-0000E4660000}"/>
    <cellStyle name="Notiz 3 4 2 9 4" xfId="13929" xr:uid="{00000000-0005-0000-0000-0000E5660000}"/>
    <cellStyle name="Notiz 3 4 2 9 5" xfId="22556" xr:uid="{00000000-0005-0000-0000-0000E6660000}"/>
    <cellStyle name="Notiz 3 4 20" xfId="2531" xr:uid="{00000000-0005-0000-0000-0000E7660000}"/>
    <cellStyle name="Notiz 3 4 20 2" xfId="5428" xr:uid="{00000000-0005-0000-0000-0000E8660000}"/>
    <cellStyle name="Notiz 3 4 20 2 2" xfId="19630" xr:uid="{00000000-0005-0000-0000-0000E9660000}"/>
    <cellStyle name="Notiz 3 4 20 2 2 2" xfId="32429" xr:uid="{00000000-0005-0000-0000-0000EA660000}"/>
    <cellStyle name="Notiz 3 4 20 2 3" xfId="13932" xr:uid="{00000000-0005-0000-0000-0000EB660000}"/>
    <cellStyle name="Notiz 3 4 20 2 4" xfId="26739" xr:uid="{00000000-0005-0000-0000-0000EC660000}"/>
    <cellStyle name="Notiz 3 4 20 3" xfId="7906" xr:uid="{00000000-0005-0000-0000-0000ED660000}"/>
    <cellStyle name="Notiz 3 4 20 3 2" xfId="19629" xr:uid="{00000000-0005-0000-0000-0000EE660000}"/>
    <cellStyle name="Notiz 3 4 20 3 3" xfId="32428" xr:uid="{00000000-0005-0000-0000-0000EF660000}"/>
    <cellStyle name="Notiz 3 4 20 4" xfId="13931" xr:uid="{00000000-0005-0000-0000-0000F0660000}"/>
    <cellStyle name="Notiz 3 4 20 5" xfId="22719" xr:uid="{00000000-0005-0000-0000-0000F1660000}"/>
    <cellStyle name="Notiz 3 4 21" xfId="3586" xr:uid="{00000000-0005-0000-0000-0000F2660000}"/>
    <cellStyle name="Notiz 3 4 21 2" xfId="6483" xr:uid="{00000000-0005-0000-0000-0000F3660000}"/>
    <cellStyle name="Notiz 3 4 21 2 2" xfId="19632" xr:uid="{00000000-0005-0000-0000-0000F4660000}"/>
    <cellStyle name="Notiz 3 4 21 2 2 2" xfId="32431" xr:uid="{00000000-0005-0000-0000-0000F5660000}"/>
    <cellStyle name="Notiz 3 4 21 2 3" xfId="13934" xr:uid="{00000000-0005-0000-0000-0000F6660000}"/>
    <cellStyle name="Notiz 3 4 21 2 4" xfId="26740" xr:uid="{00000000-0005-0000-0000-0000F7660000}"/>
    <cellStyle name="Notiz 3 4 21 3" xfId="8577" xr:uid="{00000000-0005-0000-0000-0000F8660000}"/>
    <cellStyle name="Notiz 3 4 21 3 2" xfId="19631" xr:uid="{00000000-0005-0000-0000-0000F9660000}"/>
    <cellStyle name="Notiz 3 4 21 3 3" xfId="32430" xr:uid="{00000000-0005-0000-0000-0000FA660000}"/>
    <cellStyle name="Notiz 3 4 21 4" xfId="13933" xr:uid="{00000000-0005-0000-0000-0000FB660000}"/>
    <cellStyle name="Notiz 3 4 21 5" xfId="23774" xr:uid="{00000000-0005-0000-0000-0000FC660000}"/>
    <cellStyle name="Notiz 3 4 22" xfId="3659" xr:uid="{00000000-0005-0000-0000-0000FD660000}"/>
    <cellStyle name="Notiz 3 4 22 2" xfId="6556" xr:uid="{00000000-0005-0000-0000-0000FE660000}"/>
    <cellStyle name="Notiz 3 4 22 2 2" xfId="19634" xr:uid="{00000000-0005-0000-0000-0000FF660000}"/>
    <cellStyle name="Notiz 3 4 22 2 2 2" xfId="32433" xr:uid="{00000000-0005-0000-0000-000000670000}"/>
    <cellStyle name="Notiz 3 4 22 2 3" xfId="13936" xr:uid="{00000000-0005-0000-0000-000001670000}"/>
    <cellStyle name="Notiz 3 4 22 2 4" xfId="26741" xr:uid="{00000000-0005-0000-0000-000002670000}"/>
    <cellStyle name="Notiz 3 4 22 3" xfId="8613" xr:uid="{00000000-0005-0000-0000-000003670000}"/>
    <cellStyle name="Notiz 3 4 22 3 2" xfId="19633" xr:uid="{00000000-0005-0000-0000-000004670000}"/>
    <cellStyle name="Notiz 3 4 22 3 3" xfId="32432" xr:uid="{00000000-0005-0000-0000-000005670000}"/>
    <cellStyle name="Notiz 3 4 22 4" xfId="13935" xr:uid="{00000000-0005-0000-0000-000006670000}"/>
    <cellStyle name="Notiz 3 4 22 5" xfId="23847" xr:uid="{00000000-0005-0000-0000-000007670000}"/>
    <cellStyle name="Notiz 3 4 23" xfId="3620" xr:uid="{00000000-0005-0000-0000-000008670000}"/>
    <cellStyle name="Notiz 3 4 23 2" xfId="6517" xr:uid="{00000000-0005-0000-0000-000009670000}"/>
    <cellStyle name="Notiz 3 4 23 2 2" xfId="19636" xr:uid="{00000000-0005-0000-0000-00000A670000}"/>
    <cellStyle name="Notiz 3 4 23 2 2 2" xfId="32435" xr:uid="{00000000-0005-0000-0000-00000B670000}"/>
    <cellStyle name="Notiz 3 4 23 2 3" xfId="13938" xr:uid="{00000000-0005-0000-0000-00000C670000}"/>
    <cellStyle name="Notiz 3 4 23 2 4" xfId="26742" xr:uid="{00000000-0005-0000-0000-00000D670000}"/>
    <cellStyle name="Notiz 3 4 23 3" xfId="8591" xr:uid="{00000000-0005-0000-0000-00000E670000}"/>
    <cellStyle name="Notiz 3 4 23 3 2" xfId="19635" xr:uid="{00000000-0005-0000-0000-00000F670000}"/>
    <cellStyle name="Notiz 3 4 23 3 3" xfId="32434" xr:uid="{00000000-0005-0000-0000-000010670000}"/>
    <cellStyle name="Notiz 3 4 23 4" xfId="13937" xr:uid="{00000000-0005-0000-0000-000011670000}"/>
    <cellStyle name="Notiz 3 4 23 5" xfId="23808" xr:uid="{00000000-0005-0000-0000-000012670000}"/>
    <cellStyle name="Notiz 3 4 24" xfId="3720" xr:uid="{00000000-0005-0000-0000-000013670000}"/>
    <cellStyle name="Notiz 3 4 24 2" xfId="6617" xr:uid="{00000000-0005-0000-0000-000014670000}"/>
    <cellStyle name="Notiz 3 4 24 2 2" xfId="19638" xr:uid="{00000000-0005-0000-0000-000015670000}"/>
    <cellStyle name="Notiz 3 4 24 2 2 2" xfId="32437" xr:uid="{00000000-0005-0000-0000-000016670000}"/>
    <cellStyle name="Notiz 3 4 24 2 3" xfId="13940" xr:uid="{00000000-0005-0000-0000-000017670000}"/>
    <cellStyle name="Notiz 3 4 24 2 4" xfId="26743" xr:uid="{00000000-0005-0000-0000-000018670000}"/>
    <cellStyle name="Notiz 3 4 24 3" xfId="8652" xr:uid="{00000000-0005-0000-0000-000019670000}"/>
    <cellStyle name="Notiz 3 4 24 3 2" xfId="19637" xr:uid="{00000000-0005-0000-0000-00001A670000}"/>
    <cellStyle name="Notiz 3 4 24 3 3" xfId="32436" xr:uid="{00000000-0005-0000-0000-00001B670000}"/>
    <cellStyle name="Notiz 3 4 24 4" xfId="13939" xr:uid="{00000000-0005-0000-0000-00001C670000}"/>
    <cellStyle name="Notiz 3 4 24 5" xfId="23908" xr:uid="{00000000-0005-0000-0000-00001D670000}"/>
    <cellStyle name="Notiz 3 4 25" xfId="3694" xr:uid="{00000000-0005-0000-0000-00001E670000}"/>
    <cellStyle name="Notiz 3 4 25 2" xfId="6591" xr:uid="{00000000-0005-0000-0000-00001F670000}"/>
    <cellStyle name="Notiz 3 4 25 2 2" xfId="19640" xr:uid="{00000000-0005-0000-0000-000020670000}"/>
    <cellStyle name="Notiz 3 4 25 2 2 2" xfId="32439" xr:uid="{00000000-0005-0000-0000-000021670000}"/>
    <cellStyle name="Notiz 3 4 25 2 3" xfId="13942" xr:uid="{00000000-0005-0000-0000-000022670000}"/>
    <cellStyle name="Notiz 3 4 25 2 4" xfId="26744" xr:uid="{00000000-0005-0000-0000-000023670000}"/>
    <cellStyle name="Notiz 3 4 25 3" xfId="8646" xr:uid="{00000000-0005-0000-0000-000024670000}"/>
    <cellStyle name="Notiz 3 4 25 3 2" xfId="19639" xr:uid="{00000000-0005-0000-0000-000025670000}"/>
    <cellStyle name="Notiz 3 4 25 3 3" xfId="32438" xr:uid="{00000000-0005-0000-0000-000026670000}"/>
    <cellStyle name="Notiz 3 4 25 4" xfId="13941" xr:uid="{00000000-0005-0000-0000-000027670000}"/>
    <cellStyle name="Notiz 3 4 25 5" xfId="23882" xr:uid="{00000000-0005-0000-0000-000028670000}"/>
    <cellStyle name="Notiz 3 4 26" xfId="3390" xr:uid="{00000000-0005-0000-0000-000029670000}"/>
    <cellStyle name="Notiz 3 4 26 2" xfId="6287" xr:uid="{00000000-0005-0000-0000-00002A670000}"/>
    <cellStyle name="Notiz 3 4 26 2 2" xfId="19642" xr:uid="{00000000-0005-0000-0000-00002B670000}"/>
    <cellStyle name="Notiz 3 4 26 2 2 2" xfId="32441" xr:uid="{00000000-0005-0000-0000-00002C670000}"/>
    <cellStyle name="Notiz 3 4 26 2 3" xfId="13944" xr:uid="{00000000-0005-0000-0000-00002D670000}"/>
    <cellStyle name="Notiz 3 4 26 2 4" xfId="26745" xr:uid="{00000000-0005-0000-0000-00002E670000}"/>
    <cellStyle name="Notiz 3 4 26 3" xfId="8462" xr:uid="{00000000-0005-0000-0000-00002F670000}"/>
    <cellStyle name="Notiz 3 4 26 3 2" xfId="19641" xr:uid="{00000000-0005-0000-0000-000030670000}"/>
    <cellStyle name="Notiz 3 4 26 3 3" xfId="32440" xr:uid="{00000000-0005-0000-0000-000031670000}"/>
    <cellStyle name="Notiz 3 4 26 4" xfId="13943" xr:uid="{00000000-0005-0000-0000-000032670000}"/>
    <cellStyle name="Notiz 3 4 26 5" xfId="23578" xr:uid="{00000000-0005-0000-0000-000033670000}"/>
    <cellStyle name="Notiz 3 4 27" xfId="4060" xr:uid="{00000000-0005-0000-0000-000034670000}"/>
    <cellStyle name="Notiz 3 4 27 2" xfId="6957" xr:uid="{00000000-0005-0000-0000-000035670000}"/>
    <cellStyle name="Notiz 3 4 27 2 2" xfId="19644" xr:uid="{00000000-0005-0000-0000-000036670000}"/>
    <cellStyle name="Notiz 3 4 27 2 2 2" xfId="32443" xr:uid="{00000000-0005-0000-0000-000037670000}"/>
    <cellStyle name="Notiz 3 4 27 2 3" xfId="13946" xr:uid="{00000000-0005-0000-0000-000038670000}"/>
    <cellStyle name="Notiz 3 4 27 2 4" xfId="26746" xr:uid="{00000000-0005-0000-0000-000039670000}"/>
    <cellStyle name="Notiz 3 4 27 3" xfId="8794" xr:uid="{00000000-0005-0000-0000-00003A670000}"/>
    <cellStyle name="Notiz 3 4 27 3 2" xfId="19643" xr:uid="{00000000-0005-0000-0000-00003B670000}"/>
    <cellStyle name="Notiz 3 4 27 3 3" xfId="32442" xr:uid="{00000000-0005-0000-0000-00003C670000}"/>
    <cellStyle name="Notiz 3 4 27 4" xfId="13945" xr:uid="{00000000-0005-0000-0000-00003D670000}"/>
    <cellStyle name="Notiz 3 4 27 5" xfId="24248" xr:uid="{00000000-0005-0000-0000-00003E670000}"/>
    <cellStyle name="Notiz 3 4 28" xfId="3171" xr:uid="{00000000-0005-0000-0000-00003F670000}"/>
    <cellStyle name="Notiz 3 4 28 2" xfId="6068" xr:uid="{00000000-0005-0000-0000-000040670000}"/>
    <cellStyle name="Notiz 3 4 28 2 2" xfId="19646" xr:uid="{00000000-0005-0000-0000-000041670000}"/>
    <cellStyle name="Notiz 3 4 28 2 2 2" xfId="32445" xr:uid="{00000000-0005-0000-0000-000042670000}"/>
    <cellStyle name="Notiz 3 4 28 2 3" xfId="13948" xr:uid="{00000000-0005-0000-0000-000043670000}"/>
    <cellStyle name="Notiz 3 4 28 2 4" xfId="26747" xr:uid="{00000000-0005-0000-0000-000044670000}"/>
    <cellStyle name="Notiz 3 4 28 3" xfId="19645" xr:uid="{00000000-0005-0000-0000-000045670000}"/>
    <cellStyle name="Notiz 3 4 28 3 2" xfId="32444" xr:uid="{00000000-0005-0000-0000-000046670000}"/>
    <cellStyle name="Notiz 3 4 28 4" xfId="13947" xr:uid="{00000000-0005-0000-0000-000047670000}"/>
    <cellStyle name="Notiz 3 4 28 5" xfId="23359" xr:uid="{00000000-0005-0000-0000-000048670000}"/>
    <cellStyle name="Notiz 3 4 29" xfId="4299" xr:uid="{00000000-0005-0000-0000-000049670000}"/>
    <cellStyle name="Notiz 3 4 29 2" xfId="19647" xr:uid="{00000000-0005-0000-0000-00004A670000}"/>
    <cellStyle name="Notiz 3 4 29 2 2" xfId="32446" xr:uid="{00000000-0005-0000-0000-00004B670000}"/>
    <cellStyle name="Notiz 3 4 29 3" xfId="13949" xr:uid="{00000000-0005-0000-0000-00004C670000}"/>
    <cellStyle name="Notiz 3 4 29 4" xfId="26748" xr:uid="{00000000-0005-0000-0000-00004D670000}"/>
    <cellStyle name="Notiz 3 4 3" xfId="487" xr:uid="{00000000-0005-0000-0000-00004E670000}"/>
    <cellStyle name="Notiz 3 4 3 10" xfId="2361" xr:uid="{00000000-0005-0000-0000-00004F670000}"/>
    <cellStyle name="Notiz 3 4 3 10 2" xfId="5259" xr:uid="{00000000-0005-0000-0000-000050670000}"/>
    <cellStyle name="Notiz 3 4 3 10 2 2" xfId="19650" xr:uid="{00000000-0005-0000-0000-000051670000}"/>
    <cellStyle name="Notiz 3 4 3 10 2 2 2" xfId="32449" xr:uid="{00000000-0005-0000-0000-000052670000}"/>
    <cellStyle name="Notiz 3 4 3 10 2 3" xfId="13952" xr:uid="{00000000-0005-0000-0000-000053670000}"/>
    <cellStyle name="Notiz 3 4 3 10 2 4" xfId="26749" xr:uid="{00000000-0005-0000-0000-000054670000}"/>
    <cellStyle name="Notiz 3 4 3 10 3" xfId="7795" xr:uid="{00000000-0005-0000-0000-000055670000}"/>
    <cellStyle name="Notiz 3 4 3 10 3 2" xfId="19649" xr:uid="{00000000-0005-0000-0000-000056670000}"/>
    <cellStyle name="Notiz 3 4 3 10 3 3" xfId="32448" xr:uid="{00000000-0005-0000-0000-000057670000}"/>
    <cellStyle name="Notiz 3 4 3 10 4" xfId="13951" xr:uid="{00000000-0005-0000-0000-000058670000}"/>
    <cellStyle name="Notiz 3 4 3 10 5" xfId="22550" xr:uid="{00000000-0005-0000-0000-000059670000}"/>
    <cellStyle name="Notiz 3 4 3 11" xfId="2435" xr:uid="{00000000-0005-0000-0000-00005A670000}"/>
    <cellStyle name="Notiz 3 4 3 11 2" xfId="5332" xr:uid="{00000000-0005-0000-0000-00005B670000}"/>
    <cellStyle name="Notiz 3 4 3 11 2 2" xfId="19652" xr:uid="{00000000-0005-0000-0000-00005C670000}"/>
    <cellStyle name="Notiz 3 4 3 11 2 2 2" xfId="32451" xr:uid="{00000000-0005-0000-0000-00005D670000}"/>
    <cellStyle name="Notiz 3 4 3 11 2 3" xfId="13954" xr:uid="{00000000-0005-0000-0000-00005E670000}"/>
    <cellStyle name="Notiz 3 4 3 11 2 4" xfId="26750" xr:uid="{00000000-0005-0000-0000-00005F670000}"/>
    <cellStyle name="Notiz 3 4 3 11 3" xfId="7835" xr:uid="{00000000-0005-0000-0000-000060670000}"/>
    <cellStyle name="Notiz 3 4 3 11 3 2" xfId="19651" xr:uid="{00000000-0005-0000-0000-000061670000}"/>
    <cellStyle name="Notiz 3 4 3 11 3 3" xfId="32450" xr:uid="{00000000-0005-0000-0000-000062670000}"/>
    <cellStyle name="Notiz 3 4 3 11 4" xfId="13953" xr:uid="{00000000-0005-0000-0000-000063670000}"/>
    <cellStyle name="Notiz 3 4 3 11 5" xfId="22623" xr:uid="{00000000-0005-0000-0000-000064670000}"/>
    <cellStyle name="Notiz 3 4 3 12" xfId="1420" xr:uid="{00000000-0005-0000-0000-000065670000}"/>
    <cellStyle name="Notiz 3 4 3 12 2" xfId="4320" xr:uid="{00000000-0005-0000-0000-000066670000}"/>
    <cellStyle name="Notiz 3 4 3 12 2 2" xfId="19654" xr:uid="{00000000-0005-0000-0000-000067670000}"/>
    <cellStyle name="Notiz 3 4 3 12 2 2 2" xfId="32453" xr:uid="{00000000-0005-0000-0000-000068670000}"/>
    <cellStyle name="Notiz 3 4 3 12 2 3" xfId="13956" xr:uid="{00000000-0005-0000-0000-000069670000}"/>
    <cellStyle name="Notiz 3 4 3 12 2 4" xfId="26751" xr:uid="{00000000-0005-0000-0000-00006A670000}"/>
    <cellStyle name="Notiz 3 4 3 12 3" xfId="7142" xr:uid="{00000000-0005-0000-0000-00006B670000}"/>
    <cellStyle name="Notiz 3 4 3 12 3 2" xfId="19653" xr:uid="{00000000-0005-0000-0000-00006C670000}"/>
    <cellStyle name="Notiz 3 4 3 12 3 3" xfId="32452" xr:uid="{00000000-0005-0000-0000-00006D670000}"/>
    <cellStyle name="Notiz 3 4 3 12 4" xfId="13955" xr:uid="{00000000-0005-0000-0000-00006E670000}"/>
    <cellStyle name="Notiz 3 4 3 12 5" xfId="21610" xr:uid="{00000000-0005-0000-0000-00006F670000}"/>
    <cellStyle name="Notiz 3 4 3 13" xfId="2338" xr:uid="{00000000-0005-0000-0000-000070670000}"/>
    <cellStyle name="Notiz 3 4 3 13 2" xfId="5236" xr:uid="{00000000-0005-0000-0000-000071670000}"/>
    <cellStyle name="Notiz 3 4 3 13 2 2" xfId="19656" xr:uid="{00000000-0005-0000-0000-000072670000}"/>
    <cellStyle name="Notiz 3 4 3 13 2 2 2" xfId="32455" xr:uid="{00000000-0005-0000-0000-000073670000}"/>
    <cellStyle name="Notiz 3 4 3 13 2 3" xfId="13958" xr:uid="{00000000-0005-0000-0000-000074670000}"/>
    <cellStyle name="Notiz 3 4 3 13 2 4" xfId="26752" xr:uid="{00000000-0005-0000-0000-000075670000}"/>
    <cellStyle name="Notiz 3 4 3 13 3" xfId="7786" xr:uid="{00000000-0005-0000-0000-000076670000}"/>
    <cellStyle name="Notiz 3 4 3 13 3 2" xfId="19655" xr:uid="{00000000-0005-0000-0000-000077670000}"/>
    <cellStyle name="Notiz 3 4 3 13 3 3" xfId="32454" xr:uid="{00000000-0005-0000-0000-000078670000}"/>
    <cellStyle name="Notiz 3 4 3 13 4" xfId="13957" xr:uid="{00000000-0005-0000-0000-000079670000}"/>
    <cellStyle name="Notiz 3 4 3 13 5" xfId="22527" xr:uid="{00000000-0005-0000-0000-00007A670000}"/>
    <cellStyle name="Notiz 3 4 3 14" xfId="3289" xr:uid="{00000000-0005-0000-0000-00007B670000}"/>
    <cellStyle name="Notiz 3 4 3 14 2" xfId="6186" xr:uid="{00000000-0005-0000-0000-00007C670000}"/>
    <cellStyle name="Notiz 3 4 3 14 2 2" xfId="19658" xr:uid="{00000000-0005-0000-0000-00007D670000}"/>
    <cellStyle name="Notiz 3 4 3 14 2 2 2" xfId="32457" xr:uid="{00000000-0005-0000-0000-00007E670000}"/>
    <cellStyle name="Notiz 3 4 3 14 2 3" xfId="13960" xr:uid="{00000000-0005-0000-0000-00007F670000}"/>
    <cellStyle name="Notiz 3 4 3 14 2 4" xfId="26753" xr:uid="{00000000-0005-0000-0000-000080670000}"/>
    <cellStyle name="Notiz 3 4 3 14 3" xfId="8405" xr:uid="{00000000-0005-0000-0000-000081670000}"/>
    <cellStyle name="Notiz 3 4 3 14 3 2" xfId="19657" xr:uid="{00000000-0005-0000-0000-000082670000}"/>
    <cellStyle name="Notiz 3 4 3 14 3 3" xfId="32456" xr:uid="{00000000-0005-0000-0000-000083670000}"/>
    <cellStyle name="Notiz 3 4 3 14 4" xfId="13959" xr:uid="{00000000-0005-0000-0000-000084670000}"/>
    <cellStyle name="Notiz 3 4 3 14 5" xfId="23477" xr:uid="{00000000-0005-0000-0000-000085670000}"/>
    <cellStyle name="Notiz 3 4 3 15" xfId="3180" xr:uid="{00000000-0005-0000-0000-000086670000}"/>
    <cellStyle name="Notiz 3 4 3 15 2" xfId="6077" xr:uid="{00000000-0005-0000-0000-000087670000}"/>
    <cellStyle name="Notiz 3 4 3 15 2 2" xfId="19660" xr:uid="{00000000-0005-0000-0000-000088670000}"/>
    <cellStyle name="Notiz 3 4 3 15 2 2 2" xfId="32459" xr:uid="{00000000-0005-0000-0000-000089670000}"/>
    <cellStyle name="Notiz 3 4 3 15 2 3" xfId="13962" xr:uid="{00000000-0005-0000-0000-00008A670000}"/>
    <cellStyle name="Notiz 3 4 3 15 2 4" xfId="26754" xr:uid="{00000000-0005-0000-0000-00008B670000}"/>
    <cellStyle name="Notiz 3 4 3 15 3" xfId="8326" xr:uid="{00000000-0005-0000-0000-00008C670000}"/>
    <cellStyle name="Notiz 3 4 3 15 3 2" xfId="19659" xr:uid="{00000000-0005-0000-0000-00008D670000}"/>
    <cellStyle name="Notiz 3 4 3 15 3 3" xfId="32458" xr:uid="{00000000-0005-0000-0000-00008E670000}"/>
    <cellStyle name="Notiz 3 4 3 15 4" xfId="13961" xr:uid="{00000000-0005-0000-0000-00008F670000}"/>
    <cellStyle name="Notiz 3 4 3 15 5" xfId="23368" xr:uid="{00000000-0005-0000-0000-000090670000}"/>
    <cellStyle name="Notiz 3 4 3 16" xfId="3045" xr:uid="{00000000-0005-0000-0000-000091670000}"/>
    <cellStyle name="Notiz 3 4 3 16 2" xfId="5942" xr:uid="{00000000-0005-0000-0000-000092670000}"/>
    <cellStyle name="Notiz 3 4 3 16 2 2" xfId="19662" xr:uid="{00000000-0005-0000-0000-000093670000}"/>
    <cellStyle name="Notiz 3 4 3 16 2 2 2" xfId="32461" xr:uid="{00000000-0005-0000-0000-000094670000}"/>
    <cellStyle name="Notiz 3 4 3 16 2 3" xfId="13964" xr:uid="{00000000-0005-0000-0000-000095670000}"/>
    <cellStyle name="Notiz 3 4 3 16 2 4" xfId="26755" xr:uid="{00000000-0005-0000-0000-000096670000}"/>
    <cellStyle name="Notiz 3 4 3 16 3" xfId="8251" xr:uid="{00000000-0005-0000-0000-000097670000}"/>
    <cellStyle name="Notiz 3 4 3 16 3 2" xfId="19661" xr:uid="{00000000-0005-0000-0000-000098670000}"/>
    <cellStyle name="Notiz 3 4 3 16 3 3" xfId="32460" xr:uid="{00000000-0005-0000-0000-000099670000}"/>
    <cellStyle name="Notiz 3 4 3 16 4" xfId="13963" xr:uid="{00000000-0005-0000-0000-00009A670000}"/>
    <cellStyle name="Notiz 3 4 3 16 5" xfId="23233" xr:uid="{00000000-0005-0000-0000-00009B670000}"/>
    <cellStyle name="Notiz 3 4 3 17" xfId="3429" xr:uid="{00000000-0005-0000-0000-00009C670000}"/>
    <cellStyle name="Notiz 3 4 3 17 2" xfId="6326" xr:uid="{00000000-0005-0000-0000-00009D670000}"/>
    <cellStyle name="Notiz 3 4 3 17 2 2" xfId="19664" xr:uid="{00000000-0005-0000-0000-00009E670000}"/>
    <cellStyle name="Notiz 3 4 3 17 2 2 2" xfId="32463" xr:uid="{00000000-0005-0000-0000-00009F670000}"/>
    <cellStyle name="Notiz 3 4 3 17 2 3" xfId="13966" xr:uid="{00000000-0005-0000-0000-0000A0670000}"/>
    <cellStyle name="Notiz 3 4 3 17 2 4" xfId="26756" xr:uid="{00000000-0005-0000-0000-0000A1670000}"/>
    <cellStyle name="Notiz 3 4 3 17 3" xfId="8486" xr:uid="{00000000-0005-0000-0000-0000A2670000}"/>
    <cellStyle name="Notiz 3 4 3 17 3 2" xfId="19663" xr:uid="{00000000-0005-0000-0000-0000A3670000}"/>
    <cellStyle name="Notiz 3 4 3 17 3 3" xfId="32462" xr:uid="{00000000-0005-0000-0000-0000A4670000}"/>
    <cellStyle name="Notiz 3 4 3 17 4" xfId="13965" xr:uid="{00000000-0005-0000-0000-0000A5670000}"/>
    <cellStyle name="Notiz 3 4 3 17 5" xfId="23617" xr:uid="{00000000-0005-0000-0000-0000A6670000}"/>
    <cellStyle name="Notiz 3 4 3 18" xfId="2480" xr:uid="{00000000-0005-0000-0000-0000A7670000}"/>
    <cellStyle name="Notiz 3 4 3 18 2" xfId="5377" xr:uid="{00000000-0005-0000-0000-0000A8670000}"/>
    <cellStyle name="Notiz 3 4 3 18 2 2" xfId="19666" xr:uid="{00000000-0005-0000-0000-0000A9670000}"/>
    <cellStyle name="Notiz 3 4 3 18 2 2 2" xfId="32465" xr:uid="{00000000-0005-0000-0000-0000AA670000}"/>
    <cellStyle name="Notiz 3 4 3 18 2 3" xfId="13968" xr:uid="{00000000-0005-0000-0000-0000AB670000}"/>
    <cellStyle name="Notiz 3 4 3 18 2 4" xfId="26757" xr:uid="{00000000-0005-0000-0000-0000AC670000}"/>
    <cellStyle name="Notiz 3 4 3 18 3" xfId="7877" xr:uid="{00000000-0005-0000-0000-0000AD670000}"/>
    <cellStyle name="Notiz 3 4 3 18 3 2" xfId="19665" xr:uid="{00000000-0005-0000-0000-0000AE670000}"/>
    <cellStyle name="Notiz 3 4 3 18 3 3" xfId="32464" xr:uid="{00000000-0005-0000-0000-0000AF670000}"/>
    <cellStyle name="Notiz 3 4 3 18 4" xfId="13967" xr:uid="{00000000-0005-0000-0000-0000B0670000}"/>
    <cellStyle name="Notiz 3 4 3 18 5" xfId="22668" xr:uid="{00000000-0005-0000-0000-0000B1670000}"/>
    <cellStyle name="Notiz 3 4 3 19" xfId="3275" xr:uid="{00000000-0005-0000-0000-0000B2670000}"/>
    <cellStyle name="Notiz 3 4 3 19 2" xfId="6172" xr:uid="{00000000-0005-0000-0000-0000B3670000}"/>
    <cellStyle name="Notiz 3 4 3 19 2 2" xfId="19668" xr:uid="{00000000-0005-0000-0000-0000B4670000}"/>
    <cellStyle name="Notiz 3 4 3 19 2 2 2" xfId="32467" xr:uid="{00000000-0005-0000-0000-0000B5670000}"/>
    <cellStyle name="Notiz 3 4 3 19 2 3" xfId="13970" xr:uid="{00000000-0005-0000-0000-0000B6670000}"/>
    <cellStyle name="Notiz 3 4 3 19 2 4" xfId="26758" xr:uid="{00000000-0005-0000-0000-0000B7670000}"/>
    <cellStyle name="Notiz 3 4 3 19 3" xfId="8393" xr:uid="{00000000-0005-0000-0000-0000B8670000}"/>
    <cellStyle name="Notiz 3 4 3 19 3 2" xfId="19667" xr:uid="{00000000-0005-0000-0000-0000B9670000}"/>
    <cellStyle name="Notiz 3 4 3 19 3 3" xfId="32466" xr:uid="{00000000-0005-0000-0000-0000BA670000}"/>
    <cellStyle name="Notiz 3 4 3 19 4" xfId="13969" xr:uid="{00000000-0005-0000-0000-0000BB670000}"/>
    <cellStyle name="Notiz 3 4 3 19 5" xfId="23463" xr:uid="{00000000-0005-0000-0000-0000BC670000}"/>
    <cellStyle name="Notiz 3 4 3 2" xfId="1729" xr:uid="{00000000-0005-0000-0000-0000BD670000}"/>
    <cellStyle name="Notiz 3 4 3 2 2" xfId="4628" xr:uid="{00000000-0005-0000-0000-0000BE670000}"/>
    <cellStyle name="Notiz 3 4 3 2 2 2" xfId="19670" xr:uid="{00000000-0005-0000-0000-0000BF670000}"/>
    <cellStyle name="Notiz 3 4 3 2 2 2 2" xfId="32469" xr:uid="{00000000-0005-0000-0000-0000C0670000}"/>
    <cellStyle name="Notiz 3 4 3 2 2 3" xfId="13972" xr:uid="{00000000-0005-0000-0000-0000C1670000}"/>
    <cellStyle name="Notiz 3 4 3 2 2 4" xfId="26759" xr:uid="{00000000-0005-0000-0000-0000C2670000}"/>
    <cellStyle name="Notiz 3 4 3 2 3" xfId="7361" xr:uid="{00000000-0005-0000-0000-0000C3670000}"/>
    <cellStyle name="Notiz 3 4 3 2 3 2" xfId="19669" xr:uid="{00000000-0005-0000-0000-0000C4670000}"/>
    <cellStyle name="Notiz 3 4 3 2 3 3" xfId="32468" xr:uid="{00000000-0005-0000-0000-0000C5670000}"/>
    <cellStyle name="Notiz 3 4 3 2 4" xfId="13971" xr:uid="{00000000-0005-0000-0000-0000C6670000}"/>
    <cellStyle name="Notiz 3 4 3 2 5" xfId="21918" xr:uid="{00000000-0005-0000-0000-0000C7670000}"/>
    <cellStyle name="Notiz 3 4 3 20" xfId="3745" xr:uid="{00000000-0005-0000-0000-0000C8670000}"/>
    <cellStyle name="Notiz 3 4 3 20 2" xfId="6642" xr:uid="{00000000-0005-0000-0000-0000C9670000}"/>
    <cellStyle name="Notiz 3 4 3 20 2 2" xfId="19672" xr:uid="{00000000-0005-0000-0000-0000CA670000}"/>
    <cellStyle name="Notiz 3 4 3 20 2 2 2" xfId="32471" xr:uid="{00000000-0005-0000-0000-0000CB670000}"/>
    <cellStyle name="Notiz 3 4 3 20 2 3" xfId="13974" xr:uid="{00000000-0005-0000-0000-0000CC670000}"/>
    <cellStyle name="Notiz 3 4 3 20 2 4" xfId="26760" xr:uid="{00000000-0005-0000-0000-0000CD670000}"/>
    <cellStyle name="Notiz 3 4 3 20 3" xfId="8668" xr:uid="{00000000-0005-0000-0000-0000CE670000}"/>
    <cellStyle name="Notiz 3 4 3 20 3 2" xfId="19671" xr:uid="{00000000-0005-0000-0000-0000CF670000}"/>
    <cellStyle name="Notiz 3 4 3 20 3 3" xfId="32470" xr:uid="{00000000-0005-0000-0000-0000D0670000}"/>
    <cellStyle name="Notiz 3 4 3 20 4" xfId="13973" xr:uid="{00000000-0005-0000-0000-0000D1670000}"/>
    <cellStyle name="Notiz 3 4 3 20 5" xfId="23933" xr:uid="{00000000-0005-0000-0000-0000D2670000}"/>
    <cellStyle name="Notiz 3 4 3 21" xfId="3628" xr:uid="{00000000-0005-0000-0000-0000D3670000}"/>
    <cellStyle name="Notiz 3 4 3 21 2" xfId="6525" xr:uid="{00000000-0005-0000-0000-0000D4670000}"/>
    <cellStyle name="Notiz 3 4 3 21 2 2" xfId="19674" xr:uid="{00000000-0005-0000-0000-0000D5670000}"/>
    <cellStyle name="Notiz 3 4 3 21 2 2 2" xfId="32473" xr:uid="{00000000-0005-0000-0000-0000D6670000}"/>
    <cellStyle name="Notiz 3 4 3 21 2 3" xfId="13976" xr:uid="{00000000-0005-0000-0000-0000D7670000}"/>
    <cellStyle name="Notiz 3 4 3 21 2 4" xfId="26761" xr:uid="{00000000-0005-0000-0000-0000D8670000}"/>
    <cellStyle name="Notiz 3 4 3 21 3" xfId="8594" xr:uid="{00000000-0005-0000-0000-0000D9670000}"/>
    <cellStyle name="Notiz 3 4 3 21 3 2" xfId="19673" xr:uid="{00000000-0005-0000-0000-0000DA670000}"/>
    <cellStyle name="Notiz 3 4 3 21 3 3" xfId="32472" xr:uid="{00000000-0005-0000-0000-0000DB670000}"/>
    <cellStyle name="Notiz 3 4 3 21 4" xfId="13975" xr:uid="{00000000-0005-0000-0000-0000DC670000}"/>
    <cellStyle name="Notiz 3 4 3 21 5" xfId="23816" xr:uid="{00000000-0005-0000-0000-0000DD670000}"/>
    <cellStyle name="Notiz 3 4 3 22" xfId="3401" xr:uid="{00000000-0005-0000-0000-0000DE670000}"/>
    <cellStyle name="Notiz 3 4 3 22 2" xfId="6298" xr:uid="{00000000-0005-0000-0000-0000DF670000}"/>
    <cellStyle name="Notiz 3 4 3 22 2 2" xfId="19676" xr:uid="{00000000-0005-0000-0000-0000E0670000}"/>
    <cellStyle name="Notiz 3 4 3 22 2 2 2" xfId="32475" xr:uid="{00000000-0005-0000-0000-0000E1670000}"/>
    <cellStyle name="Notiz 3 4 3 22 2 3" xfId="13978" xr:uid="{00000000-0005-0000-0000-0000E2670000}"/>
    <cellStyle name="Notiz 3 4 3 22 2 4" xfId="26762" xr:uid="{00000000-0005-0000-0000-0000E3670000}"/>
    <cellStyle name="Notiz 3 4 3 22 3" xfId="8469" xr:uid="{00000000-0005-0000-0000-0000E4670000}"/>
    <cellStyle name="Notiz 3 4 3 22 3 2" xfId="19675" xr:uid="{00000000-0005-0000-0000-0000E5670000}"/>
    <cellStyle name="Notiz 3 4 3 22 3 3" xfId="32474" xr:uid="{00000000-0005-0000-0000-0000E6670000}"/>
    <cellStyle name="Notiz 3 4 3 22 4" xfId="13977" xr:uid="{00000000-0005-0000-0000-0000E7670000}"/>
    <cellStyle name="Notiz 3 4 3 22 5" xfId="23589" xr:uid="{00000000-0005-0000-0000-0000E8670000}"/>
    <cellStyle name="Notiz 3 4 3 23" xfId="3693" xr:uid="{00000000-0005-0000-0000-0000E9670000}"/>
    <cellStyle name="Notiz 3 4 3 23 2" xfId="6590" xr:uid="{00000000-0005-0000-0000-0000EA670000}"/>
    <cellStyle name="Notiz 3 4 3 23 2 2" xfId="19678" xr:uid="{00000000-0005-0000-0000-0000EB670000}"/>
    <cellStyle name="Notiz 3 4 3 23 2 2 2" xfId="32477" xr:uid="{00000000-0005-0000-0000-0000EC670000}"/>
    <cellStyle name="Notiz 3 4 3 23 2 3" xfId="13980" xr:uid="{00000000-0005-0000-0000-0000ED670000}"/>
    <cellStyle name="Notiz 3 4 3 23 2 4" xfId="26763" xr:uid="{00000000-0005-0000-0000-0000EE670000}"/>
    <cellStyle name="Notiz 3 4 3 23 3" xfId="8645" xr:uid="{00000000-0005-0000-0000-0000EF670000}"/>
    <cellStyle name="Notiz 3 4 3 23 3 2" xfId="19677" xr:uid="{00000000-0005-0000-0000-0000F0670000}"/>
    <cellStyle name="Notiz 3 4 3 23 3 3" xfId="32476" xr:uid="{00000000-0005-0000-0000-0000F1670000}"/>
    <cellStyle name="Notiz 3 4 3 23 4" xfId="13979" xr:uid="{00000000-0005-0000-0000-0000F2670000}"/>
    <cellStyle name="Notiz 3 4 3 23 5" xfId="23881" xr:uid="{00000000-0005-0000-0000-0000F3670000}"/>
    <cellStyle name="Notiz 3 4 3 24" xfId="3564" xr:uid="{00000000-0005-0000-0000-0000F4670000}"/>
    <cellStyle name="Notiz 3 4 3 24 2" xfId="6461" xr:uid="{00000000-0005-0000-0000-0000F5670000}"/>
    <cellStyle name="Notiz 3 4 3 24 2 2" xfId="19680" xr:uid="{00000000-0005-0000-0000-0000F6670000}"/>
    <cellStyle name="Notiz 3 4 3 24 2 2 2" xfId="32479" xr:uid="{00000000-0005-0000-0000-0000F7670000}"/>
    <cellStyle name="Notiz 3 4 3 24 2 3" xfId="13982" xr:uid="{00000000-0005-0000-0000-0000F8670000}"/>
    <cellStyle name="Notiz 3 4 3 24 2 4" xfId="26764" xr:uid="{00000000-0005-0000-0000-0000F9670000}"/>
    <cellStyle name="Notiz 3 4 3 24 3" xfId="8559" xr:uid="{00000000-0005-0000-0000-0000FA670000}"/>
    <cellStyle name="Notiz 3 4 3 24 3 2" xfId="19679" xr:uid="{00000000-0005-0000-0000-0000FB670000}"/>
    <cellStyle name="Notiz 3 4 3 24 3 3" xfId="32478" xr:uid="{00000000-0005-0000-0000-0000FC670000}"/>
    <cellStyle name="Notiz 3 4 3 24 4" xfId="13981" xr:uid="{00000000-0005-0000-0000-0000FD670000}"/>
    <cellStyle name="Notiz 3 4 3 24 5" xfId="23752" xr:uid="{00000000-0005-0000-0000-0000FE670000}"/>
    <cellStyle name="Notiz 3 4 3 25" xfId="3824" xr:uid="{00000000-0005-0000-0000-0000FF670000}"/>
    <cellStyle name="Notiz 3 4 3 25 2" xfId="6721" xr:uid="{00000000-0005-0000-0000-000000680000}"/>
    <cellStyle name="Notiz 3 4 3 25 2 2" xfId="19682" xr:uid="{00000000-0005-0000-0000-000001680000}"/>
    <cellStyle name="Notiz 3 4 3 25 2 2 2" xfId="32481" xr:uid="{00000000-0005-0000-0000-000002680000}"/>
    <cellStyle name="Notiz 3 4 3 25 2 3" xfId="13984" xr:uid="{00000000-0005-0000-0000-000003680000}"/>
    <cellStyle name="Notiz 3 4 3 25 2 4" xfId="26765" xr:uid="{00000000-0005-0000-0000-000004680000}"/>
    <cellStyle name="Notiz 3 4 3 25 3" xfId="8707" xr:uid="{00000000-0005-0000-0000-000005680000}"/>
    <cellStyle name="Notiz 3 4 3 25 3 2" xfId="19681" xr:uid="{00000000-0005-0000-0000-000006680000}"/>
    <cellStyle name="Notiz 3 4 3 25 3 3" xfId="32480" xr:uid="{00000000-0005-0000-0000-000007680000}"/>
    <cellStyle name="Notiz 3 4 3 25 4" xfId="13983" xr:uid="{00000000-0005-0000-0000-000008680000}"/>
    <cellStyle name="Notiz 3 4 3 25 5" xfId="24012" xr:uid="{00000000-0005-0000-0000-000009680000}"/>
    <cellStyle name="Notiz 3 4 3 26" xfId="3122" xr:uid="{00000000-0005-0000-0000-00000A680000}"/>
    <cellStyle name="Notiz 3 4 3 26 2" xfId="6019" xr:uid="{00000000-0005-0000-0000-00000B680000}"/>
    <cellStyle name="Notiz 3 4 3 26 2 2" xfId="19684" xr:uid="{00000000-0005-0000-0000-00000C680000}"/>
    <cellStyle name="Notiz 3 4 3 26 2 2 2" xfId="32483" xr:uid="{00000000-0005-0000-0000-00000D680000}"/>
    <cellStyle name="Notiz 3 4 3 26 2 3" xfId="13986" xr:uid="{00000000-0005-0000-0000-00000E680000}"/>
    <cellStyle name="Notiz 3 4 3 26 2 4" xfId="26766" xr:uid="{00000000-0005-0000-0000-00000F680000}"/>
    <cellStyle name="Notiz 3 4 3 26 3" xfId="19683" xr:uid="{00000000-0005-0000-0000-000010680000}"/>
    <cellStyle name="Notiz 3 4 3 26 3 2" xfId="32482" xr:uid="{00000000-0005-0000-0000-000011680000}"/>
    <cellStyle name="Notiz 3 4 3 26 4" xfId="13985" xr:uid="{00000000-0005-0000-0000-000012680000}"/>
    <cellStyle name="Notiz 3 4 3 26 5" xfId="23310" xr:uid="{00000000-0005-0000-0000-000013680000}"/>
    <cellStyle name="Notiz 3 4 3 27" xfId="4302" xr:uid="{00000000-0005-0000-0000-000014680000}"/>
    <cellStyle name="Notiz 3 4 3 27 2" xfId="19685" xr:uid="{00000000-0005-0000-0000-000015680000}"/>
    <cellStyle name="Notiz 3 4 3 27 2 2" xfId="32484" xr:uid="{00000000-0005-0000-0000-000016680000}"/>
    <cellStyle name="Notiz 3 4 3 27 3" xfId="13987" xr:uid="{00000000-0005-0000-0000-000017680000}"/>
    <cellStyle name="Notiz 3 4 3 27 4" xfId="26767" xr:uid="{00000000-0005-0000-0000-000018680000}"/>
    <cellStyle name="Notiz 3 4 3 28" xfId="7128" xr:uid="{00000000-0005-0000-0000-000019680000}"/>
    <cellStyle name="Notiz 3 4 3 28 2" xfId="19648" xr:uid="{00000000-0005-0000-0000-00001A680000}"/>
    <cellStyle name="Notiz 3 4 3 28 3" xfId="32447" xr:uid="{00000000-0005-0000-0000-00001B680000}"/>
    <cellStyle name="Notiz 3 4 3 29" xfId="13950" xr:uid="{00000000-0005-0000-0000-00001C680000}"/>
    <cellStyle name="Notiz 3 4 3 3" xfId="2032" xr:uid="{00000000-0005-0000-0000-00001D680000}"/>
    <cellStyle name="Notiz 3 4 3 3 2" xfId="4930" xr:uid="{00000000-0005-0000-0000-00001E680000}"/>
    <cellStyle name="Notiz 3 4 3 3 2 2" xfId="19687" xr:uid="{00000000-0005-0000-0000-00001F680000}"/>
    <cellStyle name="Notiz 3 4 3 3 2 2 2" xfId="32486" xr:uid="{00000000-0005-0000-0000-000020680000}"/>
    <cellStyle name="Notiz 3 4 3 3 2 3" xfId="13989" xr:uid="{00000000-0005-0000-0000-000021680000}"/>
    <cellStyle name="Notiz 3 4 3 3 2 4" xfId="26768" xr:uid="{00000000-0005-0000-0000-000022680000}"/>
    <cellStyle name="Notiz 3 4 3 3 3" xfId="7543" xr:uid="{00000000-0005-0000-0000-000023680000}"/>
    <cellStyle name="Notiz 3 4 3 3 3 2" xfId="19686" xr:uid="{00000000-0005-0000-0000-000024680000}"/>
    <cellStyle name="Notiz 3 4 3 3 3 3" xfId="32485" xr:uid="{00000000-0005-0000-0000-000025680000}"/>
    <cellStyle name="Notiz 3 4 3 3 4" xfId="13988" xr:uid="{00000000-0005-0000-0000-000026680000}"/>
    <cellStyle name="Notiz 3 4 3 3 5" xfId="22221" xr:uid="{00000000-0005-0000-0000-000027680000}"/>
    <cellStyle name="Notiz 3 4 3 4" xfId="1751" xr:uid="{00000000-0005-0000-0000-000028680000}"/>
    <cellStyle name="Notiz 3 4 3 4 2" xfId="4650" xr:uid="{00000000-0005-0000-0000-000029680000}"/>
    <cellStyle name="Notiz 3 4 3 4 2 2" xfId="19689" xr:uid="{00000000-0005-0000-0000-00002A680000}"/>
    <cellStyle name="Notiz 3 4 3 4 2 2 2" xfId="32488" xr:uid="{00000000-0005-0000-0000-00002B680000}"/>
    <cellStyle name="Notiz 3 4 3 4 2 3" xfId="13991" xr:uid="{00000000-0005-0000-0000-00002C680000}"/>
    <cellStyle name="Notiz 3 4 3 4 2 4" xfId="26769" xr:uid="{00000000-0005-0000-0000-00002D680000}"/>
    <cellStyle name="Notiz 3 4 3 4 3" xfId="7379" xr:uid="{00000000-0005-0000-0000-00002E680000}"/>
    <cellStyle name="Notiz 3 4 3 4 3 2" xfId="19688" xr:uid="{00000000-0005-0000-0000-00002F680000}"/>
    <cellStyle name="Notiz 3 4 3 4 3 3" xfId="32487" xr:uid="{00000000-0005-0000-0000-000030680000}"/>
    <cellStyle name="Notiz 3 4 3 4 4" xfId="13990" xr:uid="{00000000-0005-0000-0000-000031680000}"/>
    <cellStyle name="Notiz 3 4 3 4 5" xfId="21940" xr:uid="{00000000-0005-0000-0000-000032680000}"/>
    <cellStyle name="Notiz 3 4 3 5" xfId="2008" xr:uid="{00000000-0005-0000-0000-000033680000}"/>
    <cellStyle name="Notiz 3 4 3 5 2" xfId="4906" xr:uid="{00000000-0005-0000-0000-000034680000}"/>
    <cellStyle name="Notiz 3 4 3 5 2 2" xfId="19691" xr:uid="{00000000-0005-0000-0000-000035680000}"/>
    <cellStyle name="Notiz 3 4 3 5 2 2 2" xfId="32490" xr:uid="{00000000-0005-0000-0000-000036680000}"/>
    <cellStyle name="Notiz 3 4 3 5 2 3" xfId="13993" xr:uid="{00000000-0005-0000-0000-000037680000}"/>
    <cellStyle name="Notiz 3 4 3 5 2 4" xfId="26770" xr:uid="{00000000-0005-0000-0000-000038680000}"/>
    <cellStyle name="Notiz 3 4 3 5 3" xfId="7523" xr:uid="{00000000-0005-0000-0000-000039680000}"/>
    <cellStyle name="Notiz 3 4 3 5 3 2" xfId="19690" xr:uid="{00000000-0005-0000-0000-00003A680000}"/>
    <cellStyle name="Notiz 3 4 3 5 3 3" xfId="32489" xr:uid="{00000000-0005-0000-0000-00003B680000}"/>
    <cellStyle name="Notiz 3 4 3 5 4" xfId="13992" xr:uid="{00000000-0005-0000-0000-00003C680000}"/>
    <cellStyle name="Notiz 3 4 3 5 5" xfId="22197" xr:uid="{00000000-0005-0000-0000-00003D680000}"/>
    <cellStyle name="Notiz 3 4 3 6" xfId="1773" xr:uid="{00000000-0005-0000-0000-00003E680000}"/>
    <cellStyle name="Notiz 3 4 3 6 2" xfId="4672" xr:uid="{00000000-0005-0000-0000-00003F680000}"/>
    <cellStyle name="Notiz 3 4 3 6 2 2" xfId="19693" xr:uid="{00000000-0005-0000-0000-000040680000}"/>
    <cellStyle name="Notiz 3 4 3 6 2 2 2" xfId="32492" xr:uid="{00000000-0005-0000-0000-000041680000}"/>
    <cellStyle name="Notiz 3 4 3 6 2 3" xfId="13995" xr:uid="{00000000-0005-0000-0000-000042680000}"/>
    <cellStyle name="Notiz 3 4 3 6 2 4" xfId="26771" xr:uid="{00000000-0005-0000-0000-000043680000}"/>
    <cellStyle name="Notiz 3 4 3 6 3" xfId="7397" xr:uid="{00000000-0005-0000-0000-000044680000}"/>
    <cellStyle name="Notiz 3 4 3 6 3 2" xfId="19692" xr:uid="{00000000-0005-0000-0000-000045680000}"/>
    <cellStyle name="Notiz 3 4 3 6 3 3" xfId="32491" xr:uid="{00000000-0005-0000-0000-000046680000}"/>
    <cellStyle name="Notiz 3 4 3 6 4" xfId="13994" xr:uid="{00000000-0005-0000-0000-000047680000}"/>
    <cellStyle name="Notiz 3 4 3 6 5" xfId="21962" xr:uid="{00000000-0005-0000-0000-000048680000}"/>
    <cellStyle name="Notiz 3 4 3 7" xfId="2311" xr:uid="{00000000-0005-0000-0000-000049680000}"/>
    <cellStyle name="Notiz 3 4 3 7 2" xfId="5209" xr:uid="{00000000-0005-0000-0000-00004A680000}"/>
    <cellStyle name="Notiz 3 4 3 7 2 2" xfId="19694" xr:uid="{00000000-0005-0000-0000-00004B680000}"/>
    <cellStyle name="Notiz 3 4 3 7 2 2 2" xfId="32493" xr:uid="{00000000-0005-0000-0000-00004C680000}"/>
    <cellStyle name="Notiz 3 4 3 7 2 3" xfId="13997" xr:uid="{00000000-0005-0000-0000-00004D680000}"/>
    <cellStyle name="Notiz 3 4 3 7 2 4" xfId="26772" xr:uid="{00000000-0005-0000-0000-00004E680000}"/>
    <cellStyle name="Notiz 3 4 3 7 3" xfId="7759" xr:uid="{00000000-0005-0000-0000-00004F680000}"/>
    <cellStyle name="Notiz 3 4 3 7 3 2" xfId="20527" xr:uid="{00000000-0005-0000-0000-000050680000}"/>
    <cellStyle name="Notiz 3 4 3 7 3 3" xfId="33326" xr:uid="{00000000-0005-0000-0000-000051680000}"/>
    <cellStyle name="Notiz 3 4 3 7 4" xfId="13996" xr:uid="{00000000-0005-0000-0000-000052680000}"/>
    <cellStyle name="Notiz 3 4 3 7 5" xfId="22500" xr:uid="{00000000-0005-0000-0000-000053680000}"/>
    <cellStyle name="Notiz 3 4 3 8" xfId="2514" xr:uid="{00000000-0005-0000-0000-000054680000}"/>
    <cellStyle name="Notiz 3 4 3 8 2" xfId="5411" xr:uid="{00000000-0005-0000-0000-000055680000}"/>
    <cellStyle name="Notiz 3 4 3 8 2 2" xfId="19696" xr:uid="{00000000-0005-0000-0000-000056680000}"/>
    <cellStyle name="Notiz 3 4 3 8 2 2 2" xfId="32495" xr:uid="{00000000-0005-0000-0000-000057680000}"/>
    <cellStyle name="Notiz 3 4 3 8 2 3" xfId="13999" xr:uid="{00000000-0005-0000-0000-000058680000}"/>
    <cellStyle name="Notiz 3 4 3 8 2 4" xfId="26773" xr:uid="{00000000-0005-0000-0000-000059680000}"/>
    <cellStyle name="Notiz 3 4 3 8 3" xfId="7892" xr:uid="{00000000-0005-0000-0000-00005A680000}"/>
    <cellStyle name="Notiz 3 4 3 8 3 2" xfId="19695" xr:uid="{00000000-0005-0000-0000-00005B680000}"/>
    <cellStyle name="Notiz 3 4 3 8 3 3" xfId="32494" xr:uid="{00000000-0005-0000-0000-00005C680000}"/>
    <cellStyle name="Notiz 3 4 3 8 4" xfId="13998" xr:uid="{00000000-0005-0000-0000-00005D680000}"/>
    <cellStyle name="Notiz 3 4 3 8 5" xfId="22702" xr:uid="{00000000-0005-0000-0000-00005E680000}"/>
    <cellStyle name="Notiz 3 4 3 9" xfId="1981" xr:uid="{00000000-0005-0000-0000-00005F680000}"/>
    <cellStyle name="Notiz 3 4 3 9 2" xfId="4879" xr:uid="{00000000-0005-0000-0000-000060680000}"/>
    <cellStyle name="Notiz 3 4 3 9 2 2" xfId="19698" xr:uid="{00000000-0005-0000-0000-000061680000}"/>
    <cellStyle name="Notiz 3 4 3 9 2 2 2" xfId="32497" xr:uid="{00000000-0005-0000-0000-000062680000}"/>
    <cellStyle name="Notiz 3 4 3 9 2 3" xfId="14001" xr:uid="{00000000-0005-0000-0000-000063680000}"/>
    <cellStyle name="Notiz 3 4 3 9 2 4" xfId="26774" xr:uid="{00000000-0005-0000-0000-000064680000}"/>
    <cellStyle name="Notiz 3 4 3 9 3" xfId="7506" xr:uid="{00000000-0005-0000-0000-000065680000}"/>
    <cellStyle name="Notiz 3 4 3 9 3 2" xfId="19697" xr:uid="{00000000-0005-0000-0000-000066680000}"/>
    <cellStyle name="Notiz 3 4 3 9 3 3" xfId="32496" xr:uid="{00000000-0005-0000-0000-000067680000}"/>
    <cellStyle name="Notiz 3 4 3 9 4" xfId="14000" xr:uid="{00000000-0005-0000-0000-000068680000}"/>
    <cellStyle name="Notiz 3 4 3 9 5" xfId="22170" xr:uid="{00000000-0005-0000-0000-000069680000}"/>
    <cellStyle name="Notiz 3 4 30" xfId="7125" xr:uid="{00000000-0005-0000-0000-00006A680000}"/>
    <cellStyle name="Notiz 3 4 30 2" xfId="19504" xr:uid="{00000000-0005-0000-0000-00006B680000}"/>
    <cellStyle name="Notiz 3 4 30 3" xfId="32303" xr:uid="{00000000-0005-0000-0000-00006C680000}"/>
    <cellStyle name="Notiz 3 4 31" xfId="13806" xr:uid="{00000000-0005-0000-0000-00006D680000}"/>
    <cellStyle name="Notiz 3 4 4" xfId="1726" xr:uid="{00000000-0005-0000-0000-00006E680000}"/>
    <cellStyle name="Notiz 3 4 4 2" xfId="4625" xr:uid="{00000000-0005-0000-0000-00006F680000}"/>
    <cellStyle name="Notiz 3 4 4 2 2" xfId="19700" xr:uid="{00000000-0005-0000-0000-000070680000}"/>
    <cellStyle name="Notiz 3 4 4 2 2 2" xfId="32499" xr:uid="{00000000-0005-0000-0000-000071680000}"/>
    <cellStyle name="Notiz 3 4 4 2 3" xfId="14003" xr:uid="{00000000-0005-0000-0000-000072680000}"/>
    <cellStyle name="Notiz 3 4 4 2 4" xfId="26775" xr:uid="{00000000-0005-0000-0000-000073680000}"/>
    <cellStyle name="Notiz 3 4 4 3" xfId="7358" xr:uid="{00000000-0005-0000-0000-000074680000}"/>
    <cellStyle name="Notiz 3 4 4 3 2" xfId="19699" xr:uid="{00000000-0005-0000-0000-000075680000}"/>
    <cellStyle name="Notiz 3 4 4 3 3" xfId="32498" xr:uid="{00000000-0005-0000-0000-000076680000}"/>
    <cellStyle name="Notiz 3 4 4 4" xfId="14002" xr:uid="{00000000-0005-0000-0000-000077680000}"/>
    <cellStyle name="Notiz 3 4 4 5" xfId="21915" xr:uid="{00000000-0005-0000-0000-000078680000}"/>
    <cellStyle name="Notiz 3 4 5" xfId="2035" xr:uid="{00000000-0005-0000-0000-000079680000}"/>
    <cellStyle name="Notiz 3 4 5 2" xfId="4933" xr:uid="{00000000-0005-0000-0000-00007A680000}"/>
    <cellStyle name="Notiz 3 4 5 2 2" xfId="19702" xr:uid="{00000000-0005-0000-0000-00007B680000}"/>
    <cellStyle name="Notiz 3 4 5 2 2 2" xfId="32501" xr:uid="{00000000-0005-0000-0000-00007C680000}"/>
    <cellStyle name="Notiz 3 4 5 2 3" xfId="14005" xr:uid="{00000000-0005-0000-0000-00007D680000}"/>
    <cellStyle name="Notiz 3 4 5 2 4" xfId="26776" xr:uid="{00000000-0005-0000-0000-00007E680000}"/>
    <cellStyle name="Notiz 3 4 5 3" xfId="7546" xr:uid="{00000000-0005-0000-0000-00007F680000}"/>
    <cellStyle name="Notiz 3 4 5 3 2" xfId="19701" xr:uid="{00000000-0005-0000-0000-000080680000}"/>
    <cellStyle name="Notiz 3 4 5 3 3" xfId="32500" xr:uid="{00000000-0005-0000-0000-000081680000}"/>
    <cellStyle name="Notiz 3 4 5 4" xfId="14004" xr:uid="{00000000-0005-0000-0000-000082680000}"/>
    <cellStyle name="Notiz 3 4 5 5" xfId="22224" xr:uid="{00000000-0005-0000-0000-000083680000}"/>
    <cellStyle name="Notiz 3 4 6" xfId="1748" xr:uid="{00000000-0005-0000-0000-000084680000}"/>
    <cellStyle name="Notiz 3 4 6 2" xfId="4647" xr:uid="{00000000-0005-0000-0000-000085680000}"/>
    <cellStyle name="Notiz 3 4 6 2 2" xfId="19704" xr:uid="{00000000-0005-0000-0000-000086680000}"/>
    <cellStyle name="Notiz 3 4 6 2 2 2" xfId="32503" xr:uid="{00000000-0005-0000-0000-000087680000}"/>
    <cellStyle name="Notiz 3 4 6 2 3" xfId="14007" xr:uid="{00000000-0005-0000-0000-000088680000}"/>
    <cellStyle name="Notiz 3 4 6 2 4" xfId="26777" xr:uid="{00000000-0005-0000-0000-000089680000}"/>
    <cellStyle name="Notiz 3 4 6 3" xfId="7376" xr:uid="{00000000-0005-0000-0000-00008A680000}"/>
    <cellStyle name="Notiz 3 4 6 3 2" xfId="19703" xr:uid="{00000000-0005-0000-0000-00008B680000}"/>
    <cellStyle name="Notiz 3 4 6 3 3" xfId="32502" xr:uid="{00000000-0005-0000-0000-00008C680000}"/>
    <cellStyle name="Notiz 3 4 6 4" xfId="14006" xr:uid="{00000000-0005-0000-0000-00008D680000}"/>
    <cellStyle name="Notiz 3 4 6 5" xfId="21937" xr:uid="{00000000-0005-0000-0000-00008E680000}"/>
    <cellStyle name="Notiz 3 4 7" xfId="2011" xr:uid="{00000000-0005-0000-0000-00008F680000}"/>
    <cellStyle name="Notiz 3 4 7 2" xfId="4909" xr:uid="{00000000-0005-0000-0000-000090680000}"/>
    <cellStyle name="Notiz 3 4 7 2 2" xfId="19706" xr:uid="{00000000-0005-0000-0000-000091680000}"/>
    <cellStyle name="Notiz 3 4 7 2 2 2" xfId="32505" xr:uid="{00000000-0005-0000-0000-000092680000}"/>
    <cellStyle name="Notiz 3 4 7 2 3" xfId="14009" xr:uid="{00000000-0005-0000-0000-000093680000}"/>
    <cellStyle name="Notiz 3 4 7 2 4" xfId="26778" xr:uid="{00000000-0005-0000-0000-000094680000}"/>
    <cellStyle name="Notiz 3 4 7 3" xfId="7526" xr:uid="{00000000-0005-0000-0000-000095680000}"/>
    <cellStyle name="Notiz 3 4 7 3 2" xfId="19705" xr:uid="{00000000-0005-0000-0000-000096680000}"/>
    <cellStyle name="Notiz 3 4 7 3 3" xfId="32504" xr:uid="{00000000-0005-0000-0000-000097680000}"/>
    <cellStyle name="Notiz 3 4 7 4" xfId="14008" xr:uid="{00000000-0005-0000-0000-000098680000}"/>
    <cellStyle name="Notiz 3 4 7 5" xfId="22200" xr:uid="{00000000-0005-0000-0000-000099680000}"/>
    <cellStyle name="Notiz 3 4 8" xfId="1770" xr:uid="{00000000-0005-0000-0000-00009A680000}"/>
    <cellStyle name="Notiz 3 4 8 2" xfId="4669" xr:uid="{00000000-0005-0000-0000-00009B680000}"/>
    <cellStyle name="Notiz 3 4 8 2 2" xfId="19708" xr:uid="{00000000-0005-0000-0000-00009C680000}"/>
    <cellStyle name="Notiz 3 4 8 2 2 2" xfId="32507" xr:uid="{00000000-0005-0000-0000-00009D680000}"/>
    <cellStyle name="Notiz 3 4 8 2 3" xfId="14011" xr:uid="{00000000-0005-0000-0000-00009E680000}"/>
    <cellStyle name="Notiz 3 4 8 2 4" xfId="26779" xr:uid="{00000000-0005-0000-0000-00009F680000}"/>
    <cellStyle name="Notiz 3 4 8 3" xfId="7394" xr:uid="{00000000-0005-0000-0000-0000A0680000}"/>
    <cellStyle name="Notiz 3 4 8 3 2" xfId="19707" xr:uid="{00000000-0005-0000-0000-0000A1680000}"/>
    <cellStyle name="Notiz 3 4 8 3 3" xfId="32506" xr:uid="{00000000-0005-0000-0000-0000A2680000}"/>
    <cellStyle name="Notiz 3 4 8 4" xfId="14010" xr:uid="{00000000-0005-0000-0000-0000A3680000}"/>
    <cellStyle name="Notiz 3 4 8 5" xfId="21959" xr:uid="{00000000-0005-0000-0000-0000A4680000}"/>
    <cellStyle name="Notiz 3 4 9" xfId="1994" xr:uid="{00000000-0005-0000-0000-0000A5680000}"/>
    <cellStyle name="Notiz 3 4 9 2" xfId="4892" xr:uid="{00000000-0005-0000-0000-0000A6680000}"/>
    <cellStyle name="Notiz 3 4 9 2 2" xfId="19710" xr:uid="{00000000-0005-0000-0000-0000A7680000}"/>
    <cellStyle name="Notiz 3 4 9 2 2 2" xfId="32509" xr:uid="{00000000-0005-0000-0000-0000A8680000}"/>
    <cellStyle name="Notiz 3 4 9 2 3" xfId="14013" xr:uid="{00000000-0005-0000-0000-0000A9680000}"/>
    <cellStyle name="Notiz 3 4 9 2 4" xfId="26780" xr:uid="{00000000-0005-0000-0000-0000AA680000}"/>
    <cellStyle name="Notiz 3 4 9 3" xfId="7513" xr:uid="{00000000-0005-0000-0000-0000AB680000}"/>
    <cellStyle name="Notiz 3 4 9 3 2" xfId="19709" xr:uid="{00000000-0005-0000-0000-0000AC680000}"/>
    <cellStyle name="Notiz 3 4 9 3 3" xfId="32508" xr:uid="{00000000-0005-0000-0000-0000AD680000}"/>
    <cellStyle name="Notiz 3 4 9 4" xfId="14012" xr:uid="{00000000-0005-0000-0000-0000AE680000}"/>
    <cellStyle name="Notiz 3 4 9 5" xfId="22183" xr:uid="{00000000-0005-0000-0000-0000AF680000}"/>
    <cellStyle name="Notiz 3 5" xfId="488" xr:uid="{00000000-0005-0000-0000-0000B0680000}"/>
    <cellStyle name="Notiz 3 5 10" xfId="1982" xr:uid="{00000000-0005-0000-0000-0000B1680000}"/>
    <cellStyle name="Notiz 3 5 10 2" xfId="4880" xr:uid="{00000000-0005-0000-0000-0000B2680000}"/>
    <cellStyle name="Notiz 3 5 10 2 2" xfId="19713" xr:uid="{00000000-0005-0000-0000-0000B3680000}"/>
    <cellStyle name="Notiz 3 5 10 2 2 2" xfId="32512" xr:uid="{00000000-0005-0000-0000-0000B4680000}"/>
    <cellStyle name="Notiz 3 5 10 2 3" xfId="14016" xr:uid="{00000000-0005-0000-0000-0000B5680000}"/>
    <cellStyle name="Notiz 3 5 10 2 4" xfId="26781" xr:uid="{00000000-0005-0000-0000-0000B6680000}"/>
    <cellStyle name="Notiz 3 5 10 3" xfId="7507" xr:uid="{00000000-0005-0000-0000-0000B7680000}"/>
    <cellStyle name="Notiz 3 5 10 3 2" xfId="19712" xr:uid="{00000000-0005-0000-0000-0000B8680000}"/>
    <cellStyle name="Notiz 3 5 10 3 3" xfId="32511" xr:uid="{00000000-0005-0000-0000-0000B9680000}"/>
    <cellStyle name="Notiz 3 5 10 4" xfId="14015" xr:uid="{00000000-0005-0000-0000-0000BA680000}"/>
    <cellStyle name="Notiz 3 5 10 5" xfId="22171" xr:uid="{00000000-0005-0000-0000-0000BB680000}"/>
    <cellStyle name="Notiz 3 5 11" xfId="1488" xr:uid="{00000000-0005-0000-0000-0000BC680000}"/>
    <cellStyle name="Notiz 3 5 11 2" xfId="4388" xr:uid="{00000000-0005-0000-0000-0000BD680000}"/>
    <cellStyle name="Notiz 3 5 11 2 2" xfId="19715" xr:uid="{00000000-0005-0000-0000-0000BE680000}"/>
    <cellStyle name="Notiz 3 5 11 2 2 2" xfId="32514" xr:uid="{00000000-0005-0000-0000-0000BF680000}"/>
    <cellStyle name="Notiz 3 5 11 2 3" xfId="14018" xr:uid="{00000000-0005-0000-0000-0000C0680000}"/>
    <cellStyle name="Notiz 3 5 11 2 4" xfId="26782" xr:uid="{00000000-0005-0000-0000-0000C1680000}"/>
    <cellStyle name="Notiz 3 5 11 3" xfId="7192" xr:uid="{00000000-0005-0000-0000-0000C2680000}"/>
    <cellStyle name="Notiz 3 5 11 3 2" xfId="19714" xr:uid="{00000000-0005-0000-0000-0000C3680000}"/>
    <cellStyle name="Notiz 3 5 11 3 3" xfId="32513" xr:uid="{00000000-0005-0000-0000-0000C4680000}"/>
    <cellStyle name="Notiz 3 5 11 4" xfId="14017" xr:uid="{00000000-0005-0000-0000-0000C5680000}"/>
    <cellStyle name="Notiz 3 5 11 5" xfId="21678" xr:uid="{00000000-0005-0000-0000-0000C6680000}"/>
    <cellStyle name="Notiz 3 5 12" xfId="2248" xr:uid="{00000000-0005-0000-0000-0000C7680000}"/>
    <cellStyle name="Notiz 3 5 12 2" xfId="5146" xr:uid="{00000000-0005-0000-0000-0000C8680000}"/>
    <cellStyle name="Notiz 3 5 12 2 2" xfId="19717" xr:uid="{00000000-0005-0000-0000-0000C9680000}"/>
    <cellStyle name="Notiz 3 5 12 2 2 2" xfId="32516" xr:uid="{00000000-0005-0000-0000-0000CA680000}"/>
    <cellStyle name="Notiz 3 5 12 2 3" xfId="14020" xr:uid="{00000000-0005-0000-0000-0000CB680000}"/>
    <cellStyle name="Notiz 3 5 12 2 4" xfId="26783" xr:uid="{00000000-0005-0000-0000-0000CC680000}"/>
    <cellStyle name="Notiz 3 5 12 3" xfId="7706" xr:uid="{00000000-0005-0000-0000-0000CD680000}"/>
    <cellStyle name="Notiz 3 5 12 3 2" xfId="19716" xr:uid="{00000000-0005-0000-0000-0000CE680000}"/>
    <cellStyle name="Notiz 3 5 12 3 3" xfId="32515" xr:uid="{00000000-0005-0000-0000-0000CF680000}"/>
    <cellStyle name="Notiz 3 5 12 4" xfId="14019" xr:uid="{00000000-0005-0000-0000-0000D0680000}"/>
    <cellStyle name="Notiz 3 5 12 5" xfId="22437" xr:uid="{00000000-0005-0000-0000-0000D1680000}"/>
    <cellStyle name="Notiz 3 5 13" xfId="2439" xr:uid="{00000000-0005-0000-0000-0000D2680000}"/>
    <cellStyle name="Notiz 3 5 13 2" xfId="5336" xr:uid="{00000000-0005-0000-0000-0000D3680000}"/>
    <cellStyle name="Notiz 3 5 13 2 2" xfId="19719" xr:uid="{00000000-0005-0000-0000-0000D4680000}"/>
    <cellStyle name="Notiz 3 5 13 2 2 2" xfId="32518" xr:uid="{00000000-0005-0000-0000-0000D5680000}"/>
    <cellStyle name="Notiz 3 5 13 2 3" xfId="14022" xr:uid="{00000000-0005-0000-0000-0000D6680000}"/>
    <cellStyle name="Notiz 3 5 13 2 4" xfId="26784" xr:uid="{00000000-0005-0000-0000-0000D7680000}"/>
    <cellStyle name="Notiz 3 5 13 3" xfId="7838" xr:uid="{00000000-0005-0000-0000-0000D8680000}"/>
    <cellStyle name="Notiz 3 5 13 3 2" xfId="19718" xr:uid="{00000000-0005-0000-0000-0000D9680000}"/>
    <cellStyle name="Notiz 3 5 13 3 3" xfId="32517" xr:uid="{00000000-0005-0000-0000-0000DA680000}"/>
    <cellStyle name="Notiz 3 5 13 4" xfId="14021" xr:uid="{00000000-0005-0000-0000-0000DB680000}"/>
    <cellStyle name="Notiz 3 5 13 5" xfId="22627" xr:uid="{00000000-0005-0000-0000-0000DC680000}"/>
    <cellStyle name="Notiz 3 5 14" xfId="1815" xr:uid="{00000000-0005-0000-0000-0000DD680000}"/>
    <cellStyle name="Notiz 3 5 14 2" xfId="4714" xr:uid="{00000000-0005-0000-0000-0000DE680000}"/>
    <cellStyle name="Notiz 3 5 14 2 2" xfId="19721" xr:uid="{00000000-0005-0000-0000-0000DF680000}"/>
    <cellStyle name="Notiz 3 5 14 2 2 2" xfId="32520" xr:uid="{00000000-0005-0000-0000-0000E0680000}"/>
    <cellStyle name="Notiz 3 5 14 2 3" xfId="14024" xr:uid="{00000000-0005-0000-0000-0000E1680000}"/>
    <cellStyle name="Notiz 3 5 14 2 4" xfId="26785" xr:uid="{00000000-0005-0000-0000-0000E2680000}"/>
    <cellStyle name="Notiz 3 5 14 3" xfId="7428" xr:uid="{00000000-0005-0000-0000-0000E3680000}"/>
    <cellStyle name="Notiz 3 5 14 3 2" xfId="19720" xr:uid="{00000000-0005-0000-0000-0000E4680000}"/>
    <cellStyle name="Notiz 3 5 14 3 3" xfId="32519" xr:uid="{00000000-0005-0000-0000-0000E5680000}"/>
    <cellStyle name="Notiz 3 5 14 4" xfId="14023" xr:uid="{00000000-0005-0000-0000-0000E6680000}"/>
    <cellStyle name="Notiz 3 5 14 5" xfId="22004" xr:uid="{00000000-0005-0000-0000-0000E7680000}"/>
    <cellStyle name="Notiz 3 5 15" xfId="3288" xr:uid="{00000000-0005-0000-0000-0000E8680000}"/>
    <cellStyle name="Notiz 3 5 15 2" xfId="6185" xr:uid="{00000000-0005-0000-0000-0000E9680000}"/>
    <cellStyle name="Notiz 3 5 15 2 2" xfId="19723" xr:uid="{00000000-0005-0000-0000-0000EA680000}"/>
    <cellStyle name="Notiz 3 5 15 2 2 2" xfId="32522" xr:uid="{00000000-0005-0000-0000-0000EB680000}"/>
    <cellStyle name="Notiz 3 5 15 2 3" xfId="14026" xr:uid="{00000000-0005-0000-0000-0000EC680000}"/>
    <cellStyle name="Notiz 3 5 15 2 4" xfId="26786" xr:uid="{00000000-0005-0000-0000-0000ED680000}"/>
    <cellStyle name="Notiz 3 5 15 3" xfId="8404" xr:uid="{00000000-0005-0000-0000-0000EE680000}"/>
    <cellStyle name="Notiz 3 5 15 3 2" xfId="19722" xr:uid="{00000000-0005-0000-0000-0000EF680000}"/>
    <cellStyle name="Notiz 3 5 15 3 3" xfId="32521" xr:uid="{00000000-0005-0000-0000-0000F0680000}"/>
    <cellStyle name="Notiz 3 5 15 4" xfId="14025" xr:uid="{00000000-0005-0000-0000-0000F1680000}"/>
    <cellStyle name="Notiz 3 5 15 5" xfId="23476" xr:uid="{00000000-0005-0000-0000-0000F2680000}"/>
    <cellStyle name="Notiz 3 5 16" xfId="3179" xr:uid="{00000000-0005-0000-0000-0000F3680000}"/>
    <cellStyle name="Notiz 3 5 16 2" xfId="6076" xr:uid="{00000000-0005-0000-0000-0000F4680000}"/>
    <cellStyle name="Notiz 3 5 16 2 2" xfId="19725" xr:uid="{00000000-0005-0000-0000-0000F5680000}"/>
    <cellStyle name="Notiz 3 5 16 2 2 2" xfId="32524" xr:uid="{00000000-0005-0000-0000-0000F6680000}"/>
    <cellStyle name="Notiz 3 5 16 2 3" xfId="14028" xr:uid="{00000000-0005-0000-0000-0000F7680000}"/>
    <cellStyle name="Notiz 3 5 16 2 4" xfId="26787" xr:uid="{00000000-0005-0000-0000-0000F8680000}"/>
    <cellStyle name="Notiz 3 5 16 3" xfId="8325" xr:uid="{00000000-0005-0000-0000-0000F9680000}"/>
    <cellStyle name="Notiz 3 5 16 3 2" xfId="19724" xr:uid="{00000000-0005-0000-0000-0000FA680000}"/>
    <cellStyle name="Notiz 3 5 16 3 3" xfId="32523" xr:uid="{00000000-0005-0000-0000-0000FB680000}"/>
    <cellStyle name="Notiz 3 5 16 4" xfId="14027" xr:uid="{00000000-0005-0000-0000-0000FC680000}"/>
    <cellStyle name="Notiz 3 5 16 5" xfId="23367" xr:uid="{00000000-0005-0000-0000-0000FD680000}"/>
    <cellStyle name="Notiz 3 5 17" xfId="3156" xr:uid="{00000000-0005-0000-0000-0000FE680000}"/>
    <cellStyle name="Notiz 3 5 17 2" xfId="6053" xr:uid="{00000000-0005-0000-0000-0000FF680000}"/>
    <cellStyle name="Notiz 3 5 17 2 2" xfId="19727" xr:uid="{00000000-0005-0000-0000-000000690000}"/>
    <cellStyle name="Notiz 3 5 17 2 2 2" xfId="32526" xr:uid="{00000000-0005-0000-0000-000001690000}"/>
    <cellStyle name="Notiz 3 5 17 2 3" xfId="14030" xr:uid="{00000000-0005-0000-0000-000002690000}"/>
    <cellStyle name="Notiz 3 5 17 2 4" xfId="26788" xr:uid="{00000000-0005-0000-0000-000003690000}"/>
    <cellStyle name="Notiz 3 5 17 3" xfId="8315" xr:uid="{00000000-0005-0000-0000-000004690000}"/>
    <cellStyle name="Notiz 3 5 17 3 2" xfId="19726" xr:uid="{00000000-0005-0000-0000-000005690000}"/>
    <cellStyle name="Notiz 3 5 17 3 3" xfId="32525" xr:uid="{00000000-0005-0000-0000-000006690000}"/>
    <cellStyle name="Notiz 3 5 17 4" xfId="14029" xr:uid="{00000000-0005-0000-0000-000007690000}"/>
    <cellStyle name="Notiz 3 5 17 5" xfId="23344" xr:uid="{00000000-0005-0000-0000-000008690000}"/>
    <cellStyle name="Notiz 3 5 18" xfId="3428" xr:uid="{00000000-0005-0000-0000-000009690000}"/>
    <cellStyle name="Notiz 3 5 18 2" xfId="6325" xr:uid="{00000000-0005-0000-0000-00000A690000}"/>
    <cellStyle name="Notiz 3 5 18 2 2" xfId="19729" xr:uid="{00000000-0005-0000-0000-00000B690000}"/>
    <cellStyle name="Notiz 3 5 18 2 2 2" xfId="32528" xr:uid="{00000000-0005-0000-0000-00000C690000}"/>
    <cellStyle name="Notiz 3 5 18 2 3" xfId="14032" xr:uid="{00000000-0005-0000-0000-00000D690000}"/>
    <cellStyle name="Notiz 3 5 18 2 4" xfId="26789" xr:uid="{00000000-0005-0000-0000-00000E690000}"/>
    <cellStyle name="Notiz 3 5 18 3" xfId="8485" xr:uid="{00000000-0005-0000-0000-00000F690000}"/>
    <cellStyle name="Notiz 3 5 18 3 2" xfId="19728" xr:uid="{00000000-0005-0000-0000-000010690000}"/>
    <cellStyle name="Notiz 3 5 18 3 3" xfId="32527" xr:uid="{00000000-0005-0000-0000-000011690000}"/>
    <cellStyle name="Notiz 3 5 18 4" xfId="14031" xr:uid="{00000000-0005-0000-0000-000012690000}"/>
    <cellStyle name="Notiz 3 5 18 5" xfId="23616" xr:uid="{00000000-0005-0000-0000-000013690000}"/>
    <cellStyle name="Notiz 3 5 19" xfId="2481" xr:uid="{00000000-0005-0000-0000-000014690000}"/>
    <cellStyle name="Notiz 3 5 19 2" xfId="5378" xr:uid="{00000000-0005-0000-0000-000015690000}"/>
    <cellStyle name="Notiz 3 5 19 2 2" xfId="19731" xr:uid="{00000000-0005-0000-0000-000016690000}"/>
    <cellStyle name="Notiz 3 5 19 2 2 2" xfId="32530" xr:uid="{00000000-0005-0000-0000-000017690000}"/>
    <cellStyle name="Notiz 3 5 19 2 3" xfId="14034" xr:uid="{00000000-0005-0000-0000-000018690000}"/>
    <cellStyle name="Notiz 3 5 19 2 4" xfId="26790" xr:uid="{00000000-0005-0000-0000-000019690000}"/>
    <cellStyle name="Notiz 3 5 19 3" xfId="7878" xr:uid="{00000000-0005-0000-0000-00001A690000}"/>
    <cellStyle name="Notiz 3 5 19 3 2" xfId="19730" xr:uid="{00000000-0005-0000-0000-00001B690000}"/>
    <cellStyle name="Notiz 3 5 19 3 3" xfId="32529" xr:uid="{00000000-0005-0000-0000-00001C690000}"/>
    <cellStyle name="Notiz 3 5 19 4" xfId="14033" xr:uid="{00000000-0005-0000-0000-00001D690000}"/>
    <cellStyle name="Notiz 3 5 19 5" xfId="22669" xr:uid="{00000000-0005-0000-0000-00001E690000}"/>
    <cellStyle name="Notiz 3 5 2" xfId="489" xr:uid="{00000000-0005-0000-0000-00001F690000}"/>
    <cellStyle name="Notiz 3 5 2 10" xfId="2234" xr:uid="{00000000-0005-0000-0000-000020690000}"/>
    <cellStyle name="Notiz 3 5 2 10 2" xfId="5132" xr:uid="{00000000-0005-0000-0000-000021690000}"/>
    <cellStyle name="Notiz 3 5 2 10 2 2" xfId="19734" xr:uid="{00000000-0005-0000-0000-000022690000}"/>
    <cellStyle name="Notiz 3 5 2 10 2 2 2" xfId="32533" xr:uid="{00000000-0005-0000-0000-000023690000}"/>
    <cellStyle name="Notiz 3 5 2 10 2 3" xfId="14037" xr:uid="{00000000-0005-0000-0000-000024690000}"/>
    <cellStyle name="Notiz 3 5 2 10 2 4" xfId="26791" xr:uid="{00000000-0005-0000-0000-000025690000}"/>
    <cellStyle name="Notiz 3 5 2 10 3" xfId="7693" xr:uid="{00000000-0005-0000-0000-000026690000}"/>
    <cellStyle name="Notiz 3 5 2 10 3 2" xfId="19733" xr:uid="{00000000-0005-0000-0000-000027690000}"/>
    <cellStyle name="Notiz 3 5 2 10 3 3" xfId="32532" xr:uid="{00000000-0005-0000-0000-000028690000}"/>
    <cellStyle name="Notiz 3 5 2 10 4" xfId="14036" xr:uid="{00000000-0005-0000-0000-000029690000}"/>
    <cellStyle name="Notiz 3 5 2 10 5" xfId="22423" xr:uid="{00000000-0005-0000-0000-00002A690000}"/>
    <cellStyle name="Notiz 3 5 2 11" xfId="2590" xr:uid="{00000000-0005-0000-0000-00002B690000}"/>
    <cellStyle name="Notiz 3 5 2 11 2" xfId="5487" xr:uid="{00000000-0005-0000-0000-00002C690000}"/>
    <cellStyle name="Notiz 3 5 2 11 2 2" xfId="19736" xr:uid="{00000000-0005-0000-0000-00002D690000}"/>
    <cellStyle name="Notiz 3 5 2 11 2 2 2" xfId="32535" xr:uid="{00000000-0005-0000-0000-00002E690000}"/>
    <cellStyle name="Notiz 3 5 2 11 2 3" xfId="14039" xr:uid="{00000000-0005-0000-0000-00002F690000}"/>
    <cellStyle name="Notiz 3 5 2 11 2 4" xfId="26792" xr:uid="{00000000-0005-0000-0000-000030690000}"/>
    <cellStyle name="Notiz 3 5 2 11 3" xfId="7950" xr:uid="{00000000-0005-0000-0000-000031690000}"/>
    <cellStyle name="Notiz 3 5 2 11 3 2" xfId="19735" xr:uid="{00000000-0005-0000-0000-000032690000}"/>
    <cellStyle name="Notiz 3 5 2 11 3 3" xfId="32534" xr:uid="{00000000-0005-0000-0000-000033690000}"/>
    <cellStyle name="Notiz 3 5 2 11 4" xfId="14038" xr:uid="{00000000-0005-0000-0000-000034690000}"/>
    <cellStyle name="Notiz 3 5 2 11 5" xfId="22778" xr:uid="{00000000-0005-0000-0000-000035690000}"/>
    <cellStyle name="Notiz 3 5 2 12" xfId="2625" xr:uid="{00000000-0005-0000-0000-000036690000}"/>
    <cellStyle name="Notiz 3 5 2 12 2" xfId="5522" xr:uid="{00000000-0005-0000-0000-000037690000}"/>
    <cellStyle name="Notiz 3 5 2 12 2 2" xfId="19738" xr:uid="{00000000-0005-0000-0000-000038690000}"/>
    <cellStyle name="Notiz 3 5 2 12 2 2 2" xfId="32537" xr:uid="{00000000-0005-0000-0000-000039690000}"/>
    <cellStyle name="Notiz 3 5 2 12 2 3" xfId="14041" xr:uid="{00000000-0005-0000-0000-00003A690000}"/>
    <cellStyle name="Notiz 3 5 2 12 2 4" xfId="26793" xr:uid="{00000000-0005-0000-0000-00003B690000}"/>
    <cellStyle name="Notiz 3 5 2 12 3" xfId="7972" xr:uid="{00000000-0005-0000-0000-00003C690000}"/>
    <cellStyle name="Notiz 3 5 2 12 3 2" xfId="19737" xr:uid="{00000000-0005-0000-0000-00003D690000}"/>
    <cellStyle name="Notiz 3 5 2 12 3 3" xfId="32536" xr:uid="{00000000-0005-0000-0000-00003E690000}"/>
    <cellStyle name="Notiz 3 5 2 12 4" xfId="14040" xr:uid="{00000000-0005-0000-0000-00003F690000}"/>
    <cellStyle name="Notiz 3 5 2 12 5" xfId="22813" xr:uid="{00000000-0005-0000-0000-000040690000}"/>
    <cellStyle name="Notiz 3 5 2 13" xfId="2339" xr:uid="{00000000-0005-0000-0000-000041690000}"/>
    <cellStyle name="Notiz 3 5 2 13 2" xfId="5237" xr:uid="{00000000-0005-0000-0000-000042690000}"/>
    <cellStyle name="Notiz 3 5 2 13 2 2" xfId="19740" xr:uid="{00000000-0005-0000-0000-000043690000}"/>
    <cellStyle name="Notiz 3 5 2 13 2 2 2" xfId="32539" xr:uid="{00000000-0005-0000-0000-000044690000}"/>
    <cellStyle name="Notiz 3 5 2 13 2 3" xfId="14043" xr:uid="{00000000-0005-0000-0000-000045690000}"/>
    <cellStyle name="Notiz 3 5 2 13 2 4" xfId="26794" xr:uid="{00000000-0005-0000-0000-000046690000}"/>
    <cellStyle name="Notiz 3 5 2 13 3" xfId="7787" xr:uid="{00000000-0005-0000-0000-000047690000}"/>
    <cellStyle name="Notiz 3 5 2 13 3 2" xfId="19739" xr:uid="{00000000-0005-0000-0000-000048690000}"/>
    <cellStyle name="Notiz 3 5 2 13 3 3" xfId="32538" xr:uid="{00000000-0005-0000-0000-000049690000}"/>
    <cellStyle name="Notiz 3 5 2 13 4" xfId="14042" xr:uid="{00000000-0005-0000-0000-00004A690000}"/>
    <cellStyle name="Notiz 3 5 2 13 5" xfId="22528" xr:uid="{00000000-0005-0000-0000-00004B690000}"/>
    <cellStyle name="Notiz 3 5 2 14" xfId="3287" xr:uid="{00000000-0005-0000-0000-00004C690000}"/>
    <cellStyle name="Notiz 3 5 2 14 2" xfId="6184" xr:uid="{00000000-0005-0000-0000-00004D690000}"/>
    <cellStyle name="Notiz 3 5 2 14 2 2" xfId="19742" xr:uid="{00000000-0005-0000-0000-00004E690000}"/>
    <cellStyle name="Notiz 3 5 2 14 2 2 2" xfId="32541" xr:uid="{00000000-0005-0000-0000-00004F690000}"/>
    <cellStyle name="Notiz 3 5 2 14 2 3" xfId="14045" xr:uid="{00000000-0005-0000-0000-000050690000}"/>
    <cellStyle name="Notiz 3 5 2 14 2 4" xfId="26795" xr:uid="{00000000-0005-0000-0000-000051690000}"/>
    <cellStyle name="Notiz 3 5 2 14 3" xfId="8403" xr:uid="{00000000-0005-0000-0000-000052690000}"/>
    <cellStyle name="Notiz 3 5 2 14 3 2" xfId="19741" xr:uid="{00000000-0005-0000-0000-000053690000}"/>
    <cellStyle name="Notiz 3 5 2 14 3 3" xfId="32540" xr:uid="{00000000-0005-0000-0000-000054690000}"/>
    <cellStyle name="Notiz 3 5 2 14 4" xfId="14044" xr:uid="{00000000-0005-0000-0000-000055690000}"/>
    <cellStyle name="Notiz 3 5 2 14 5" xfId="23475" xr:uid="{00000000-0005-0000-0000-000056690000}"/>
    <cellStyle name="Notiz 3 5 2 15" xfId="2471" xr:uid="{00000000-0005-0000-0000-000057690000}"/>
    <cellStyle name="Notiz 3 5 2 15 2" xfId="5368" xr:uid="{00000000-0005-0000-0000-000058690000}"/>
    <cellStyle name="Notiz 3 5 2 15 2 2" xfId="19744" xr:uid="{00000000-0005-0000-0000-000059690000}"/>
    <cellStyle name="Notiz 3 5 2 15 2 2 2" xfId="32543" xr:uid="{00000000-0005-0000-0000-00005A690000}"/>
    <cellStyle name="Notiz 3 5 2 15 2 3" xfId="14047" xr:uid="{00000000-0005-0000-0000-00005B690000}"/>
    <cellStyle name="Notiz 3 5 2 15 2 4" xfId="26796" xr:uid="{00000000-0005-0000-0000-00005C690000}"/>
    <cellStyle name="Notiz 3 5 2 15 3" xfId="7870" xr:uid="{00000000-0005-0000-0000-00005D690000}"/>
    <cellStyle name="Notiz 3 5 2 15 3 2" xfId="19743" xr:uid="{00000000-0005-0000-0000-00005E690000}"/>
    <cellStyle name="Notiz 3 5 2 15 3 3" xfId="32542" xr:uid="{00000000-0005-0000-0000-00005F690000}"/>
    <cellStyle name="Notiz 3 5 2 15 4" xfId="14046" xr:uid="{00000000-0005-0000-0000-000060690000}"/>
    <cellStyle name="Notiz 3 5 2 15 5" xfId="22659" xr:uid="{00000000-0005-0000-0000-000061690000}"/>
    <cellStyle name="Notiz 3 5 2 16" xfId="3046" xr:uid="{00000000-0005-0000-0000-000062690000}"/>
    <cellStyle name="Notiz 3 5 2 16 2" xfId="5943" xr:uid="{00000000-0005-0000-0000-000063690000}"/>
    <cellStyle name="Notiz 3 5 2 16 2 2" xfId="19746" xr:uid="{00000000-0005-0000-0000-000064690000}"/>
    <cellStyle name="Notiz 3 5 2 16 2 2 2" xfId="32545" xr:uid="{00000000-0005-0000-0000-000065690000}"/>
    <cellStyle name="Notiz 3 5 2 16 2 3" xfId="14049" xr:uid="{00000000-0005-0000-0000-000066690000}"/>
    <cellStyle name="Notiz 3 5 2 16 2 4" xfId="26797" xr:uid="{00000000-0005-0000-0000-000067690000}"/>
    <cellStyle name="Notiz 3 5 2 16 3" xfId="8252" xr:uid="{00000000-0005-0000-0000-000068690000}"/>
    <cellStyle name="Notiz 3 5 2 16 3 2" xfId="19745" xr:uid="{00000000-0005-0000-0000-000069690000}"/>
    <cellStyle name="Notiz 3 5 2 16 3 3" xfId="32544" xr:uid="{00000000-0005-0000-0000-00006A690000}"/>
    <cellStyle name="Notiz 3 5 2 16 4" xfId="14048" xr:uid="{00000000-0005-0000-0000-00006B690000}"/>
    <cellStyle name="Notiz 3 5 2 16 5" xfId="23234" xr:uid="{00000000-0005-0000-0000-00006C690000}"/>
    <cellStyle name="Notiz 3 5 2 17" xfId="2227" xr:uid="{00000000-0005-0000-0000-00006D690000}"/>
    <cellStyle name="Notiz 3 5 2 17 2" xfId="5125" xr:uid="{00000000-0005-0000-0000-00006E690000}"/>
    <cellStyle name="Notiz 3 5 2 17 2 2" xfId="19748" xr:uid="{00000000-0005-0000-0000-00006F690000}"/>
    <cellStyle name="Notiz 3 5 2 17 2 2 2" xfId="32547" xr:uid="{00000000-0005-0000-0000-000070690000}"/>
    <cellStyle name="Notiz 3 5 2 17 2 3" xfId="14051" xr:uid="{00000000-0005-0000-0000-000071690000}"/>
    <cellStyle name="Notiz 3 5 2 17 2 4" xfId="26798" xr:uid="{00000000-0005-0000-0000-000072690000}"/>
    <cellStyle name="Notiz 3 5 2 17 3" xfId="7689" xr:uid="{00000000-0005-0000-0000-000073690000}"/>
    <cellStyle name="Notiz 3 5 2 17 3 2" xfId="19747" xr:uid="{00000000-0005-0000-0000-000074690000}"/>
    <cellStyle name="Notiz 3 5 2 17 3 3" xfId="32546" xr:uid="{00000000-0005-0000-0000-000075690000}"/>
    <cellStyle name="Notiz 3 5 2 17 4" xfId="14050" xr:uid="{00000000-0005-0000-0000-000076690000}"/>
    <cellStyle name="Notiz 3 5 2 17 5" xfId="22416" xr:uid="{00000000-0005-0000-0000-000077690000}"/>
    <cellStyle name="Notiz 3 5 2 18" xfId="2482" xr:uid="{00000000-0005-0000-0000-000078690000}"/>
    <cellStyle name="Notiz 3 5 2 18 2" xfId="5379" xr:uid="{00000000-0005-0000-0000-000079690000}"/>
    <cellStyle name="Notiz 3 5 2 18 2 2" xfId="19750" xr:uid="{00000000-0005-0000-0000-00007A690000}"/>
    <cellStyle name="Notiz 3 5 2 18 2 2 2" xfId="32549" xr:uid="{00000000-0005-0000-0000-00007B690000}"/>
    <cellStyle name="Notiz 3 5 2 18 2 3" xfId="14053" xr:uid="{00000000-0005-0000-0000-00007C690000}"/>
    <cellStyle name="Notiz 3 5 2 18 2 4" xfId="26799" xr:uid="{00000000-0005-0000-0000-00007D690000}"/>
    <cellStyle name="Notiz 3 5 2 18 3" xfId="7879" xr:uid="{00000000-0005-0000-0000-00007E690000}"/>
    <cellStyle name="Notiz 3 5 2 18 3 2" xfId="19749" xr:uid="{00000000-0005-0000-0000-00007F690000}"/>
    <cellStyle name="Notiz 3 5 2 18 3 3" xfId="32548" xr:uid="{00000000-0005-0000-0000-000080690000}"/>
    <cellStyle name="Notiz 3 5 2 18 4" xfId="14052" xr:uid="{00000000-0005-0000-0000-000081690000}"/>
    <cellStyle name="Notiz 3 5 2 18 5" xfId="22670" xr:uid="{00000000-0005-0000-0000-000082690000}"/>
    <cellStyle name="Notiz 3 5 2 19" xfId="2442" xr:uid="{00000000-0005-0000-0000-000083690000}"/>
    <cellStyle name="Notiz 3 5 2 19 2" xfId="5339" xr:uid="{00000000-0005-0000-0000-000084690000}"/>
    <cellStyle name="Notiz 3 5 2 19 2 2" xfId="19752" xr:uid="{00000000-0005-0000-0000-000085690000}"/>
    <cellStyle name="Notiz 3 5 2 19 2 2 2" xfId="32551" xr:uid="{00000000-0005-0000-0000-000086690000}"/>
    <cellStyle name="Notiz 3 5 2 19 2 3" xfId="14055" xr:uid="{00000000-0005-0000-0000-000087690000}"/>
    <cellStyle name="Notiz 3 5 2 19 2 4" xfId="26800" xr:uid="{00000000-0005-0000-0000-000088690000}"/>
    <cellStyle name="Notiz 3 5 2 19 3" xfId="7841" xr:uid="{00000000-0005-0000-0000-000089690000}"/>
    <cellStyle name="Notiz 3 5 2 19 3 2" xfId="19751" xr:uid="{00000000-0005-0000-0000-00008A690000}"/>
    <cellStyle name="Notiz 3 5 2 19 3 3" xfId="32550" xr:uid="{00000000-0005-0000-0000-00008B690000}"/>
    <cellStyle name="Notiz 3 5 2 19 4" xfId="14054" xr:uid="{00000000-0005-0000-0000-00008C690000}"/>
    <cellStyle name="Notiz 3 5 2 19 5" xfId="22630" xr:uid="{00000000-0005-0000-0000-00008D690000}"/>
    <cellStyle name="Notiz 3 5 2 2" xfId="1731" xr:uid="{00000000-0005-0000-0000-00008E690000}"/>
    <cellStyle name="Notiz 3 5 2 2 2" xfId="4630" xr:uid="{00000000-0005-0000-0000-00008F690000}"/>
    <cellStyle name="Notiz 3 5 2 2 2 2" xfId="19754" xr:uid="{00000000-0005-0000-0000-000090690000}"/>
    <cellStyle name="Notiz 3 5 2 2 2 2 2" xfId="32553" xr:uid="{00000000-0005-0000-0000-000091690000}"/>
    <cellStyle name="Notiz 3 5 2 2 2 3" xfId="14057" xr:uid="{00000000-0005-0000-0000-000092690000}"/>
    <cellStyle name="Notiz 3 5 2 2 2 4" xfId="26801" xr:uid="{00000000-0005-0000-0000-000093690000}"/>
    <cellStyle name="Notiz 3 5 2 2 3" xfId="7363" xr:uid="{00000000-0005-0000-0000-000094690000}"/>
    <cellStyle name="Notiz 3 5 2 2 3 2" xfId="19753" xr:uid="{00000000-0005-0000-0000-000095690000}"/>
    <cellStyle name="Notiz 3 5 2 2 3 3" xfId="32552" xr:uid="{00000000-0005-0000-0000-000096690000}"/>
    <cellStyle name="Notiz 3 5 2 2 4" xfId="14056" xr:uid="{00000000-0005-0000-0000-000097690000}"/>
    <cellStyle name="Notiz 3 5 2 2 5" xfId="21920" xr:uid="{00000000-0005-0000-0000-000098690000}"/>
    <cellStyle name="Notiz 3 5 2 20" xfId="3503" xr:uid="{00000000-0005-0000-0000-000099690000}"/>
    <cellStyle name="Notiz 3 5 2 20 2" xfId="6400" xr:uid="{00000000-0005-0000-0000-00009A690000}"/>
    <cellStyle name="Notiz 3 5 2 20 2 2" xfId="19756" xr:uid="{00000000-0005-0000-0000-00009B690000}"/>
    <cellStyle name="Notiz 3 5 2 20 2 2 2" xfId="32555" xr:uid="{00000000-0005-0000-0000-00009C690000}"/>
    <cellStyle name="Notiz 3 5 2 20 2 3" xfId="14059" xr:uid="{00000000-0005-0000-0000-00009D690000}"/>
    <cellStyle name="Notiz 3 5 2 20 2 4" xfId="26802" xr:uid="{00000000-0005-0000-0000-00009E690000}"/>
    <cellStyle name="Notiz 3 5 2 20 3" xfId="8525" xr:uid="{00000000-0005-0000-0000-00009F690000}"/>
    <cellStyle name="Notiz 3 5 2 20 3 2" xfId="19755" xr:uid="{00000000-0005-0000-0000-0000A0690000}"/>
    <cellStyle name="Notiz 3 5 2 20 3 3" xfId="32554" xr:uid="{00000000-0005-0000-0000-0000A1690000}"/>
    <cellStyle name="Notiz 3 5 2 20 4" xfId="14058" xr:uid="{00000000-0005-0000-0000-0000A2690000}"/>
    <cellStyle name="Notiz 3 5 2 20 5" xfId="23691" xr:uid="{00000000-0005-0000-0000-0000A3690000}"/>
    <cellStyle name="Notiz 3 5 2 21" xfId="3132" xr:uid="{00000000-0005-0000-0000-0000A4690000}"/>
    <cellStyle name="Notiz 3 5 2 21 2" xfId="6029" xr:uid="{00000000-0005-0000-0000-0000A5690000}"/>
    <cellStyle name="Notiz 3 5 2 21 2 2" xfId="19758" xr:uid="{00000000-0005-0000-0000-0000A6690000}"/>
    <cellStyle name="Notiz 3 5 2 21 2 2 2" xfId="32557" xr:uid="{00000000-0005-0000-0000-0000A7690000}"/>
    <cellStyle name="Notiz 3 5 2 21 2 3" xfId="14061" xr:uid="{00000000-0005-0000-0000-0000A8690000}"/>
    <cellStyle name="Notiz 3 5 2 21 2 4" xfId="26803" xr:uid="{00000000-0005-0000-0000-0000A9690000}"/>
    <cellStyle name="Notiz 3 5 2 21 3" xfId="8301" xr:uid="{00000000-0005-0000-0000-0000AA690000}"/>
    <cellStyle name="Notiz 3 5 2 21 3 2" xfId="19757" xr:uid="{00000000-0005-0000-0000-0000AB690000}"/>
    <cellStyle name="Notiz 3 5 2 21 3 3" xfId="32556" xr:uid="{00000000-0005-0000-0000-0000AC690000}"/>
    <cellStyle name="Notiz 3 5 2 21 4" xfId="14060" xr:uid="{00000000-0005-0000-0000-0000AD690000}"/>
    <cellStyle name="Notiz 3 5 2 21 5" xfId="23320" xr:uid="{00000000-0005-0000-0000-0000AE690000}"/>
    <cellStyle name="Notiz 3 5 2 22" xfId="2953" xr:uid="{00000000-0005-0000-0000-0000AF690000}"/>
    <cellStyle name="Notiz 3 5 2 22 2" xfId="5850" xr:uid="{00000000-0005-0000-0000-0000B0690000}"/>
    <cellStyle name="Notiz 3 5 2 22 2 2" xfId="19760" xr:uid="{00000000-0005-0000-0000-0000B1690000}"/>
    <cellStyle name="Notiz 3 5 2 22 2 2 2" xfId="32559" xr:uid="{00000000-0005-0000-0000-0000B2690000}"/>
    <cellStyle name="Notiz 3 5 2 22 2 3" xfId="14063" xr:uid="{00000000-0005-0000-0000-0000B3690000}"/>
    <cellStyle name="Notiz 3 5 2 22 2 4" xfId="26804" xr:uid="{00000000-0005-0000-0000-0000B4690000}"/>
    <cellStyle name="Notiz 3 5 2 22 3" xfId="8194" xr:uid="{00000000-0005-0000-0000-0000B5690000}"/>
    <cellStyle name="Notiz 3 5 2 22 3 2" xfId="19759" xr:uid="{00000000-0005-0000-0000-0000B6690000}"/>
    <cellStyle name="Notiz 3 5 2 22 3 3" xfId="32558" xr:uid="{00000000-0005-0000-0000-0000B7690000}"/>
    <cellStyle name="Notiz 3 5 2 22 4" xfId="14062" xr:uid="{00000000-0005-0000-0000-0000B8690000}"/>
    <cellStyle name="Notiz 3 5 2 22 5" xfId="23141" xr:uid="{00000000-0005-0000-0000-0000B9690000}"/>
    <cellStyle name="Notiz 3 5 2 23" xfId="3975" xr:uid="{00000000-0005-0000-0000-0000BA690000}"/>
    <cellStyle name="Notiz 3 5 2 23 2" xfId="6872" xr:uid="{00000000-0005-0000-0000-0000BB690000}"/>
    <cellStyle name="Notiz 3 5 2 23 2 2" xfId="19762" xr:uid="{00000000-0005-0000-0000-0000BC690000}"/>
    <cellStyle name="Notiz 3 5 2 23 2 2 2" xfId="32561" xr:uid="{00000000-0005-0000-0000-0000BD690000}"/>
    <cellStyle name="Notiz 3 5 2 23 2 3" xfId="14065" xr:uid="{00000000-0005-0000-0000-0000BE690000}"/>
    <cellStyle name="Notiz 3 5 2 23 2 4" xfId="26805" xr:uid="{00000000-0005-0000-0000-0000BF690000}"/>
    <cellStyle name="Notiz 3 5 2 23 3" xfId="8758" xr:uid="{00000000-0005-0000-0000-0000C0690000}"/>
    <cellStyle name="Notiz 3 5 2 23 3 2" xfId="19761" xr:uid="{00000000-0005-0000-0000-0000C1690000}"/>
    <cellStyle name="Notiz 3 5 2 23 3 3" xfId="32560" xr:uid="{00000000-0005-0000-0000-0000C2690000}"/>
    <cellStyle name="Notiz 3 5 2 23 4" xfId="14064" xr:uid="{00000000-0005-0000-0000-0000C3690000}"/>
    <cellStyle name="Notiz 3 5 2 23 5" xfId="24163" xr:uid="{00000000-0005-0000-0000-0000C4690000}"/>
    <cellStyle name="Notiz 3 5 2 24" xfId="3332" xr:uid="{00000000-0005-0000-0000-0000C5690000}"/>
    <cellStyle name="Notiz 3 5 2 24 2" xfId="6229" xr:uid="{00000000-0005-0000-0000-0000C6690000}"/>
    <cellStyle name="Notiz 3 5 2 24 2 2" xfId="19764" xr:uid="{00000000-0005-0000-0000-0000C7690000}"/>
    <cellStyle name="Notiz 3 5 2 24 2 2 2" xfId="32563" xr:uid="{00000000-0005-0000-0000-0000C8690000}"/>
    <cellStyle name="Notiz 3 5 2 24 2 3" xfId="14067" xr:uid="{00000000-0005-0000-0000-0000C9690000}"/>
    <cellStyle name="Notiz 3 5 2 24 2 4" xfId="26806" xr:uid="{00000000-0005-0000-0000-0000CA690000}"/>
    <cellStyle name="Notiz 3 5 2 24 3" xfId="8430" xr:uid="{00000000-0005-0000-0000-0000CB690000}"/>
    <cellStyle name="Notiz 3 5 2 24 3 2" xfId="19763" xr:uid="{00000000-0005-0000-0000-0000CC690000}"/>
    <cellStyle name="Notiz 3 5 2 24 3 3" xfId="32562" xr:uid="{00000000-0005-0000-0000-0000CD690000}"/>
    <cellStyle name="Notiz 3 5 2 24 4" xfId="14066" xr:uid="{00000000-0005-0000-0000-0000CE690000}"/>
    <cellStyle name="Notiz 3 5 2 24 5" xfId="23520" xr:uid="{00000000-0005-0000-0000-0000CF690000}"/>
    <cellStyle name="Notiz 3 5 2 25" xfId="3039" xr:uid="{00000000-0005-0000-0000-0000D0690000}"/>
    <cellStyle name="Notiz 3 5 2 25 2" xfId="5936" xr:uid="{00000000-0005-0000-0000-0000D1690000}"/>
    <cellStyle name="Notiz 3 5 2 25 2 2" xfId="19766" xr:uid="{00000000-0005-0000-0000-0000D2690000}"/>
    <cellStyle name="Notiz 3 5 2 25 2 2 2" xfId="32565" xr:uid="{00000000-0005-0000-0000-0000D3690000}"/>
    <cellStyle name="Notiz 3 5 2 25 2 3" xfId="14069" xr:uid="{00000000-0005-0000-0000-0000D4690000}"/>
    <cellStyle name="Notiz 3 5 2 25 2 4" xfId="26807" xr:uid="{00000000-0005-0000-0000-0000D5690000}"/>
    <cellStyle name="Notiz 3 5 2 25 3" xfId="8248" xr:uid="{00000000-0005-0000-0000-0000D6690000}"/>
    <cellStyle name="Notiz 3 5 2 25 3 2" xfId="19765" xr:uid="{00000000-0005-0000-0000-0000D7690000}"/>
    <cellStyle name="Notiz 3 5 2 25 3 3" xfId="32564" xr:uid="{00000000-0005-0000-0000-0000D8690000}"/>
    <cellStyle name="Notiz 3 5 2 25 4" xfId="14068" xr:uid="{00000000-0005-0000-0000-0000D9690000}"/>
    <cellStyle name="Notiz 3 5 2 25 5" xfId="23227" xr:uid="{00000000-0005-0000-0000-0000DA690000}"/>
    <cellStyle name="Notiz 3 5 2 26" xfId="3955" xr:uid="{00000000-0005-0000-0000-0000DB690000}"/>
    <cellStyle name="Notiz 3 5 2 26 2" xfId="6852" xr:uid="{00000000-0005-0000-0000-0000DC690000}"/>
    <cellStyle name="Notiz 3 5 2 26 2 2" xfId="19768" xr:uid="{00000000-0005-0000-0000-0000DD690000}"/>
    <cellStyle name="Notiz 3 5 2 26 2 2 2" xfId="32567" xr:uid="{00000000-0005-0000-0000-0000DE690000}"/>
    <cellStyle name="Notiz 3 5 2 26 2 3" xfId="14071" xr:uid="{00000000-0005-0000-0000-0000DF690000}"/>
    <cellStyle name="Notiz 3 5 2 26 2 4" xfId="26808" xr:uid="{00000000-0005-0000-0000-0000E0690000}"/>
    <cellStyle name="Notiz 3 5 2 26 3" xfId="19767" xr:uid="{00000000-0005-0000-0000-0000E1690000}"/>
    <cellStyle name="Notiz 3 5 2 26 3 2" xfId="32566" xr:uid="{00000000-0005-0000-0000-0000E2690000}"/>
    <cellStyle name="Notiz 3 5 2 26 4" xfId="14070" xr:uid="{00000000-0005-0000-0000-0000E3690000}"/>
    <cellStyle name="Notiz 3 5 2 26 5" xfId="24143" xr:uid="{00000000-0005-0000-0000-0000E4690000}"/>
    <cellStyle name="Notiz 3 5 2 27" xfId="4304" xr:uid="{00000000-0005-0000-0000-0000E5690000}"/>
    <cellStyle name="Notiz 3 5 2 27 2" xfId="19769" xr:uid="{00000000-0005-0000-0000-0000E6690000}"/>
    <cellStyle name="Notiz 3 5 2 27 2 2" xfId="32568" xr:uid="{00000000-0005-0000-0000-0000E7690000}"/>
    <cellStyle name="Notiz 3 5 2 27 3" xfId="14072" xr:uid="{00000000-0005-0000-0000-0000E8690000}"/>
    <cellStyle name="Notiz 3 5 2 27 4" xfId="26809" xr:uid="{00000000-0005-0000-0000-0000E9690000}"/>
    <cellStyle name="Notiz 3 5 2 28" xfId="7130" xr:uid="{00000000-0005-0000-0000-0000EA690000}"/>
    <cellStyle name="Notiz 3 5 2 28 2" xfId="19732" xr:uid="{00000000-0005-0000-0000-0000EB690000}"/>
    <cellStyle name="Notiz 3 5 2 28 3" xfId="32531" xr:uid="{00000000-0005-0000-0000-0000EC690000}"/>
    <cellStyle name="Notiz 3 5 2 29" xfId="14035" xr:uid="{00000000-0005-0000-0000-0000ED690000}"/>
    <cellStyle name="Notiz 3 5 2 3" xfId="2030" xr:uid="{00000000-0005-0000-0000-0000EE690000}"/>
    <cellStyle name="Notiz 3 5 2 3 2" xfId="4928" xr:uid="{00000000-0005-0000-0000-0000EF690000}"/>
    <cellStyle name="Notiz 3 5 2 3 2 2" xfId="19771" xr:uid="{00000000-0005-0000-0000-0000F0690000}"/>
    <cellStyle name="Notiz 3 5 2 3 2 2 2" xfId="32570" xr:uid="{00000000-0005-0000-0000-0000F1690000}"/>
    <cellStyle name="Notiz 3 5 2 3 2 3" xfId="14074" xr:uid="{00000000-0005-0000-0000-0000F2690000}"/>
    <cellStyle name="Notiz 3 5 2 3 2 4" xfId="26810" xr:uid="{00000000-0005-0000-0000-0000F3690000}"/>
    <cellStyle name="Notiz 3 5 2 3 3" xfId="7541" xr:uid="{00000000-0005-0000-0000-0000F4690000}"/>
    <cellStyle name="Notiz 3 5 2 3 3 2" xfId="19770" xr:uid="{00000000-0005-0000-0000-0000F5690000}"/>
    <cellStyle name="Notiz 3 5 2 3 3 3" xfId="32569" xr:uid="{00000000-0005-0000-0000-0000F6690000}"/>
    <cellStyle name="Notiz 3 5 2 3 4" xfId="14073" xr:uid="{00000000-0005-0000-0000-0000F7690000}"/>
    <cellStyle name="Notiz 3 5 2 3 5" xfId="22219" xr:uid="{00000000-0005-0000-0000-0000F8690000}"/>
    <cellStyle name="Notiz 3 5 2 4" xfId="1753" xr:uid="{00000000-0005-0000-0000-0000F9690000}"/>
    <cellStyle name="Notiz 3 5 2 4 2" xfId="4652" xr:uid="{00000000-0005-0000-0000-0000FA690000}"/>
    <cellStyle name="Notiz 3 5 2 4 2 2" xfId="19773" xr:uid="{00000000-0005-0000-0000-0000FB690000}"/>
    <cellStyle name="Notiz 3 5 2 4 2 2 2" xfId="32572" xr:uid="{00000000-0005-0000-0000-0000FC690000}"/>
    <cellStyle name="Notiz 3 5 2 4 2 3" xfId="14076" xr:uid="{00000000-0005-0000-0000-0000FD690000}"/>
    <cellStyle name="Notiz 3 5 2 4 2 4" xfId="26811" xr:uid="{00000000-0005-0000-0000-0000FE690000}"/>
    <cellStyle name="Notiz 3 5 2 4 3" xfId="7381" xr:uid="{00000000-0005-0000-0000-0000FF690000}"/>
    <cellStyle name="Notiz 3 5 2 4 3 2" xfId="19772" xr:uid="{00000000-0005-0000-0000-0000006A0000}"/>
    <cellStyle name="Notiz 3 5 2 4 3 3" xfId="32571" xr:uid="{00000000-0005-0000-0000-0000016A0000}"/>
    <cellStyle name="Notiz 3 5 2 4 4" xfId="14075" xr:uid="{00000000-0005-0000-0000-0000026A0000}"/>
    <cellStyle name="Notiz 3 5 2 4 5" xfId="21942" xr:uid="{00000000-0005-0000-0000-0000036A0000}"/>
    <cellStyle name="Notiz 3 5 2 5" xfId="2006" xr:uid="{00000000-0005-0000-0000-0000046A0000}"/>
    <cellStyle name="Notiz 3 5 2 5 2" xfId="4904" xr:uid="{00000000-0005-0000-0000-0000056A0000}"/>
    <cellStyle name="Notiz 3 5 2 5 2 2" xfId="19775" xr:uid="{00000000-0005-0000-0000-0000066A0000}"/>
    <cellStyle name="Notiz 3 5 2 5 2 2 2" xfId="32574" xr:uid="{00000000-0005-0000-0000-0000076A0000}"/>
    <cellStyle name="Notiz 3 5 2 5 2 3" xfId="14078" xr:uid="{00000000-0005-0000-0000-0000086A0000}"/>
    <cellStyle name="Notiz 3 5 2 5 2 4" xfId="26812" xr:uid="{00000000-0005-0000-0000-0000096A0000}"/>
    <cellStyle name="Notiz 3 5 2 5 3" xfId="7521" xr:uid="{00000000-0005-0000-0000-00000A6A0000}"/>
    <cellStyle name="Notiz 3 5 2 5 3 2" xfId="19774" xr:uid="{00000000-0005-0000-0000-00000B6A0000}"/>
    <cellStyle name="Notiz 3 5 2 5 3 3" xfId="32573" xr:uid="{00000000-0005-0000-0000-00000C6A0000}"/>
    <cellStyle name="Notiz 3 5 2 5 4" xfId="14077" xr:uid="{00000000-0005-0000-0000-00000D6A0000}"/>
    <cellStyle name="Notiz 3 5 2 5 5" xfId="22195" xr:uid="{00000000-0005-0000-0000-00000E6A0000}"/>
    <cellStyle name="Notiz 3 5 2 6" xfId="1775" xr:uid="{00000000-0005-0000-0000-00000F6A0000}"/>
    <cellStyle name="Notiz 3 5 2 6 2" xfId="4674" xr:uid="{00000000-0005-0000-0000-0000106A0000}"/>
    <cellStyle name="Notiz 3 5 2 6 2 2" xfId="19777" xr:uid="{00000000-0005-0000-0000-0000116A0000}"/>
    <cellStyle name="Notiz 3 5 2 6 2 2 2" xfId="32576" xr:uid="{00000000-0005-0000-0000-0000126A0000}"/>
    <cellStyle name="Notiz 3 5 2 6 2 3" xfId="14080" xr:uid="{00000000-0005-0000-0000-0000136A0000}"/>
    <cellStyle name="Notiz 3 5 2 6 2 4" xfId="26813" xr:uid="{00000000-0005-0000-0000-0000146A0000}"/>
    <cellStyle name="Notiz 3 5 2 6 3" xfId="7399" xr:uid="{00000000-0005-0000-0000-0000156A0000}"/>
    <cellStyle name="Notiz 3 5 2 6 3 2" xfId="19776" xr:uid="{00000000-0005-0000-0000-0000166A0000}"/>
    <cellStyle name="Notiz 3 5 2 6 3 3" xfId="32575" xr:uid="{00000000-0005-0000-0000-0000176A0000}"/>
    <cellStyle name="Notiz 3 5 2 6 4" xfId="14079" xr:uid="{00000000-0005-0000-0000-0000186A0000}"/>
    <cellStyle name="Notiz 3 5 2 6 5" xfId="21964" xr:uid="{00000000-0005-0000-0000-0000196A0000}"/>
    <cellStyle name="Notiz 3 5 2 7" xfId="1992" xr:uid="{00000000-0005-0000-0000-00001A6A0000}"/>
    <cellStyle name="Notiz 3 5 2 7 2" xfId="4890" xr:uid="{00000000-0005-0000-0000-00001B6A0000}"/>
    <cellStyle name="Notiz 3 5 2 7 2 2" xfId="19779" xr:uid="{00000000-0005-0000-0000-00001C6A0000}"/>
    <cellStyle name="Notiz 3 5 2 7 2 2 2" xfId="32578" xr:uid="{00000000-0005-0000-0000-00001D6A0000}"/>
    <cellStyle name="Notiz 3 5 2 7 2 3" xfId="14082" xr:uid="{00000000-0005-0000-0000-00001E6A0000}"/>
    <cellStyle name="Notiz 3 5 2 7 2 4" xfId="26814" xr:uid="{00000000-0005-0000-0000-00001F6A0000}"/>
    <cellStyle name="Notiz 3 5 2 7 3" xfId="7511" xr:uid="{00000000-0005-0000-0000-0000206A0000}"/>
    <cellStyle name="Notiz 3 5 2 7 3 2" xfId="19778" xr:uid="{00000000-0005-0000-0000-0000216A0000}"/>
    <cellStyle name="Notiz 3 5 2 7 3 3" xfId="32577" xr:uid="{00000000-0005-0000-0000-0000226A0000}"/>
    <cellStyle name="Notiz 3 5 2 7 4" xfId="14081" xr:uid="{00000000-0005-0000-0000-0000236A0000}"/>
    <cellStyle name="Notiz 3 5 2 7 5" xfId="22181" xr:uid="{00000000-0005-0000-0000-0000246A0000}"/>
    <cellStyle name="Notiz 3 5 2 8" xfId="2513" xr:uid="{00000000-0005-0000-0000-0000256A0000}"/>
    <cellStyle name="Notiz 3 5 2 8 2" xfId="5410" xr:uid="{00000000-0005-0000-0000-0000266A0000}"/>
    <cellStyle name="Notiz 3 5 2 8 2 2" xfId="19781" xr:uid="{00000000-0005-0000-0000-0000276A0000}"/>
    <cellStyle name="Notiz 3 5 2 8 2 2 2" xfId="32580" xr:uid="{00000000-0005-0000-0000-0000286A0000}"/>
    <cellStyle name="Notiz 3 5 2 8 2 3" xfId="14084" xr:uid="{00000000-0005-0000-0000-0000296A0000}"/>
    <cellStyle name="Notiz 3 5 2 8 2 4" xfId="26815" xr:uid="{00000000-0005-0000-0000-00002A6A0000}"/>
    <cellStyle name="Notiz 3 5 2 8 3" xfId="7891" xr:uid="{00000000-0005-0000-0000-00002B6A0000}"/>
    <cellStyle name="Notiz 3 5 2 8 3 2" xfId="19780" xr:uid="{00000000-0005-0000-0000-00002C6A0000}"/>
    <cellStyle name="Notiz 3 5 2 8 3 3" xfId="32579" xr:uid="{00000000-0005-0000-0000-00002D6A0000}"/>
    <cellStyle name="Notiz 3 5 2 8 4" xfId="14083" xr:uid="{00000000-0005-0000-0000-00002E6A0000}"/>
    <cellStyle name="Notiz 3 5 2 8 5" xfId="22701" xr:uid="{00000000-0005-0000-0000-00002F6A0000}"/>
    <cellStyle name="Notiz 3 5 2 9" xfId="1983" xr:uid="{00000000-0005-0000-0000-0000306A0000}"/>
    <cellStyle name="Notiz 3 5 2 9 2" xfId="4881" xr:uid="{00000000-0005-0000-0000-0000316A0000}"/>
    <cellStyle name="Notiz 3 5 2 9 2 2" xfId="19783" xr:uid="{00000000-0005-0000-0000-0000326A0000}"/>
    <cellStyle name="Notiz 3 5 2 9 2 2 2" xfId="32582" xr:uid="{00000000-0005-0000-0000-0000336A0000}"/>
    <cellStyle name="Notiz 3 5 2 9 2 3" xfId="14086" xr:uid="{00000000-0005-0000-0000-0000346A0000}"/>
    <cellStyle name="Notiz 3 5 2 9 2 4" xfId="26816" xr:uid="{00000000-0005-0000-0000-0000356A0000}"/>
    <cellStyle name="Notiz 3 5 2 9 3" xfId="7508" xr:uid="{00000000-0005-0000-0000-0000366A0000}"/>
    <cellStyle name="Notiz 3 5 2 9 3 2" xfId="19782" xr:uid="{00000000-0005-0000-0000-0000376A0000}"/>
    <cellStyle name="Notiz 3 5 2 9 3 3" xfId="32581" xr:uid="{00000000-0005-0000-0000-0000386A0000}"/>
    <cellStyle name="Notiz 3 5 2 9 4" xfId="14085" xr:uid="{00000000-0005-0000-0000-0000396A0000}"/>
    <cellStyle name="Notiz 3 5 2 9 5" xfId="22172" xr:uid="{00000000-0005-0000-0000-00003A6A0000}"/>
    <cellStyle name="Notiz 3 5 20" xfId="2613" xr:uid="{00000000-0005-0000-0000-00003B6A0000}"/>
    <cellStyle name="Notiz 3 5 20 2" xfId="5510" xr:uid="{00000000-0005-0000-0000-00003C6A0000}"/>
    <cellStyle name="Notiz 3 5 20 2 2" xfId="19785" xr:uid="{00000000-0005-0000-0000-00003D6A0000}"/>
    <cellStyle name="Notiz 3 5 20 2 2 2" xfId="32584" xr:uid="{00000000-0005-0000-0000-00003E6A0000}"/>
    <cellStyle name="Notiz 3 5 20 2 3" xfId="14088" xr:uid="{00000000-0005-0000-0000-00003F6A0000}"/>
    <cellStyle name="Notiz 3 5 20 2 4" xfId="26817" xr:uid="{00000000-0005-0000-0000-0000406A0000}"/>
    <cellStyle name="Notiz 3 5 20 3" xfId="7968" xr:uid="{00000000-0005-0000-0000-0000416A0000}"/>
    <cellStyle name="Notiz 3 5 20 3 2" xfId="19784" xr:uid="{00000000-0005-0000-0000-0000426A0000}"/>
    <cellStyle name="Notiz 3 5 20 3 3" xfId="32583" xr:uid="{00000000-0005-0000-0000-0000436A0000}"/>
    <cellStyle name="Notiz 3 5 20 4" xfId="14087" xr:uid="{00000000-0005-0000-0000-0000446A0000}"/>
    <cellStyle name="Notiz 3 5 20 5" xfId="22801" xr:uid="{00000000-0005-0000-0000-0000456A0000}"/>
    <cellStyle name="Notiz 3 5 21" xfId="3661" xr:uid="{00000000-0005-0000-0000-0000466A0000}"/>
    <cellStyle name="Notiz 3 5 21 2" xfId="6558" xr:uid="{00000000-0005-0000-0000-0000476A0000}"/>
    <cellStyle name="Notiz 3 5 21 2 2" xfId="19787" xr:uid="{00000000-0005-0000-0000-0000486A0000}"/>
    <cellStyle name="Notiz 3 5 21 2 2 2" xfId="32586" xr:uid="{00000000-0005-0000-0000-0000496A0000}"/>
    <cellStyle name="Notiz 3 5 21 2 3" xfId="14090" xr:uid="{00000000-0005-0000-0000-00004A6A0000}"/>
    <cellStyle name="Notiz 3 5 21 2 4" xfId="26818" xr:uid="{00000000-0005-0000-0000-00004B6A0000}"/>
    <cellStyle name="Notiz 3 5 21 3" xfId="8614" xr:uid="{00000000-0005-0000-0000-00004C6A0000}"/>
    <cellStyle name="Notiz 3 5 21 3 2" xfId="19786" xr:uid="{00000000-0005-0000-0000-00004D6A0000}"/>
    <cellStyle name="Notiz 3 5 21 3 3" xfId="32585" xr:uid="{00000000-0005-0000-0000-00004E6A0000}"/>
    <cellStyle name="Notiz 3 5 21 4" xfId="14089" xr:uid="{00000000-0005-0000-0000-00004F6A0000}"/>
    <cellStyle name="Notiz 3 5 21 5" xfId="23849" xr:uid="{00000000-0005-0000-0000-0000506A0000}"/>
    <cellStyle name="Notiz 3 5 22" xfId="3851" xr:uid="{00000000-0005-0000-0000-0000516A0000}"/>
    <cellStyle name="Notiz 3 5 22 2" xfId="6748" xr:uid="{00000000-0005-0000-0000-0000526A0000}"/>
    <cellStyle name="Notiz 3 5 22 2 2" xfId="19789" xr:uid="{00000000-0005-0000-0000-0000536A0000}"/>
    <cellStyle name="Notiz 3 5 22 2 2 2" xfId="32588" xr:uid="{00000000-0005-0000-0000-0000546A0000}"/>
    <cellStyle name="Notiz 3 5 22 2 3" xfId="14092" xr:uid="{00000000-0005-0000-0000-0000556A0000}"/>
    <cellStyle name="Notiz 3 5 22 2 4" xfId="26819" xr:uid="{00000000-0005-0000-0000-0000566A0000}"/>
    <cellStyle name="Notiz 3 5 22 3" xfId="8726" xr:uid="{00000000-0005-0000-0000-0000576A0000}"/>
    <cellStyle name="Notiz 3 5 22 3 2" xfId="19788" xr:uid="{00000000-0005-0000-0000-0000586A0000}"/>
    <cellStyle name="Notiz 3 5 22 3 3" xfId="32587" xr:uid="{00000000-0005-0000-0000-0000596A0000}"/>
    <cellStyle name="Notiz 3 5 22 4" xfId="14091" xr:uid="{00000000-0005-0000-0000-00005A6A0000}"/>
    <cellStyle name="Notiz 3 5 22 5" xfId="24039" xr:uid="{00000000-0005-0000-0000-00005B6A0000}"/>
    <cellStyle name="Notiz 3 5 23" xfId="3811" xr:uid="{00000000-0005-0000-0000-00005C6A0000}"/>
    <cellStyle name="Notiz 3 5 23 2" xfId="6708" xr:uid="{00000000-0005-0000-0000-00005D6A0000}"/>
    <cellStyle name="Notiz 3 5 23 2 2" xfId="19791" xr:uid="{00000000-0005-0000-0000-00005E6A0000}"/>
    <cellStyle name="Notiz 3 5 23 2 2 2" xfId="32590" xr:uid="{00000000-0005-0000-0000-00005F6A0000}"/>
    <cellStyle name="Notiz 3 5 23 2 3" xfId="14094" xr:uid="{00000000-0005-0000-0000-0000606A0000}"/>
    <cellStyle name="Notiz 3 5 23 2 4" xfId="26820" xr:uid="{00000000-0005-0000-0000-0000616A0000}"/>
    <cellStyle name="Notiz 3 5 23 3" xfId="8703" xr:uid="{00000000-0005-0000-0000-0000626A0000}"/>
    <cellStyle name="Notiz 3 5 23 3 2" xfId="19790" xr:uid="{00000000-0005-0000-0000-0000636A0000}"/>
    <cellStyle name="Notiz 3 5 23 3 3" xfId="32589" xr:uid="{00000000-0005-0000-0000-0000646A0000}"/>
    <cellStyle name="Notiz 3 5 23 4" xfId="14093" xr:uid="{00000000-0005-0000-0000-0000656A0000}"/>
    <cellStyle name="Notiz 3 5 23 5" xfId="23999" xr:uid="{00000000-0005-0000-0000-0000666A0000}"/>
    <cellStyle name="Notiz 3 5 24" xfId="3976" xr:uid="{00000000-0005-0000-0000-0000676A0000}"/>
    <cellStyle name="Notiz 3 5 24 2" xfId="6873" xr:uid="{00000000-0005-0000-0000-0000686A0000}"/>
    <cellStyle name="Notiz 3 5 24 2 2" xfId="19793" xr:uid="{00000000-0005-0000-0000-0000696A0000}"/>
    <cellStyle name="Notiz 3 5 24 2 2 2" xfId="32592" xr:uid="{00000000-0005-0000-0000-00006A6A0000}"/>
    <cellStyle name="Notiz 3 5 24 2 3" xfId="14096" xr:uid="{00000000-0005-0000-0000-00006B6A0000}"/>
    <cellStyle name="Notiz 3 5 24 2 4" xfId="26821" xr:uid="{00000000-0005-0000-0000-00006C6A0000}"/>
    <cellStyle name="Notiz 3 5 24 3" xfId="8759" xr:uid="{00000000-0005-0000-0000-00006D6A0000}"/>
    <cellStyle name="Notiz 3 5 24 3 2" xfId="19792" xr:uid="{00000000-0005-0000-0000-00006E6A0000}"/>
    <cellStyle name="Notiz 3 5 24 3 3" xfId="32591" xr:uid="{00000000-0005-0000-0000-00006F6A0000}"/>
    <cellStyle name="Notiz 3 5 24 4" xfId="14095" xr:uid="{00000000-0005-0000-0000-0000706A0000}"/>
    <cellStyle name="Notiz 3 5 24 5" xfId="24164" xr:uid="{00000000-0005-0000-0000-0000716A0000}"/>
    <cellStyle name="Notiz 3 5 25" xfId="3739" xr:uid="{00000000-0005-0000-0000-0000726A0000}"/>
    <cellStyle name="Notiz 3 5 25 2" xfId="6636" xr:uid="{00000000-0005-0000-0000-0000736A0000}"/>
    <cellStyle name="Notiz 3 5 25 2 2" xfId="19795" xr:uid="{00000000-0005-0000-0000-0000746A0000}"/>
    <cellStyle name="Notiz 3 5 25 2 2 2" xfId="32594" xr:uid="{00000000-0005-0000-0000-0000756A0000}"/>
    <cellStyle name="Notiz 3 5 25 2 3" xfId="14098" xr:uid="{00000000-0005-0000-0000-0000766A0000}"/>
    <cellStyle name="Notiz 3 5 25 2 4" xfId="26822" xr:uid="{00000000-0005-0000-0000-0000776A0000}"/>
    <cellStyle name="Notiz 3 5 25 3" xfId="8664" xr:uid="{00000000-0005-0000-0000-0000786A0000}"/>
    <cellStyle name="Notiz 3 5 25 3 2" xfId="19794" xr:uid="{00000000-0005-0000-0000-0000796A0000}"/>
    <cellStyle name="Notiz 3 5 25 3 3" xfId="32593" xr:uid="{00000000-0005-0000-0000-00007A6A0000}"/>
    <cellStyle name="Notiz 3 5 25 4" xfId="14097" xr:uid="{00000000-0005-0000-0000-00007B6A0000}"/>
    <cellStyle name="Notiz 3 5 25 5" xfId="23927" xr:uid="{00000000-0005-0000-0000-00007C6A0000}"/>
    <cellStyle name="Notiz 3 5 26" xfId="3823" xr:uid="{00000000-0005-0000-0000-00007D6A0000}"/>
    <cellStyle name="Notiz 3 5 26 2" xfId="6720" xr:uid="{00000000-0005-0000-0000-00007E6A0000}"/>
    <cellStyle name="Notiz 3 5 26 2 2" xfId="19797" xr:uid="{00000000-0005-0000-0000-00007F6A0000}"/>
    <cellStyle name="Notiz 3 5 26 2 2 2" xfId="32596" xr:uid="{00000000-0005-0000-0000-0000806A0000}"/>
    <cellStyle name="Notiz 3 5 26 2 3" xfId="14100" xr:uid="{00000000-0005-0000-0000-0000816A0000}"/>
    <cellStyle name="Notiz 3 5 26 2 4" xfId="26823" xr:uid="{00000000-0005-0000-0000-0000826A0000}"/>
    <cellStyle name="Notiz 3 5 26 3" xfId="8706" xr:uid="{00000000-0005-0000-0000-0000836A0000}"/>
    <cellStyle name="Notiz 3 5 26 3 2" xfId="19796" xr:uid="{00000000-0005-0000-0000-0000846A0000}"/>
    <cellStyle name="Notiz 3 5 26 3 3" xfId="32595" xr:uid="{00000000-0005-0000-0000-0000856A0000}"/>
    <cellStyle name="Notiz 3 5 26 4" xfId="14099" xr:uid="{00000000-0005-0000-0000-0000866A0000}"/>
    <cellStyle name="Notiz 3 5 26 5" xfId="24011" xr:uid="{00000000-0005-0000-0000-0000876A0000}"/>
    <cellStyle name="Notiz 3 5 27" xfId="3951" xr:uid="{00000000-0005-0000-0000-0000886A0000}"/>
    <cellStyle name="Notiz 3 5 27 2" xfId="6848" xr:uid="{00000000-0005-0000-0000-0000896A0000}"/>
    <cellStyle name="Notiz 3 5 27 2 2" xfId="19799" xr:uid="{00000000-0005-0000-0000-00008A6A0000}"/>
    <cellStyle name="Notiz 3 5 27 2 2 2" xfId="32598" xr:uid="{00000000-0005-0000-0000-00008B6A0000}"/>
    <cellStyle name="Notiz 3 5 27 2 3" xfId="14102" xr:uid="{00000000-0005-0000-0000-00008C6A0000}"/>
    <cellStyle name="Notiz 3 5 27 2 4" xfId="26824" xr:uid="{00000000-0005-0000-0000-00008D6A0000}"/>
    <cellStyle name="Notiz 3 5 27 3" xfId="19798" xr:uid="{00000000-0005-0000-0000-00008E6A0000}"/>
    <cellStyle name="Notiz 3 5 27 3 2" xfId="32597" xr:uid="{00000000-0005-0000-0000-00008F6A0000}"/>
    <cellStyle name="Notiz 3 5 27 4" xfId="14101" xr:uid="{00000000-0005-0000-0000-0000906A0000}"/>
    <cellStyle name="Notiz 3 5 27 5" xfId="24139" xr:uid="{00000000-0005-0000-0000-0000916A0000}"/>
    <cellStyle name="Notiz 3 5 28" xfId="4303" xr:uid="{00000000-0005-0000-0000-0000926A0000}"/>
    <cellStyle name="Notiz 3 5 28 2" xfId="19800" xr:uid="{00000000-0005-0000-0000-0000936A0000}"/>
    <cellStyle name="Notiz 3 5 28 2 2" xfId="32599" xr:uid="{00000000-0005-0000-0000-0000946A0000}"/>
    <cellStyle name="Notiz 3 5 28 3" xfId="14103" xr:uid="{00000000-0005-0000-0000-0000956A0000}"/>
    <cellStyle name="Notiz 3 5 28 4" xfId="26825" xr:uid="{00000000-0005-0000-0000-0000966A0000}"/>
    <cellStyle name="Notiz 3 5 29" xfId="7129" xr:uid="{00000000-0005-0000-0000-0000976A0000}"/>
    <cellStyle name="Notiz 3 5 29 2" xfId="19711" xr:uid="{00000000-0005-0000-0000-0000986A0000}"/>
    <cellStyle name="Notiz 3 5 29 3" xfId="32510" xr:uid="{00000000-0005-0000-0000-0000996A0000}"/>
    <cellStyle name="Notiz 3 5 3" xfId="1730" xr:uid="{00000000-0005-0000-0000-00009A6A0000}"/>
    <cellStyle name="Notiz 3 5 3 2" xfId="4629" xr:uid="{00000000-0005-0000-0000-00009B6A0000}"/>
    <cellStyle name="Notiz 3 5 3 2 2" xfId="19802" xr:uid="{00000000-0005-0000-0000-00009C6A0000}"/>
    <cellStyle name="Notiz 3 5 3 2 2 2" xfId="32601" xr:uid="{00000000-0005-0000-0000-00009D6A0000}"/>
    <cellStyle name="Notiz 3 5 3 2 3" xfId="14105" xr:uid="{00000000-0005-0000-0000-00009E6A0000}"/>
    <cellStyle name="Notiz 3 5 3 2 4" xfId="26826" xr:uid="{00000000-0005-0000-0000-00009F6A0000}"/>
    <cellStyle name="Notiz 3 5 3 3" xfId="7362" xr:uid="{00000000-0005-0000-0000-0000A06A0000}"/>
    <cellStyle name="Notiz 3 5 3 3 2" xfId="19801" xr:uid="{00000000-0005-0000-0000-0000A16A0000}"/>
    <cellStyle name="Notiz 3 5 3 3 3" xfId="32600" xr:uid="{00000000-0005-0000-0000-0000A26A0000}"/>
    <cellStyle name="Notiz 3 5 3 4" xfId="14104" xr:uid="{00000000-0005-0000-0000-0000A36A0000}"/>
    <cellStyle name="Notiz 3 5 3 5" xfId="21919" xr:uid="{00000000-0005-0000-0000-0000A46A0000}"/>
    <cellStyle name="Notiz 3 5 30" xfId="14014" xr:uid="{00000000-0005-0000-0000-0000A56A0000}"/>
    <cellStyle name="Notiz 3 5 4" xfId="2031" xr:uid="{00000000-0005-0000-0000-0000A66A0000}"/>
    <cellStyle name="Notiz 3 5 4 2" xfId="4929" xr:uid="{00000000-0005-0000-0000-0000A76A0000}"/>
    <cellStyle name="Notiz 3 5 4 2 2" xfId="19804" xr:uid="{00000000-0005-0000-0000-0000A86A0000}"/>
    <cellStyle name="Notiz 3 5 4 2 2 2" xfId="32603" xr:uid="{00000000-0005-0000-0000-0000A96A0000}"/>
    <cellStyle name="Notiz 3 5 4 2 3" xfId="14107" xr:uid="{00000000-0005-0000-0000-0000AA6A0000}"/>
    <cellStyle name="Notiz 3 5 4 2 4" xfId="26827" xr:uid="{00000000-0005-0000-0000-0000AB6A0000}"/>
    <cellStyle name="Notiz 3 5 4 3" xfId="7542" xr:uid="{00000000-0005-0000-0000-0000AC6A0000}"/>
    <cellStyle name="Notiz 3 5 4 3 2" xfId="19803" xr:uid="{00000000-0005-0000-0000-0000AD6A0000}"/>
    <cellStyle name="Notiz 3 5 4 3 3" xfId="32602" xr:uid="{00000000-0005-0000-0000-0000AE6A0000}"/>
    <cellStyle name="Notiz 3 5 4 4" xfId="14106" xr:uid="{00000000-0005-0000-0000-0000AF6A0000}"/>
    <cellStyle name="Notiz 3 5 4 5" xfId="22220" xr:uid="{00000000-0005-0000-0000-0000B06A0000}"/>
    <cellStyle name="Notiz 3 5 5" xfId="1752" xr:uid="{00000000-0005-0000-0000-0000B16A0000}"/>
    <cellStyle name="Notiz 3 5 5 2" xfId="4651" xr:uid="{00000000-0005-0000-0000-0000B26A0000}"/>
    <cellStyle name="Notiz 3 5 5 2 2" xfId="19806" xr:uid="{00000000-0005-0000-0000-0000B36A0000}"/>
    <cellStyle name="Notiz 3 5 5 2 2 2" xfId="32605" xr:uid="{00000000-0005-0000-0000-0000B46A0000}"/>
    <cellStyle name="Notiz 3 5 5 2 3" xfId="14109" xr:uid="{00000000-0005-0000-0000-0000B56A0000}"/>
    <cellStyle name="Notiz 3 5 5 2 4" xfId="26828" xr:uid="{00000000-0005-0000-0000-0000B66A0000}"/>
    <cellStyle name="Notiz 3 5 5 3" xfId="7380" xr:uid="{00000000-0005-0000-0000-0000B76A0000}"/>
    <cellStyle name="Notiz 3 5 5 3 2" xfId="19805" xr:uid="{00000000-0005-0000-0000-0000B86A0000}"/>
    <cellStyle name="Notiz 3 5 5 3 3" xfId="32604" xr:uid="{00000000-0005-0000-0000-0000B96A0000}"/>
    <cellStyle name="Notiz 3 5 5 4" xfId="14108" xr:uid="{00000000-0005-0000-0000-0000BA6A0000}"/>
    <cellStyle name="Notiz 3 5 5 5" xfId="21941" xr:uid="{00000000-0005-0000-0000-0000BB6A0000}"/>
    <cellStyle name="Notiz 3 5 6" xfId="2007" xr:uid="{00000000-0005-0000-0000-0000BC6A0000}"/>
    <cellStyle name="Notiz 3 5 6 2" xfId="4905" xr:uid="{00000000-0005-0000-0000-0000BD6A0000}"/>
    <cellStyle name="Notiz 3 5 6 2 2" xfId="19808" xr:uid="{00000000-0005-0000-0000-0000BE6A0000}"/>
    <cellStyle name="Notiz 3 5 6 2 2 2" xfId="32607" xr:uid="{00000000-0005-0000-0000-0000BF6A0000}"/>
    <cellStyle name="Notiz 3 5 6 2 3" xfId="14111" xr:uid="{00000000-0005-0000-0000-0000C06A0000}"/>
    <cellStyle name="Notiz 3 5 6 2 4" xfId="26829" xr:uid="{00000000-0005-0000-0000-0000C16A0000}"/>
    <cellStyle name="Notiz 3 5 6 3" xfId="7522" xr:uid="{00000000-0005-0000-0000-0000C26A0000}"/>
    <cellStyle name="Notiz 3 5 6 3 2" xfId="19807" xr:uid="{00000000-0005-0000-0000-0000C36A0000}"/>
    <cellStyle name="Notiz 3 5 6 3 3" xfId="32606" xr:uid="{00000000-0005-0000-0000-0000C46A0000}"/>
    <cellStyle name="Notiz 3 5 6 4" xfId="14110" xr:uid="{00000000-0005-0000-0000-0000C56A0000}"/>
    <cellStyle name="Notiz 3 5 6 5" xfId="22196" xr:uid="{00000000-0005-0000-0000-0000C66A0000}"/>
    <cellStyle name="Notiz 3 5 7" xfId="1774" xr:uid="{00000000-0005-0000-0000-0000C76A0000}"/>
    <cellStyle name="Notiz 3 5 7 2" xfId="4673" xr:uid="{00000000-0005-0000-0000-0000C86A0000}"/>
    <cellStyle name="Notiz 3 5 7 2 2" xfId="19810" xr:uid="{00000000-0005-0000-0000-0000C96A0000}"/>
    <cellStyle name="Notiz 3 5 7 2 2 2" xfId="32609" xr:uid="{00000000-0005-0000-0000-0000CA6A0000}"/>
    <cellStyle name="Notiz 3 5 7 2 3" xfId="14113" xr:uid="{00000000-0005-0000-0000-0000CB6A0000}"/>
    <cellStyle name="Notiz 3 5 7 2 4" xfId="26830" xr:uid="{00000000-0005-0000-0000-0000CC6A0000}"/>
    <cellStyle name="Notiz 3 5 7 3" xfId="7398" xr:uid="{00000000-0005-0000-0000-0000CD6A0000}"/>
    <cellStyle name="Notiz 3 5 7 3 2" xfId="19809" xr:uid="{00000000-0005-0000-0000-0000CE6A0000}"/>
    <cellStyle name="Notiz 3 5 7 3 3" xfId="32608" xr:uid="{00000000-0005-0000-0000-0000CF6A0000}"/>
    <cellStyle name="Notiz 3 5 7 4" xfId="14112" xr:uid="{00000000-0005-0000-0000-0000D06A0000}"/>
    <cellStyle name="Notiz 3 5 7 5" xfId="21963" xr:uid="{00000000-0005-0000-0000-0000D16A0000}"/>
    <cellStyle name="Notiz 3 5 8" xfId="2310" xr:uid="{00000000-0005-0000-0000-0000D26A0000}"/>
    <cellStyle name="Notiz 3 5 8 2" xfId="5208" xr:uid="{00000000-0005-0000-0000-0000D36A0000}"/>
    <cellStyle name="Notiz 3 5 8 2 2" xfId="19812" xr:uid="{00000000-0005-0000-0000-0000D46A0000}"/>
    <cellStyle name="Notiz 3 5 8 2 2 2" xfId="32611" xr:uid="{00000000-0005-0000-0000-0000D56A0000}"/>
    <cellStyle name="Notiz 3 5 8 2 3" xfId="14115" xr:uid="{00000000-0005-0000-0000-0000D66A0000}"/>
    <cellStyle name="Notiz 3 5 8 2 4" xfId="26831" xr:uid="{00000000-0005-0000-0000-0000D76A0000}"/>
    <cellStyle name="Notiz 3 5 8 3" xfId="7758" xr:uid="{00000000-0005-0000-0000-0000D86A0000}"/>
    <cellStyle name="Notiz 3 5 8 3 2" xfId="19811" xr:uid="{00000000-0005-0000-0000-0000D96A0000}"/>
    <cellStyle name="Notiz 3 5 8 3 3" xfId="32610" xr:uid="{00000000-0005-0000-0000-0000DA6A0000}"/>
    <cellStyle name="Notiz 3 5 8 4" xfId="14114" xr:uid="{00000000-0005-0000-0000-0000DB6A0000}"/>
    <cellStyle name="Notiz 3 5 8 5" xfId="22499" xr:uid="{00000000-0005-0000-0000-0000DC6A0000}"/>
    <cellStyle name="Notiz 3 5 9" xfId="2366" xr:uid="{00000000-0005-0000-0000-0000DD6A0000}"/>
    <cellStyle name="Notiz 3 5 9 2" xfId="5264" xr:uid="{00000000-0005-0000-0000-0000DE6A0000}"/>
    <cellStyle name="Notiz 3 5 9 2 2" xfId="19814" xr:uid="{00000000-0005-0000-0000-0000DF6A0000}"/>
    <cellStyle name="Notiz 3 5 9 2 2 2" xfId="32613" xr:uid="{00000000-0005-0000-0000-0000E06A0000}"/>
    <cellStyle name="Notiz 3 5 9 2 3" xfId="14117" xr:uid="{00000000-0005-0000-0000-0000E16A0000}"/>
    <cellStyle name="Notiz 3 5 9 2 4" xfId="26832" xr:uid="{00000000-0005-0000-0000-0000E26A0000}"/>
    <cellStyle name="Notiz 3 5 9 3" xfId="7799" xr:uid="{00000000-0005-0000-0000-0000E36A0000}"/>
    <cellStyle name="Notiz 3 5 9 3 2" xfId="19813" xr:uid="{00000000-0005-0000-0000-0000E46A0000}"/>
    <cellStyle name="Notiz 3 5 9 3 3" xfId="32612" xr:uid="{00000000-0005-0000-0000-0000E56A0000}"/>
    <cellStyle name="Notiz 3 5 9 4" xfId="14116" xr:uid="{00000000-0005-0000-0000-0000E66A0000}"/>
    <cellStyle name="Notiz 3 5 9 5" xfId="22555" xr:uid="{00000000-0005-0000-0000-0000E76A0000}"/>
    <cellStyle name="Notiz 3 6" xfId="490" xr:uid="{00000000-0005-0000-0000-0000E86A0000}"/>
    <cellStyle name="Notiz 3 6 10" xfId="2233" xr:uid="{00000000-0005-0000-0000-0000E96A0000}"/>
    <cellStyle name="Notiz 3 6 10 2" xfId="5131" xr:uid="{00000000-0005-0000-0000-0000EA6A0000}"/>
    <cellStyle name="Notiz 3 6 10 2 2" xfId="19817" xr:uid="{00000000-0005-0000-0000-0000EB6A0000}"/>
    <cellStyle name="Notiz 3 6 10 2 2 2" xfId="32616" xr:uid="{00000000-0005-0000-0000-0000EC6A0000}"/>
    <cellStyle name="Notiz 3 6 10 2 3" xfId="14120" xr:uid="{00000000-0005-0000-0000-0000ED6A0000}"/>
    <cellStyle name="Notiz 3 6 10 2 4" xfId="26833" xr:uid="{00000000-0005-0000-0000-0000EE6A0000}"/>
    <cellStyle name="Notiz 3 6 10 3" xfId="7692" xr:uid="{00000000-0005-0000-0000-0000EF6A0000}"/>
    <cellStyle name="Notiz 3 6 10 3 2" xfId="19816" xr:uid="{00000000-0005-0000-0000-0000F06A0000}"/>
    <cellStyle name="Notiz 3 6 10 3 3" xfId="32615" xr:uid="{00000000-0005-0000-0000-0000F16A0000}"/>
    <cellStyle name="Notiz 3 6 10 4" xfId="14119" xr:uid="{00000000-0005-0000-0000-0000F26A0000}"/>
    <cellStyle name="Notiz 3 6 10 5" xfId="22422" xr:uid="{00000000-0005-0000-0000-0000F36A0000}"/>
    <cellStyle name="Notiz 3 6 11" xfId="2591" xr:uid="{00000000-0005-0000-0000-0000F46A0000}"/>
    <cellStyle name="Notiz 3 6 11 2" xfId="5488" xr:uid="{00000000-0005-0000-0000-0000F56A0000}"/>
    <cellStyle name="Notiz 3 6 11 2 2" xfId="19819" xr:uid="{00000000-0005-0000-0000-0000F66A0000}"/>
    <cellStyle name="Notiz 3 6 11 2 2 2" xfId="32618" xr:uid="{00000000-0005-0000-0000-0000F76A0000}"/>
    <cellStyle name="Notiz 3 6 11 2 3" xfId="14122" xr:uid="{00000000-0005-0000-0000-0000F86A0000}"/>
    <cellStyle name="Notiz 3 6 11 2 4" xfId="26834" xr:uid="{00000000-0005-0000-0000-0000F96A0000}"/>
    <cellStyle name="Notiz 3 6 11 3" xfId="7951" xr:uid="{00000000-0005-0000-0000-0000FA6A0000}"/>
    <cellStyle name="Notiz 3 6 11 3 2" xfId="19818" xr:uid="{00000000-0005-0000-0000-0000FB6A0000}"/>
    <cellStyle name="Notiz 3 6 11 3 3" xfId="32617" xr:uid="{00000000-0005-0000-0000-0000FC6A0000}"/>
    <cellStyle name="Notiz 3 6 11 4" xfId="14121" xr:uid="{00000000-0005-0000-0000-0000FD6A0000}"/>
    <cellStyle name="Notiz 3 6 11 5" xfId="22779" xr:uid="{00000000-0005-0000-0000-0000FE6A0000}"/>
    <cellStyle name="Notiz 3 6 12" xfId="2504" xr:uid="{00000000-0005-0000-0000-0000FF6A0000}"/>
    <cellStyle name="Notiz 3 6 12 2" xfId="5401" xr:uid="{00000000-0005-0000-0000-0000006B0000}"/>
    <cellStyle name="Notiz 3 6 12 2 2" xfId="19821" xr:uid="{00000000-0005-0000-0000-0000016B0000}"/>
    <cellStyle name="Notiz 3 6 12 2 2 2" xfId="32620" xr:uid="{00000000-0005-0000-0000-0000026B0000}"/>
    <cellStyle name="Notiz 3 6 12 2 3" xfId="14124" xr:uid="{00000000-0005-0000-0000-0000036B0000}"/>
    <cellStyle name="Notiz 3 6 12 2 4" xfId="26835" xr:uid="{00000000-0005-0000-0000-0000046B0000}"/>
    <cellStyle name="Notiz 3 6 12 3" xfId="7887" xr:uid="{00000000-0005-0000-0000-0000056B0000}"/>
    <cellStyle name="Notiz 3 6 12 3 2" xfId="19820" xr:uid="{00000000-0005-0000-0000-0000066B0000}"/>
    <cellStyle name="Notiz 3 6 12 3 3" xfId="32619" xr:uid="{00000000-0005-0000-0000-0000076B0000}"/>
    <cellStyle name="Notiz 3 6 12 4" xfId="14123" xr:uid="{00000000-0005-0000-0000-0000086B0000}"/>
    <cellStyle name="Notiz 3 6 12 5" xfId="22692" xr:uid="{00000000-0005-0000-0000-0000096B0000}"/>
    <cellStyle name="Notiz 3 6 13" xfId="2167" xr:uid="{00000000-0005-0000-0000-00000A6B0000}"/>
    <cellStyle name="Notiz 3 6 13 2" xfId="5065" xr:uid="{00000000-0005-0000-0000-00000B6B0000}"/>
    <cellStyle name="Notiz 3 6 13 2 2" xfId="19823" xr:uid="{00000000-0005-0000-0000-00000C6B0000}"/>
    <cellStyle name="Notiz 3 6 13 2 2 2" xfId="32622" xr:uid="{00000000-0005-0000-0000-00000D6B0000}"/>
    <cellStyle name="Notiz 3 6 13 2 3" xfId="14126" xr:uid="{00000000-0005-0000-0000-00000E6B0000}"/>
    <cellStyle name="Notiz 3 6 13 2 4" xfId="26836" xr:uid="{00000000-0005-0000-0000-00000F6B0000}"/>
    <cellStyle name="Notiz 3 6 13 3" xfId="7674" xr:uid="{00000000-0005-0000-0000-0000106B0000}"/>
    <cellStyle name="Notiz 3 6 13 3 2" xfId="19822" xr:uid="{00000000-0005-0000-0000-0000116B0000}"/>
    <cellStyle name="Notiz 3 6 13 3 3" xfId="32621" xr:uid="{00000000-0005-0000-0000-0000126B0000}"/>
    <cellStyle name="Notiz 3 6 13 4" xfId="14125" xr:uid="{00000000-0005-0000-0000-0000136B0000}"/>
    <cellStyle name="Notiz 3 6 13 5" xfId="22356" xr:uid="{00000000-0005-0000-0000-0000146B0000}"/>
    <cellStyle name="Notiz 3 6 14" xfId="2742" xr:uid="{00000000-0005-0000-0000-0000156B0000}"/>
    <cellStyle name="Notiz 3 6 14 2" xfId="5639" xr:uid="{00000000-0005-0000-0000-0000166B0000}"/>
    <cellStyle name="Notiz 3 6 14 2 2" xfId="19825" xr:uid="{00000000-0005-0000-0000-0000176B0000}"/>
    <cellStyle name="Notiz 3 6 14 2 2 2" xfId="32624" xr:uid="{00000000-0005-0000-0000-0000186B0000}"/>
    <cellStyle name="Notiz 3 6 14 2 3" xfId="14128" xr:uid="{00000000-0005-0000-0000-0000196B0000}"/>
    <cellStyle name="Notiz 3 6 14 2 4" xfId="26837" xr:uid="{00000000-0005-0000-0000-00001A6B0000}"/>
    <cellStyle name="Notiz 3 6 14 3" xfId="8083" xr:uid="{00000000-0005-0000-0000-00001B6B0000}"/>
    <cellStyle name="Notiz 3 6 14 3 2" xfId="19824" xr:uid="{00000000-0005-0000-0000-00001C6B0000}"/>
    <cellStyle name="Notiz 3 6 14 3 3" xfId="32623" xr:uid="{00000000-0005-0000-0000-00001D6B0000}"/>
    <cellStyle name="Notiz 3 6 14 4" xfId="14127" xr:uid="{00000000-0005-0000-0000-00001E6B0000}"/>
    <cellStyle name="Notiz 3 6 14 5" xfId="22930" xr:uid="{00000000-0005-0000-0000-00001F6B0000}"/>
    <cellStyle name="Notiz 3 6 15" xfId="2340" xr:uid="{00000000-0005-0000-0000-0000206B0000}"/>
    <cellStyle name="Notiz 3 6 15 2" xfId="5238" xr:uid="{00000000-0005-0000-0000-0000216B0000}"/>
    <cellStyle name="Notiz 3 6 15 2 2" xfId="19827" xr:uid="{00000000-0005-0000-0000-0000226B0000}"/>
    <cellStyle name="Notiz 3 6 15 2 2 2" xfId="32626" xr:uid="{00000000-0005-0000-0000-0000236B0000}"/>
    <cellStyle name="Notiz 3 6 15 2 3" xfId="14130" xr:uid="{00000000-0005-0000-0000-0000246B0000}"/>
    <cellStyle name="Notiz 3 6 15 2 4" xfId="26838" xr:uid="{00000000-0005-0000-0000-0000256B0000}"/>
    <cellStyle name="Notiz 3 6 15 3" xfId="7788" xr:uid="{00000000-0005-0000-0000-0000266B0000}"/>
    <cellStyle name="Notiz 3 6 15 3 2" xfId="19826" xr:uid="{00000000-0005-0000-0000-0000276B0000}"/>
    <cellStyle name="Notiz 3 6 15 3 3" xfId="32625" xr:uid="{00000000-0005-0000-0000-0000286B0000}"/>
    <cellStyle name="Notiz 3 6 15 4" xfId="14129" xr:uid="{00000000-0005-0000-0000-0000296B0000}"/>
    <cellStyle name="Notiz 3 6 15 5" xfId="22529" xr:uid="{00000000-0005-0000-0000-00002A6B0000}"/>
    <cellStyle name="Notiz 3 6 16" xfId="3274" xr:uid="{00000000-0005-0000-0000-00002B6B0000}"/>
    <cellStyle name="Notiz 3 6 16 2" xfId="6171" xr:uid="{00000000-0005-0000-0000-00002C6B0000}"/>
    <cellStyle name="Notiz 3 6 16 2 2" xfId="19829" xr:uid="{00000000-0005-0000-0000-00002D6B0000}"/>
    <cellStyle name="Notiz 3 6 16 2 2 2" xfId="32628" xr:uid="{00000000-0005-0000-0000-00002E6B0000}"/>
    <cellStyle name="Notiz 3 6 16 2 3" xfId="14132" xr:uid="{00000000-0005-0000-0000-00002F6B0000}"/>
    <cellStyle name="Notiz 3 6 16 2 4" xfId="26839" xr:uid="{00000000-0005-0000-0000-0000306B0000}"/>
    <cellStyle name="Notiz 3 6 16 3" xfId="8392" xr:uid="{00000000-0005-0000-0000-0000316B0000}"/>
    <cellStyle name="Notiz 3 6 16 3 2" xfId="19828" xr:uid="{00000000-0005-0000-0000-0000326B0000}"/>
    <cellStyle name="Notiz 3 6 16 3 3" xfId="32627" xr:uid="{00000000-0005-0000-0000-0000336B0000}"/>
    <cellStyle name="Notiz 3 6 16 4" xfId="14131" xr:uid="{00000000-0005-0000-0000-0000346B0000}"/>
    <cellStyle name="Notiz 3 6 16 5" xfId="23462" xr:uid="{00000000-0005-0000-0000-0000356B0000}"/>
    <cellStyle name="Notiz 3 6 17" xfId="2619" xr:uid="{00000000-0005-0000-0000-0000366B0000}"/>
    <cellStyle name="Notiz 3 6 17 2" xfId="5516" xr:uid="{00000000-0005-0000-0000-0000376B0000}"/>
    <cellStyle name="Notiz 3 6 17 2 2" xfId="19831" xr:uid="{00000000-0005-0000-0000-0000386B0000}"/>
    <cellStyle name="Notiz 3 6 17 2 2 2" xfId="32630" xr:uid="{00000000-0005-0000-0000-0000396B0000}"/>
    <cellStyle name="Notiz 3 6 17 2 3" xfId="14134" xr:uid="{00000000-0005-0000-0000-00003A6B0000}"/>
    <cellStyle name="Notiz 3 6 17 2 4" xfId="26840" xr:uid="{00000000-0005-0000-0000-00003B6B0000}"/>
    <cellStyle name="Notiz 3 6 17 3" xfId="7969" xr:uid="{00000000-0005-0000-0000-00003C6B0000}"/>
    <cellStyle name="Notiz 3 6 17 3 2" xfId="19830" xr:uid="{00000000-0005-0000-0000-00003D6B0000}"/>
    <cellStyle name="Notiz 3 6 17 3 3" xfId="32629" xr:uid="{00000000-0005-0000-0000-00003E6B0000}"/>
    <cellStyle name="Notiz 3 6 17 4" xfId="14133" xr:uid="{00000000-0005-0000-0000-00003F6B0000}"/>
    <cellStyle name="Notiz 3 6 17 5" xfId="22807" xr:uid="{00000000-0005-0000-0000-0000406B0000}"/>
    <cellStyle name="Notiz 3 6 18" xfId="2483" xr:uid="{00000000-0005-0000-0000-0000416B0000}"/>
    <cellStyle name="Notiz 3 6 18 2" xfId="5380" xr:uid="{00000000-0005-0000-0000-0000426B0000}"/>
    <cellStyle name="Notiz 3 6 18 2 2" xfId="19833" xr:uid="{00000000-0005-0000-0000-0000436B0000}"/>
    <cellStyle name="Notiz 3 6 18 2 2 2" xfId="32632" xr:uid="{00000000-0005-0000-0000-0000446B0000}"/>
    <cellStyle name="Notiz 3 6 18 2 3" xfId="14136" xr:uid="{00000000-0005-0000-0000-0000456B0000}"/>
    <cellStyle name="Notiz 3 6 18 2 4" xfId="26841" xr:uid="{00000000-0005-0000-0000-0000466B0000}"/>
    <cellStyle name="Notiz 3 6 18 3" xfId="7880" xr:uid="{00000000-0005-0000-0000-0000476B0000}"/>
    <cellStyle name="Notiz 3 6 18 3 2" xfId="19832" xr:uid="{00000000-0005-0000-0000-0000486B0000}"/>
    <cellStyle name="Notiz 3 6 18 3 3" xfId="32631" xr:uid="{00000000-0005-0000-0000-0000496B0000}"/>
    <cellStyle name="Notiz 3 6 18 4" xfId="14135" xr:uid="{00000000-0005-0000-0000-00004A6B0000}"/>
    <cellStyle name="Notiz 3 6 18 5" xfId="22671" xr:uid="{00000000-0005-0000-0000-00004B6B0000}"/>
    <cellStyle name="Notiz 3 6 19" xfId="1435" xr:uid="{00000000-0005-0000-0000-00004C6B0000}"/>
    <cellStyle name="Notiz 3 6 19 2" xfId="4335" xr:uid="{00000000-0005-0000-0000-00004D6B0000}"/>
    <cellStyle name="Notiz 3 6 19 2 2" xfId="19835" xr:uid="{00000000-0005-0000-0000-00004E6B0000}"/>
    <cellStyle name="Notiz 3 6 19 2 2 2" xfId="32634" xr:uid="{00000000-0005-0000-0000-00004F6B0000}"/>
    <cellStyle name="Notiz 3 6 19 2 3" xfId="14138" xr:uid="{00000000-0005-0000-0000-0000506B0000}"/>
    <cellStyle name="Notiz 3 6 19 2 4" xfId="26842" xr:uid="{00000000-0005-0000-0000-0000516B0000}"/>
    <cellStyle name="Notiz 3 6 19 3" xfId="7150" xr:uid="{00000000-0005-0000-0000-0000526B0000}"/>
    <cellStyle name="Notiz 3 6 19 3 2" xfId="19834" xr:uid="{00000000-0005-0000-0000-0000536B0000}"/>
    <cellStyle name="Notiz 3 6 19 3 3" xfId="32633" xr:uid="{00000000-0005-0000-0000-0000546B0000}"/>
    <cellStyle name="Notiz 3 6 19 4" xfId="14137" xr:uid="{00000000-0005-0000-0000-0000556B0000}"/>
    <cellStyle name="Notiz 3 6 19 5" xfId="21625" xr:uid="{00000000-0005-0000-0000-0000566B0000}"/>
    <cellStyle name="Notiz 3 6 2" xfId="1732" xr:uid="{00000000-0005-0000-0000-0000576B0000}"/>
    <cellStyle name="Notiz 3 6 2 2" xfId="4631" xr:uid="{00000000-0005-0000-0000-0000586B0000}"/>
    <cellStyle name="Notiz 3 6 2 2 2" xfId="19837" xr:uid="{00000000-0005-0000-0000-0000596B0000}"/>
    <cellStyle name="Notiz 3 6 2 2 2 2" xfId="32636" xr:uid="{00000000-0005-0000-0000-00005A6B0000}"/>
    <cellStyle name="Notiz 3 6 2 2 3" xfId="14140" xr:uid="{00000000-0005-0000-0000-00005B6B0000}"/>
    <cellStyle name="Notiz 3 6 2 2 4" xfId="26843" xr:uid="{00000000-0005-0000-0000-00005C6B0000}"/>
    <cellStyle name="Notiz 3 6 2 3" xfId="7364" xr:uid="{00000000-0005-0000-0000-00005D6B0000}"/>
    <cellStyle name="Notiz 3 6 2 3 2" xfId="19836" xr:uid="{00000000-0005-0000-0000-00005E6B0000}"/>
    <cellStyle name="Notiz 3 6 2 3 3" xfId="32635" xr:uid="{00000000-0005-0000-0000-00005F6B0000}"/>
    <cellStyle name="Notiz 3 6 2 4" xfId="14139" xr:uid="{00000000-0005-0000-0000-0000606B0000}"/>
    <cellStyle name="Notiz 3 6 2 5" xfId="21921" xr:uid="{00000000-0005-0000-0000-0000616B0000}"/>
    <cellStyle name="Notiz 3 6 20" xfId="2609" xr:uid="{00000000-0005-0000-0000-0000626B0000}"/>
    <cellStyle name="Notiz 3 6 20 2" xfId="5506" xr:uid="{00000000-0005-0000-0000-0000636B0000}"/>
    <cellStyle name="Notiz 3 6 20 2 2" xfId="19839" xr:uid="{00000000-0005-0000-0000-0000646B0000}"/>
    <cellStyle name="Notiz 3 6 20 2 2 2" xfId="32638" xr:uid="{00000000-0005-0000-0000-0000656B0000}"/>
    <cellStyle name="Notiz 3 6 20 2 3" xfId="14142" xr:uid="{00000000-0005-0000-0000-0000666B0000}"/>
    <cellStyle name="Notiz 3 6 20 2 4" xfId="26844" xr:uid="{00000000-0005-0000-0000-0000676B0000}"/>
    <cellStyle name="Notiz 3 6 20 3" xfId="7967" xr:uid="{00000000-0005-0000-0000-0000686B0000}"/>
    <cellStyle name="Notiz 3 6 20 3 2" xfId="19838" xr:uid="{00000000-0005-0000-0000-0000696B0000}"/>
    <cellStyle name="Notiz 3 6 20 3 3" xfId="32637" xr:uid="{00000000-0005-0000-0000-00006A6B0000}"/>
    <cellStyle name="Notiz 3 6 20 4" xfId="14141" xr:uid="{00000000-0005-0000-0000-00006B6B0000}"/>
    <cellStyle name="Notiz 3 6 20 5" xfId="22797" xr:uid="{00000000-0005-0000-0000-00006C6B0000}"/>
    <cellStyle name="Notiz 3 6 21" xfId="3833" xr:uid="{00000000-0005-0000-0000-00006D6B0000}"/>
    <cellStyle name="Notiz 3 6 21 2" xfId="6730" xr:uid="{00000000-0005-0000-0000-00006E6B0000}"/>
    <cellStyle name="Notiz 3 6 21 2 2" xfId="19841" xr:uid="{00000000-0005-0000-0000-00006F6B0000}"/>
    <cellStyle name="Notiz 3 6 21 2 2 2" xfId="32640" xr:uid="{00000000-0005-0000-0000-0000706B0000}"/>
    <cellStyle name="Notiz 3 6 21 2 3" xfId="14144" xr:uid="{00000000-0005-0000-0000-0000716B0000}"/>
    <cellStyle name="Notiz 3 6 21 2 4" xfId="26845" xr:uid="{00000000-0005-0000-0000-0000726B0000}"/>
    <cellStyle name="Notiz 3 6 21 3" xfId="8715" xr:uid="{00000000-0005-0000-0000-0000736B0000}"/>
    <cellStyle name="Notiz 3 6 21 3 2" xfId="19840" xr:uid="{00000000-0005-0000-0000-0000746B0000}"/>
    <cellStyle name="Notiz 3 6 21 3 3" xfId="32639" xr:uid="{00000000-0005-0000-0000-0000756B0000}"/>
    <cellStyle name="Notiz 3 6 21 4" xfId="14143" xr:uid="{00000000-0005-0000-0000-0000766B0000}"/>
    <cellStyle name="Notiz 3 6 21 5" xfId="24021" xr:uid="{00000000-0005-0000-0000-0000776B0000}"/>
    <cellStyle name="Notiz 3 6 22" xfId="3555" xr:uid="{00000000-0005-0000-0000-0000786B0000}"/>
    <cellStyle name="Notiz 3 6 22 2" xfId="6452" xr:uid="{00000000-0005-0000-0000-0000796B0000}"/>
    <cellStyle name="Notiz 3 6 22 2 2" xfId="19843" xr:uid="{00000000-0005-0000-0000-00007A6B0000}"/>
    <cellStyle name="Notiz 3 6 22 2 2 2" xfId="32642" xr:uid="{00000000-0005-0000-0000-00007B6B0000}"/>
    <cellStyle name="Notiz 3 6 22 2 3" xfId="14146" xr:uid="{00000000-0005-0000-0000-00007C6B0000}"/>
    <cellStyle name="Notiz 3 6 22 2 4" xfId="26846" xr:uid="{00000000-0005-0000-0000-00007D6B0000}"/>
    <cellStyle name="Notiz 3 6 22 3" xfId="8551" xr:uid="{00000000-0005-0000-0000-00007E6B0000}"/>
    <cellStyle name="Notiz 3 6 22 3 2" xfId="19842" xr:uid="{00000000-0005-0000-0000-00007F6B0000}"/>
    <cellStyle name="Notiz 3 6 22 3 3" xfId="32641" xr:uid="{00000000-0005-0000-0000-0000806B0000}"/>
    <cellStyle name="Notiz 3 6 22 4" xfId="14145" xr:uid="{00000000-0005-0000-0000-0000816B0000}"/>
    <cellStyle name="Notiz 3 6 22 5" xfId="23743" xr:uid="{00000000-0005-0000-0000-0000826B0000}"/>
    <cellStyle name="Notiz 3 6 23" xfId="3692" xr:uid="{00000000-0005-0000-0000-0000836B0000}"/>
    <cellStyle name="Notiz 3 6 23 2" xfId="6589" xr:uid="{00000000-0005-0000-0000-0000846B0000}"/>
    <cellStyle name="Notiz 3 6 23 2 2" xfId="19845" xr:uid="{00000000-0005-0000-0000-0000856B0000}"/>
    <cellStyle name="Notiz 3 6 23 2 2 2" xfId="32644" xr:uid="{00000000-0005-0000-0000-0000866B0000}"/>
    <cellStyle name="Notiz 3 6 23 2 3" xfId="14148" xr:uid="{00000000-0005-0000-0000-0000876B0000}"/>
    <cellStyle name="Notiz 3 6 23 2 4" xfId="26847" xr:uid="{00000000-0005-0000-0000-0000886B0000}"/>
    <cellStyle name="Notiz 3 6 23 3" xfId="8644" xr:uid="{00000000-0005-0000-0000-0000896B0000}"/>
    <cellStyle name="Notiz 3 6 23 3 2" xfId="19844" xr:uid="{00000000-0005-0000-0000-00008A6B0000}"/>
    <cellStyle name="Notiz 3 6 23 3 3" xfId="32643" xr:uid="{00000000-0005-0000-0000-00008B6B0000}"/>
    <cellStyle name="Notiz 3 6 23 4" xfId="14147" xr:uid="{00000000-0005-0000-0000-00008C6B0000}"/>
    <cellStyle name="Notiz 3 6 23 5" xfId="23880" xr:uid="{00000000-0005-0000-0000-00008D6B0000}"/>
    <cellStyle name="Notiz 3 6 24" xfId="3947" xr:uid="{00000000-0005-0000-0000-00008E6B0000}"/>
    <cellStyle name="Notiz 3 6 24 2" xfId="6844" xr:uid="{00000000-0005-0000-0000-00008F6B0000}"/>
    <cellStyle name="Notiz 3 6 24 2 2" xfId="19847" xr:uid="{00000000-0005-0000-0000-0000906B0000}"/>
    <cellStyle name="Notiz 3 6 24 2 2 2" xfId="32646" xr:uid="{00000000-0005-0000-0000-0000916B0000}"/>
    <cellStyle name="Notiz 3 6 24 2 3" xfId="14150" xr:uid="{00000000-0005-0000-0000-0000926B0000}"/>
    <cellStyle name="Notiz 3 6 24 2 4" xfId="26848" xr:uid="{00000000-0005-0000-0000-0000936B0000}"/>
    <cellStyle name="Notiz 3 6 24 3" xfId="8750" xr:uid="{00000000-0005-0000-0000-0000946B0000}"/>
    <cellStyle name="Notiz 3 6 24 3 2" xfId="19846" xr:uid="{00000000-0005-0000-0000-0000956B0000}"/>
    <cellStyle name="Notiz 3 6 24 3 3" xfId="32645" xr:uid="{00000000-0005-0000-0000-0000966B0000}"/>
    <cellStyle name="Notiz 3 6 24 4" xfId="14149" xr:uid="{00000000-0005-0000-0000-0000976B0000}"/>
    <cellStyle name="Notiz 3 6 24 5" xfId="24135" xr:uid="{00000000-0005-0000-0000-0000986B0000}"/>
    <cellStyle name="Notiz 3 6 25" xfId="3896" xr:uid="{00000000-0005-0000-0000-0000996B0000}"/>
    <cellStyle name="Notiz 3 6 25 2" xfId="6793" xr:uid="{00000000-0005-0000-0000-00009A6B0000}"/>
    <cellStyle name="Notiz 3 6 25 2 2" xfId="19849" xr:uid="{00000000-0005-0000-0000-00009B6B0000}"/>
    <cellStyle name="Notiz 3 6 25 2 2 2" xfId="32648" xr:uid="{00000000-0005-0000-0000-00009C6B0000}"/>
    <cellStyle name="Notiz 3 6 25 2 3" xfId="14152" xr:uid="{00000000-0005-0000-0000-00009D6B0000}"/>
    <cellStyle name="Notiz 3 6 25 2 4" xfId="26849" xr:uid="{00000000-0005-0000-0000-00009E6B0000}"/>
    <cellStyle name="Notiz 3 6 25 3" xfId="8739" xr:uid="{00000000-0005-0000-0000-00009F6B0000}"/>
    <cellStyle name="Notiz 3 6 25 3 2" xfId="19848" xr:uid="{00000000-0005-0000-0000-0000A06B0000}"/>
    <cellStyle name="Notiz 3 6 25 3 3" xfId="32647" xr:uid="{00000000-0005-0000-0000-0000A16B0000}"/>
    <cellStyle name="Notiz 3 6 25 4" xfId="14151" xr:uid="{00000000-0005-0000-0000-0000A26B0000}"/>
    <cellStyle name="Notiz 3 6 25 5" xfId="24084" xr:uid="{00000000-0005-0000-0000-0000A36B0000}"/>
    <cellStyle name="Notiz 3 6 26" xfId="2949" xr:uid="{00000000-0005-0000-0000-0000A46B0000}"/>
    <cellStyle name="Notiz 3 6 26 2" xfId="5846" xr:uid="{00000000-0005-0000-0000-0000A56B0000}"/>
    <cellStyle name="Notiz 3 6 26 2 2" xfId="19851" xr:uid="{00000000-0005-0000-0000-0000A66B0000}"/>
    <cellStyle name="Notiz 3 6 26 2 2 2" xfId="32650" xr:uid="{00000000-0005-0000-0000-0000A76B0000}"/>
    <cellStyle name="Notiz 3 6 26 2 3" xfId="14154" xr:uid="{00000000-0005-0000-0000-0000A86B0000}"/>
    <cellStyle name="Notiz 3 6 26 2 4" xfId="26850" xr:uid="{00000000-0005-0000-0000-0000A96B0000}"/>
    <cellStyle name="Notiz 3 6 26 3" xfId="19850" xr:uid="{00000000-0005-0000-0000-0000AA6B0000}"/>
    <cellStyle name="Notiz 3 6 26 3 2" xfId="32649" xr:uid="{00000000-0005-0000-0000-0000AB6B0000}"/>
    <cellStyle name="Notiz 3 6 26 4" xfId="14153" xr:uid="{00000000-0005-0000-0000-0000AC6B0000}"/>
    <cellStyle name="Notiz 3 6 26 5" xfId="23137" xr:uid="{00000000-0005-0000-0000-0000AD6B0000}"/>
    <cellStyle name="Notiz 3 6 27" xfId="4305" xr:uid="{00000000-0005-0000-0000-0000AE6B0000}"/>
    <cellStyle name="Notiz 3 6 27 2" xfId="19852" xr:uid="{00000000-0005-0000-0000-0000AF6B0000}"/>
    <cellStyle name="Notiz 3 6 27 2 2" xfId="32651" xr:uid="{00000000-0005-0000-0000-0000B06B0000}"/>
    <cellStyle name="Notiz 3 6 27 3" xfId="14155" xr:uid="{00000000-0005-0000-0000-0000B16B0000}"/>
    <cellStyle name="Notiz 3 6 27 4" xfId="26851" xr:uid="{00000000-0005-0000-0000-0000B26B0000}"/>
    <cellStyle name="Notiz 3 6 28" xfId="7131" xr:uid="{00000000-0005-0000-0000-0000B36B0000}"/>
    <cellStyle name="Notiz 3 6 28 2" xfId="19815" xr:uid="{00000000-0005-0000-0000-0000B46B0000}"/>
    <cellStyle name="Notiz 3 6 28 3" xfId="32614" xr:uid="{00000000-0005-0000-0000-0000B56B0000}"/>
    <cellStyle name="Notiz 3 6 29" xfId="14118" xr:uid="{00000000-0005-0000-0000-0000B66B0000}"/>
    <cellStyle name="Notiz 3 6 3" xfId="2029" xr:uid="{00000000-0005-0000-0000-0000B76B0000}"/>
    <cellStyle name="Notiz 3 6 3 2" xfId="4927" xr:uid="{00000000-0005-0000-0000-0000B86B0000}"/>
    <cellStyle name="Notiz 3 6 3 2 2" xfId="19854" xr:uid="{00000000-0005-0000-0000-0000B96B0000}"/>
    <cellStyle name="Notiz 3 6 3 2 2 2" xfId="32653" xr:uid="{00000000-0005-0000-0000-0000BA6B0000}"/>
    <cellStyle name="Notiz 3 6 3 2 3" xfId="14157" xr:uid="{00000000-0005-0000-0000-0000BB6B0000}"/>
    <cellStyle name="Notiz 3 6 3 2 4" xfId="26852" xr:uid="{00000000-0005-0000-0000-0000BC6B0000}"/>
    <cellStyle name="Notiz 3 6 3 3" xfId="7540" xr:uid="{00000000-0005-0000-0000-0000BD6B0000}"/>
    <cellStyle name="Notiz 3 6 3 3 2" xfId="19853" xr:uid="{00000000-0005-0000-0000-0000BE6B0000}"/>
    <cellStyle name="Notiz 3 6 3 3 3" xfId="32652" xr:uid="{00000000-0005-0000-0000-0000BF6B0000}"/>
    <cellStyle name="Notiz 3 6 3 4" xfId="14156" xr:uid="{00000000-0005-0000-0000-0000C06B0000}"/>
    <cellStyle name="Notiz 3 6 3 5" xfId="22218" xr:uid="{00000000-0005-0000-0000-0000C16B0000}"/>
    <cellStyle name="Notiz 3 6 4" xfId="1754" xr:uid="{00000000-0005-0000-0000-0000C26B0000}"/>
    <cellStyle name="Notiz 3 6 4 2" xfId="4653" xr:uid="{00000000-0005-0000-0000-0000C36B0000}"/>
    <cellStyle name="Notiz 3 6 4 2 2" xfId="19856" xr:uid="{00000000-0005-0000-0000-0000C46B0000}"/>
    <cellStyle name="Notiz 3 6 4 2 2 2" xfId="32655" xr:uid="{00000000-0005-0000-0000-0000C56B0000}"/>
    <cellStyle name="Notiz 3 6 4 2 3" xfId="14159" xr:uid="{00000000-0005-0000-0000-0000C66B0000}"/>
    <cellStyle name="Notiz 3 6 4 2 4" xfId="26853" xr:uid="{00000000-0005-0000-0000-0000C76B0000}"/>
    <cellStyle name="Notiz 3 6 4 3" xfId="7382" xr:uid="{00000000-0005-0000-0000-0000C86B0000}"/>
    <cellStyle name="Notiz 3 6 4 3 2" xfId="19855" xr:uid="{00000000-0005-0000-0000-0000C96B0000}"/>
    <cellStyle name="Notiz 3 6 4 3 3" xfId="32654" xr:uid="{00000000-0005-0000-0000-0000CA6B0000}"/>
    <cellStyle name="Notiz 3 6 4 4" xfId="14158" xr:uid="{00000000-0005-0000-0000-0000CB6B0000}"/>
    <cellStyle name="Notiz 3 6 4 5" xfId="21943" xr:uid="{00000000-0005-0000-0000-0000CC6B0000}"/>
    <cellStyle name="Notiz 3 6 5" xfId="2005" xr:uid="{00000000-0005-0000-0000-0000CD6B0000}"/>
    <cellStyle name="Notiz 3 6 5 2" xfId="4903" xr:uid="{00000000-0005-0000-0000-0000CE6B0000}"/>
    <cellStyle name="Notiz 3 6 5 2 2" xfId="19858" xr:uid="{00000000-0005-0000-0000-0000CF6B0000}"/>
    <cellStyle name="Notiz 3 6 5 2 2 2" xfId="32657" xr:uid="{00000000-0005-0000-0000-0000D06B0000}"/>
    <cellStyle name="Notiz 3 6 5 2 3" xfId="14161" xr:uid="{00000000-0005-0000-0000-0000D16B0000}"/>
    <cellStyle name="Notiz 3 6 5 2 4" xfId="26854" xr:uid="{00000000-0005-0000-0000-0000D26B0000}"/>
    <cellStyle name="Notiz 3 6 5 3" xfId="7520" xr:uid="{00000000-0005-0000-0000-0000D36B0000}"/>
    <cellStyle name="Notiz 3 6 5 3 2" xfId="19857" xr:uid="{00000000-0005-0000-0000-0000D46B0000}"/>
    <cellStyle name="Notiz 3 6 5 3 3" xfId="32656" xr:uid="{00000000-0005-0000-0000-0000D56B0000}"/>
    <cellStyle name="Notiz 3 6 5 4" xfId="14160" xr:uid="{00000000-0005-0000-0000-0000D66B0000}"/>
    <cellStyle name="Notiz 3 6 5 5" xfId="22194" xr:uid="{00000000-0005-0000-0000-0000D76B0000}"/>
    <cellStyle name="Notiz 3 6 6" xfId="1776" xr:uid="{00000000-0005-0000-0000-0000D86B0000}"/>
    <cellStyle name="Notiz 3 6 6 2" xfId="4675" xr:uid="{00000000-0005-0000-0000-0000D96B0000}"/>
    <cellStyle name="Notiz 3 6 6 2 2" xfId="19860" xr:uid="{00000000-0005-0000-0000-0000DA6B0000}"/>
    <cellStyle name="Notiz 3 6 6 2 2 2" xfId="32659" xr:uid="{00000000-0005-0000-0000-0000DB6B0000}"/>
    <cellStyle name="Notiz 3 6 6 2 3" xfId="14163" xr:uid="{00000000-0005-0000-0000-0000DC6B0000}"/>
    <cellStyle name="Notiz 3 6 6 2 4" xfId="26855" xr:uid="{00000000-0005-0000-0000-0000DD6B0000}"/>
    <cellStyle name="Notiz 3 6 6 3" xfId="7400" xr:uid="{00000000-0005-0000-0000-0000DE6B0000}"/>
    <cellStyle name="Notiz 3 6 6 3 2" xfId="19859" xr:uid="{00000000-0005-0000-0000-0000DF6B0000}"/>
    <cellStyle name="Notiz 3 6 6 3 3" xfId="32658" xr:uid="{00000000-0005-0000-0000-0000E06B0000}"/>
    <cellStyle name="Notiz 3 6 6 4" xfId="14162" xr:uid="{00000000-0005-0000-0000-0000E16B0000}"/>
    <cellStyle name="Notiz 3 6 6 5" xfId="21965" xr:uid="{00000000-0005-0000-0000-0000E26B0000}"/>
    <cellStyle name="Notiz 3 6 7" xfId="1991" xr:uid="{00000000-0005-0000-0000-0000E36B0000}"/>
    <cellStyle name="Notiz 3 6 7 2" xfId="4889" xr:uid="{00000000-0005-0000-0000-0000E46B0000}"/>
    <cellStyle name="Notiz 3 6 7 2 2" xfId="19862" xr:uid="{00000000-0005-0000-0000-0000E56B0000}"/>
    <cellStyle name="Notiz 3 6 7 2 2 2" xfId="32661" xr:uid="{00000000-0005-0000-0000-0000E66B0000}"/>
    <cellStyle name="Notiz 3 6 7 2 3" xfId="14165" xr:uid="{00000000-0005-0000-0000-0000E76B0000}"/>
    <cellStyle name="Notiz 3 6 7 2 4" xfId="26856" xr:uid="{00000000-0005-0000-0000-0000E86B0000}"/>
    <cellStyle name="Notiz 3 6 7 3" xfId="7510" xr:uid="{00000000-0005-0000-0000-0000E96B0000}"/>
    <cellStyle name="Notiz 3 6 7 3 2" xfId="19861" xr:uid="{00000000-0005-0000-0000-0000EA6B0000}"/>
    <cellStyle name="Notiz 3 6 7 3 3" xfId="32660" xr:uid="{00000000-0005-0000-0000-0000EB6B0000}"/>
    <cellStyle name="Notiz 3 6 7 4" xfId="14164" xr:uid="{00000000-0005-0000-0000-0000EC6B0000}"/>
    <cellStyle name="Notiz 3 6 7 5" xfId="22180" xr:uid="{00000000-0005-0000-0000-0000ED6B0000}"/>
    <cellStyle name="Notiz 3 6 8" xfId="2512" xr:uid="{00000000-0005-0000-0000-0000EE6B0000}"/>
    <cellStyle name="Notiz 3 6 8 2" xfId="5409" xr:uid="{00000000-0005-0000-0000-0000EF6B0000}"/>
    <cellStyle name="Notiz 3 6 8 2 2" xfId="19864" xr:uid="{00000000-0005-0000-0000-0000F06B0000}"/>
    <cellStyle name="Notiz 3 6 8 2 2 2" xfId="32663" xr:uid="{00000000-0005-0000-0000-0000F16B0000}"/>
    <cellStyle name="Notiz 3 6 8 2 3" xfId="14167" xr:uid="{00000000-0005-0000-0000-0000F26B0000}"/>
    <cellStyle name="Notiz 3 6 8 2 4" xfId="26857" xr:uid="{00000000-0005-0000-0000-0000F36B0000}"/>
    <cellStyle name="Notiz 3 6 8 3" xfId="7890" xr:uid="{00000000-0005-0000-0000-0000F46B0000}"/>
    <cellStyle name="Notiz 3 6 8 3 2" xfId="19863" xr:uid="{00000000-0005-0000-0000-0000F56B0000}"/>
    <cellStyle name="Notiz 3 6 8 3 3" xfId="32662" xr:uid="{00000000-0005-0000-0000-0000F66B0000}"/>
    <cellStyle name="Notiz 3 6 8 4" xfId="14166" xr:uid="{00000000-0005-0000-0000-0000F76B0000}"/>
    <cellStyle name="Notiz 3 6 8 5" xfId="22700" xr:uid="{00000000-0005-0000-0000-0000F86B0000}"/>
    <cellStyle name="Notiz 3 6 9" xfId="1984" xr:uid="{00000000-0005-0000-0000-0000F96B0000}"/>
    <cellStyle name="Notiz 3 6 9 2" xfId="4882" xr:uid="{00000000-0005-0000-0000-0000FA6B0000}"/>
    <cellStyle name="Notiz 3 6 9 2 2" xfId="19866" xr:uid="{00000000-0005-0000-0000-0000FB6B0000}"/>
    <cellStyle name="Notiz 3 6 9 2 2 2" xfId="32665" xr:uid="{00000000-0005-0000-0000-0000FC6B0000}"/>
    <cellStyle name="Notiz 3 6 9 2 3" xfId="14169" xr:uid="{00000000-0005-0000-0000-0000FD6B0000}"/>
    <cellStyle name="Notiz 3 6 9 2 4" xfId="26858" xr:uid="{00000000-0005-0000-0000-0000FE6B0000}"/>
    <cellStyle name="Notiz 3 6 9 3" xfId="7509" xr:uid="{00000000-0005-0000-0000-0000FF6B0000}"/>
    <cellStyle name="Notiz 3 6 9 3 2" xfId="19865" xr:uid="{00000000-0005-0000-0000-0000006C0000}"/>
    <cellStyle name="Notiz 3 6 9 3 3" xfId="32664" xr:uid="{00000000-0005-0000-0000-0000016C0000}"/>
    <cellStyle name="Notiz 3 6 9 4" xfId="14168" xr:uid="{00000000-0005-0000-0000-0000026C0000}"/>
    <cellStyle name="Notiz 3 6 9 5" xfId="22173" xr:uid="{00000000-0005-0000-0000-0000036C0000}"/>
    <cellStyle name="Notiz 3 7" xfId="1717" xr:uid="{00000000-0005-0000-0000-0000046C0000}"/>
    <cellStyle name="Notiz 3 7 2" xfId="4616" xr:uid="{00000000-0005-0000-0000-0000056C0000}"/>
    <cellStyle name="Notiz 3 7 2 2" xfId="19868" xr:uid="{00000000-0005-0000-0000-0000066C0000}"/>
    <cellStyle name="Notiz 3 7 2 2 2" xfId="32667" xr:uid="{00000000-0005-0000-0000-0000076C0000}"/>
    <cellStyle name="Notiz 3 7 2 3" xfId="14171" xr:uid="{00000000-0005-0000-0000-0000086C0000}"/>
    <cellStyle name="Notiz 3 7 2 4" xfId="26859" xr:uid="{00000000-0005-0000-0000-0000096C0000}"/>
    <cellStyle name="Notiz 3 7 3" xfId="7349" xr:uid="{00000000-0005-0000-0000-00000A6C0000}"/>
    <cellStyle name="Notiz 3 7 3 2" xfId="19867" xr:uid="{00000000-0005-0000-0000-00000B6C0000}"/>
    <cellStyle name="Notiz 3 7 3 3" xfId="32666" xr:uid="{00000000-0005-0000-0000-00000C6C0000}"/>
    <cellStyle name="Notiz 3 7 4" xfId="14170" xr:uid="{00000000-0005-0000-0000-00000D6C0000}"/>
    <cellStyle name="Notiz 3 7 5" xfId="21906" xr:uid="{00000000-0005-0000-0000-00000E6C0000}"/>
    <cellStyle name="Notiz 3 8" xfId="2044" xr:uid="{00000000-0005-0000-0000-00000F6C0000}"/>
    <cellStyle name="Notiz 3 8 2" xfId="4942" xr:uid="{00000000-0005-0000-0000-0000106C0000}"/>
    <cellStyle name="Notiz 3 8 2 2" xfId="19870" xr:uid="{00000000-0005-0000-0000-0000116C0000}"/>
    <cellStyle name="Notiz 3 8 2 2 2" xfId="32669" xr:uid="{00000000-0005-0000-0000-0000126C0000}"/>
    <cellStyle name="Notiz 3 8 2 3" xfId="14173" xr:uid="{00000000-0005-0000-0000-0000136C0000}"/>
    <cellStyle name="Notiz 3 8 2 4" xfId="26860" xr:uid="{00000000-0005-0000-0000-0000146C0000}"/>
    <cellStyle name="Notiz 3 8 3" xfId="7555" xr:uid="{00000000-0005-0000-0000-0000156C0000}"/>
    <cellStyle name="Notiz 3 8 3 2" xfId="19869" xr:uid="{00000000-0005-0000-0000-0000166C0000}"/>
    <cellStyle name="Notiz 3 8 3 3" xfId="32668" xr:uid="{00000000-0005-0000-0000-0000176C0000}"/>
    <cellStyle name="Notiz 3 8 4" xfId="14172" xr:uid="{00000000-0005-0000-0000-0000186C0000}"/>
    <cellStyle name="Notiz 3 8 5" xfId="22233" xr:uid="{00000000-0005-0000-0000-0000196C0000}"/>
    <cellStyle name="Notiz 3 9" xfId="1739" xr:uid="{00000000-0005-0000-0000-00001A6C0000}"/>
    <cellStyle name="Notiz 3 9 2" xfId="4638" xr:uid="{00000000-0005-0000-0000-00001B6C0000}"/>
    <cellStyle name="Notiz 3 9 2 2" xfId="19872" xr:uid="{00000000-0005-0000-0000-00001C6C0000}"/>
    <cellStyle name="Notiz 3 9 2 2 2" xfId="32671" xr:uid="{00000000-0005-0000-0000-00001D6C0000}"/>
    <cellStyle name="Notiz 3 9 2 3" xfId="14175" xr:uid="{00000000-0005-0000-0000-00001E6C0000}"/>
    <cellStyle name="Notiz 3 9 2 4" xfId="26861" xr:uid="{00000000-0005-0000-0000-00001F6C0000}"/>
    <cellStyle name="Notiz 3 9 3" xfId="7367" xr:uid="{00000000-0005-0000-0000-0000206C0000}"/>
    <cellStyle name="Notiz 3 9 3 2" xfId="19871" xr:uid="{00000000-0005-0000-0000-0000216C0000}"/>
    <cellStyle name="Notiz 3 9 3 3" xfId="32670" xr:uid="{00000000-0005-0000-0000-0000226C0000}"/>
    <cellStyle name="Notiz 3 9 4" xfId="14174" xr:uid="{00000000-0005-0000-0000-0000236C0000}"/>
    <cellStyle name="Notiz 3 9 5" xfId="21928" xr:uid="{00000000-0005-0000-0000-0000246C0000}"/>
    <cellStyle name="Notiz 4" xfId="1365" xr:uid="{00000000-0005-0000-0000-0000256C0000}"/>
    <cellStyle name="Notiz 4 2" xfId="8832" xr:uid="{00000000-0005-0000-0000-0000266C0000}"/>
    <cellStyle name="Notiz 4 2 2" xfId="20550" xr:uid="{00000000-0005-0000-0000-0000276C0000}"/>
    <cellStyle name="Notiz 4 2 2 2" xfId="33472" xr:uid="{00000000-0005-0000-0000-0000286C0000}"/>
    <cellStyle name="Notiz 4 2 2 3" xfId="33473" xr:uid="{00000000-0005-0000-0000-0000296C0000}"/>
    <cellStyle name="Notiz 4 2 2 4" xfId="33474" xr:uid="{00000000-0005-0000-0000-00002A6C0000}"/>
    <cellStyle name="Notiz 4 2 3" xfId="33475" xr:uid="{00000000-0005-0000-0000-00002B6C0000}"/>
    <cellStyle name="Notiz 4 2 4" xfId="33476" xr:uid="{00000000-0005-0000-0000-00002C6C0000}"/>
    <cellStyle name="Notiz 4 2 5" xfId="33477" xr:uid="{00000000-0005-0000-0000-00002D6C0000}"/>
    <cellStyle name="Notiz 4 3" xfId="20551" xr:uid="{00000000-0005-0000-0000-00002E6C0000}"/>
    <cellStyle name="Notiz 4 3 2" xfId="33478" xr:uid="{00000000-0005-0000-0000-00002F6C0000}"/>
    <cellStyle name="Notiz 4 3 3" xfId="33479" xr:uid="{00000000-0005-0000-0000-0000306C0000}"/>
    <cellStyle name="Notiz 4 3 4" xfId="33480" xr:uid="{00000000-0005-0000-0000-0000316C0000}"/>
    <cellStyle name="Notiz 4 4" xfId="33481" xr:uid="{00000000-0005-0000-0000-0000326C0000}"/>
    <cellStyle name="Notiz 4 5" xfId="33482" xr:uid="{00000000-0005-0000-0000-0000336C0000}"/>
    <cellStyle name="Notiz 4 6" xfId="33483" xr:uid="{00000000-0005-0000-0000-0000346C0000}"/>
    <cellStyle name="Notiz 5" xfId="8833" xr:uid="{00000000-0005-0000-0000-0000356C0000}"/>
    <cellStyle name="Notiz 5 2" xfId="20552" xr:uid="{00000000-0005-0000-0000-0000366C0000}"/>
    <cellStyle name="Notiz 5 2 2" xfId="38731" xr:uid="{00000000-0005-0000-0000-0000376C0000}"/>
    <cellStyle name="Notiz 5 2 3" xfId="38732" xr:uid="{00000000-0005-0000-0000-0000386C0000}"/>
    <cellStyle name="Notiz 5 3" xfId="38733" xr:uid="{00000000-0005-0000-0000-0000396C0000}"/>
    <cellStyle name="Notiz 5 4" xfId="38734" xr:uid="{00000000-0005-0000-0000-00003A6C0000}"/>
    <cellStyle name="Output" xfId="99" xr:uid="{00000000-0005-0000-0000-00003B6C0000}"/>
    <cellStyle name="Output 10" xfId="4042" xr:uid="{00000000-0005-0000-0000-00003C6C0000}"/>
    <cellStyle name="Output 10 2" xfId="6939" xr:uid="{00000000-0005-0000-0000-00003D6C0000}"/>
    <cellStyle name="Output 10 2 2" xfId="19874" xr:uid="{00000000-0005-0000-0000-00003E6C0000}"/>
    <cellStyle name="Output 10 2 2 2" xfId="32673" xr:uid="{00000000-0005-0000-0000-00003F6C0000}"/>
    <cellStyle name="Output 10 2 3" xfId="14177" xr:uid="{00000000-0005-0000-0000-0000406C0000}"/>
    <cellStyle name="Output 10 2 3 2" xfId="27311" xr:uid="{00000000-0005-0000-0000-0000416C0000}"/>
    <cellStyle name="Output 10 2 4" xfId="26862" xr:uid="{00000000-0005-0000-0000-0000426C0000}"/>
    <cellStyle name="Output 10 3" xfId="19873" xr:uid="{00000000-0005-0000-0000-0000436C0000}"/>
    <cellStyle name="Output 10 3 2" xfId="32672" xr:uid="{00000000-0005-0000-0000-0000446C0000}"/>
    <cellStyle name="Output 10 4" xfId="14176" xr:uid="{00000000-0005-0000-0000-0000456C0000}"/>
    <cellStyle name="Output 10 4 2" xfId="27310" xr:uid="{00000000-0005-0000-0000-0000466C0000}"/>
    <cellStyle name="Output 10 5" xfId="24230" xr:uid="{00000000-0005-0000-0000-0000476C0000}"/>
    <cellStyle name="Output 11" xfId="4125" xr:uid="{00000000-0005-0000-0000-0000486C0000}"/>
    <cellStyle name="Output 11 2" xfId="7022" xr:uid="{00000000-0005-0000-0000-0000496C0000}"/>
    <cellStyle name="Output 11 2 2" xfId="19876" xr:uid="{00000000-0005-0000-0000-00004A6C0000}"/>
    <cellStyle name="Output 11 2 2 2" xfId="32675" xr:uid="{00000000-0005-0000-0000-00004B6C0000}"/>
    <cellStyle name="Output 11 2 3" xfId="14179" xr:uid="{00000000-0005-0000-0000-00004C6C0000}"/>
    <cellStyle name="Output 11 2 3 2" xfId="27313" xr:uid="{00000000-0005-0000-0000-00004D6C0000}"/>
    <cellStyle name="Output 11 2 4" xfId="26863" xr:uid="{00000000-0005-0000-0000-00004E6C0000}"/>
    <cellStyle name="Output 11 3" xfId="19875" xr:uid="{00000000-0005-0000-0000-00004F6C0000}"/>
    <cellStyle name="Output 11 3 2" xfId="32674" xr:uid="{00000000-0005-0000-0000-0000506C0000}"/>
    <cellStyle name="Output 11 4" xfId="14178" xr:uid="{00000000-0005-0000-0000-0000516C0000}"/>
    <cellStyle name="Output 11 4 2" xfId="27312" xr:uid="{00000000-0005-0000-0000-0000526C0000}"/>
    <cellStyle name="Output 11 5" xfId="24313" xr:uid="{00000000-0005-0000-0000-0000536C0000}"/>
    <cellStyle name="Output 12" xfId="4134" xr:uid="{00000000-0005-0000-0000-0000546C0000}"/>
    <cellStyle name="Output 12 2" xfId="7031" xr:uid="{00000000-0005-0000-0000-0000556C0000}"/>
    <cellStyle name="Output 12 2 2" xfId="19878" xr:uid="{00000000-0005-0000-0000-0000566C0000}"/>
    <cellStyle name="Output 12 2 2 2" xfId="32677" xr:uid="{00000000-0005-0000-0000-0000576C0000}"/>
    <cellStyle name="Output 12 2 3" xfId="14181" xr:uid="{00000000-0005-0000-0000-0000586C0000}"/>
    <cellStyle name="Output 12 2 3 2" xfId="27315" xr:uid="{00000000-0005-0000-0000-0000596C0000}"/>
    <cellStyle name="Output 12 2 4" xfId="26864" xr:uid="{00000000-0005-0000-0000-00005A6C0000}"/>
    <cellStyle name="Output 12 3" xfId="19877" xr:uid="{00000000-0005-0000-0000-00005B6C0000}"/>
    <cellStyle name="Output 12 3 2" xfId="32676" xr:uid="{00000000-0005-0000-0000-00005C6C0000}"/>
    <cellStyle name="Output 12 4" xfId="14180" xr:uid="{00000000-0005-0000-0000-00005D6C0000}"/>
    <cellStyle name="Output 12 4 2" xfId="27314" xr:uid="{00000000-0005-0000-0000-00005E6C0000}"/>
    <cellStyle name="Output 12 5" xfId="24322" xr:uid="{00000000-0005-0000-0000-00005F6C0000}"/>
    <cellStyle name="Output 13" xfId="4195" xr:uid="{00000000-0005-0000-0000-0000606C0000}"/>
    <cellStyle name="Output 13 2" xfId="19879" xr:uid="{00000000-0005-0000-0000-0000616C0000}"/>
    <cellStyle name="Output 13 2 2" xfId="32678" xr:uid="{00000000-0005-0000-0000-0000626C0000}"/>
    <cellStyle name="Output 13 3" xfId="14182" xr:uid="{00000000-0005-0000-0000-0000636C0000}"/>
    <cellStyle name="Output 13 3 2" xfId="27316" xr:uid="{00000000-0005-0000-0000-0000646C0000}"/>
    <cellStyle name="Output 13 4" xfId="26865" xr:uid="{00000000-0005-0000-0000-0000656C0000}"/>
    <cellStyle name="Output 14" xfId="21585" xr:uid="{00000000-0005-0000-0000-0000666C0000}"/>
    <cellStyle name="Output 2" xfId="100" xr:uid="{00000000-0005-0000-0000-0000676C0000}"/>
    <cellStyle name="Output 2 10" xfId="4124" xr:uid="{00000000-0005-0000-0000-0000686C0000}"/>
    <cellStyle name="Output 2 10 2" xfId="7021" xr:uid="{00000000-0005-0000-0000-0000696C0000}"/>
    <cellStyle name="Output 2 10 2 2" xfId="19882" xr:uid="{00000000-0005-0000-0000-00006A6C0000}"/>
    <cellStyle name="Output 2 10 2 2 2" xfId="32681" xr:uid="{00000000-0005-0000-0000-00006B6C0000}"/>
    <cellStyle name="Output 2 10 2 3" xfId="14185" xr:uid="{00000000-0005-0000-0000-00006C6C0000}"/>
    <cellStyle name="Output 2 10 2 3 2" xfId="27319" xr:uid="{00000000-0005-0000-0000-00006D6C0000}"/>
    <cellStyle name="Output 2 10 2 4" xfId="26866" xr:uid="{00000000-0005-0000-0000-00006E6C0000}"/>
    <cellStyle name="Output 2 10 3" xfId="19881" xr:uid="{00000000-0005-0000-0000-00006F6C0000}"/>
    <cellStyle name="Output 2 10 3 2" xfId="32680" xr:uid="{00000000-0005-0000-0000-0000706C0000}"/>
    <cellStyle name="Output 2 10 4" xfId="14184" xr:uid="{00000000-0005-0000-0000-0000716C0000}"/>
    <cellStyle name="Output 2 10 4 2" xfId="27318" xr:uid="{00000000-0005-0000-0000-0000726C0000}"/>
    <cellStyle name="Output 2 10 5" xfId="24312" xr:uid="{00000000-0005-0000-0000-0000736C0000}"/>
    <cellStyle name="Output 2 11" xfId="4133" xr:uid="{00000000-0005-0000-0000-0000746C0000}"/>
    <cellStyle name="Output 2 11 2" xfId="7030" xr:uid="{00000000-0005-0000-0000-0000756C0000}"/>
    <cellStyle name="Output 2 11 2 2" xfId="19884" xr:uid="{00000000-0005-0000-0000-0000766C0000}"/>
    <cellStyle name="Output 2 11 2 2 2" xfId="32683" xr:uid="{00000000-0005-0000-0000-0000776C0000}"/>
    <cellStyle name="Output 2 11 2 3" xfId="14187" xr:uid="{00000000-0005-0000-0000-0000786C0000}"/>
    <cellStyle name="Output 2 11 2 3 2" xfId="27321" xr:uid="{00000000-0005-0000-0000-0000796C0000}"/>
    <cellStyle name="Output 2 11 2 4" xfId="26867" xr:uid="{00000000-0005-0000-0000-00007A6C0000}"/>
    <cellStyle name="Output 2 11 3" xfId="19883" xr:uid="{00000000-0005-0000-0000-00007B6C0000}"/>
    <cellStyle name="Output 2 11 3 2" xfId="32682" xr:uid="{00000000-0005-0000-0000-00007C6C0000}"/>
    <cellStyle name="Output 2 11 4" xfId="14186" xr:uid="{00000000-0005-0000-0000-00007D6C0000}"/>
    <cellStyle name="Output 2 11 4 2" xfId="27320" xr:uid="{00000000-0005-0000-0000-00007E6C0000}"/>
    <cellStyle name="Output 2 11 5" xfId="24321" xr:uid="{00000000-0005-0000-0000-00007F6C0000}"/>
    <cellStyle name="Output 2 12" xfId="4196" xr:uid="{00000000-0005-0000-0000-0000806C0000}"/>
    <cellStyle name="Output 2 12 2" xfId="19885" xr:uid="{00000000-0005-0000-0000-0000816C0000}"/>
    <cellStyle name="Output 2 12 2 2" xfId="32684" xr:uid="{00000000-0005-0000-0000-0000826C0000}"/>
    <cellStyle name="Output 2 12 3" xfId="14188" xr:uid="{00000000-0005-0000-0000-0000836C0000}"/>
    <cellStyle name="Output 2 12 3 2" xfId="27322" xr:uid="{00000000-0005-0000-0000-0000846C0000}"/>
    <cellStyle name="Output 2 12 4" xfId="26868" xr:uid="{00000000-0005-0000-0000-0000856C0000}"/>
    <cellStyle name="Output 2 13" xfId="19880" xr:uid="{00000000-0005-0000-0000-0000866C0000}"/>
    <cellStyle name="Output 2 13 2" xfId="32679" xr:uid="{00000000-0005-0000-0000-0000876C0000}"/>
    <cellStyle name="Output 2 14" xfId="14183" xr:uid="{00000000-0005-0000-0000-0000886C0000}"/>
    <cellStyle name="Output 2 14 2" xfId="27317" xr:uid="{00000000-0005-0000-0000-0000896C0000}"/>
    <cellStyle name="Output 2 15" xfId="21586" xr:uid="{00000000-0005-0000-0000-00008A6C0000}"/>
    <cellStyle name="Output 2 2" xfId="140" xr:uid="{00000000-0005-0000-0000-00008B6C0000}"/>
    <cellStyle name="Output 2 2 10" xfId="4036" xr:uid="{00000000-0005-0000-0000-00008C6C0000}"/>
    <cellStyle name="Output 2 2 10 2" xfId="6933" xr:uid="{00000000-0005-0000-0000-00008D6C0000}"/>
    <cellStyle name="Output 2 2 10 2 2" xfId="19888" xr:uid="{00000000-0005-0000-0000-00008E6C0000}"/>
    <cellStyle name="Output 2 2 10 2 2 2" xfId="32687" xr:uid="{00000000-0005-0000-0000-00008F6C0000}"/>
    <cellStyle name="Output 2 2 10 2 3" xfId="14191" xr:uid="{00000000-0005-0000-0000-0000906C0000}"/>
    <cellStyle name="Output 2 2 10 2 3 2" xfId="27325" xr:uid="{00000000-0005-0000-0000-0000916C0000}"/>
    <cellStyle name="Output 2 2 10 2 4" xfId="26869" xr:uid="{00000000-0005-0000-0000-0000926C0000}"/>
    <cellStyle name="Output 2 2 10 3" xfId="19887" xr:uid="{00000000-0005-0000-0000-0000936C0000}"/>
    <cellStyle name="Output 2 2 10 3 2" xfId="32686" xr:uid="{00000000-0005-0000-0000-0000946C0000}"/>
    <cellStyle name="Output 2 2 10 4" xfId="14190" xr:uid="{00000000-0005-0000-0000-0000956C0000}"/>
    <cellStyle name="Output 2 2 10 4 2" xfId="27324" xr:uid="{00000000-0005-0000-0000-0000966C0000}"/>
    <cellStyle name="Output 2 2 10 5" xfId="24224" xr:uid="{00000000-0005-0000-0000-0000976C0000}"/>
    <cellStyle name="Output 2 2 11" xfId="3934" xr:uid="{00000000-0005-0000-0000-0000986C0000}"/>
    <cellStyle name="Output 2 2 11 2" xfId="6831" xr:uid="{00000000-0005-0000-0000-0000996C0000}"/>
    <cellStyle name="Output 2 2 11 2 2" xfId="19890" xr:uid="{00000000-0005-0000-0000-00009A6C0000}"/>
    <cellStyle name="Output 2 2 11 2 2 2" xfId="32689" xr:uid="{00000000-0005-0000-0000-00009B6C0000}"/>
    <cellStyle name="Output 2 2 11 2 3" xfId="14193" xr:uid="{00000000-0005-0000-0000-00009C6C0000}"/>
    <cellStyle name="Output 2 2 11 2 3 2" xfId="27327" xr:uid="{00000000-0005-0000-0000-00009D6C0000}"/>
    <cellStyle name="Output 2 2 11 2 4" xfId="26870" xr:uid="{00000000-0005-0000-0000-00009E6C0000}"/>
    <cellStyle name="Output 2 2 11 3" xfId="19889" xr:uid="{00000000-0005-0000-0000-00009F6C0000}"/>
    <cellStyle name="Output 2 2 11 3 2" xfId="32688" xr:uid="{00000000-0005-0000-0000-0000A06C0000}"/>
    <cellStyle name="Output 2 2 11 4" xfId="14192" xr:uid="{00000000-0005-0000-0000-0000A16C0000}"/>
    <cellStyle name="Output 2 2 11 4 2" xfId="27326" xr:uid="{00000000-0005-0000-0000-0000A26C0000}"/>
    <cellStyle name="Output 2 2 11 5" xfId="24122" xr:uid="{00000000-0005-0000-0000-0000A36C0000}"/>
    <cellStyle name="Output 2 2 12" xfId="4087" xr:uid="{00000000-0005-0000-0000-0000A46C0000}"/>
    <cellStyle name="Output 2 2 12 2" xfId="6984" xr:uid="{00000000-0005-0000-0000-0000A56C0000}"/>
    <cellStyle name="Output 2 2 12 2 2" xfId="19892" xr:uid="{00000000-0005-0000-0000-0000A66C0000}"/>
    <cellStyle name="Output 2 2 12 2 2 2" xfId="32691" xr:uid="{00000000-0005-0000-0000-0000A76C0000}"/>
    <cellStyle name="Output 2 2 12 2 3" xfId="14195" xr:uid="{00000000-0005-0000-0000-0000A86C0000}"/>
    <cellStyle name="Output 2 2 12 2 3 2" xfId="27329" xr:uid="{00000000-0005-0000-0000-0000A96C0000}"/>
    <cellStyle name="Output 2 2 12 2 4" xfId="26871" xr:uid="{00000000-0005-0000-0000-0000AA6C0000}"/>
    <cellStyle name="Output 2 2 12 3" xfId="19891" xr:uid="{00000000-0005-0000-0000-0000AB6C0000}"/>
    <cellStyle name="Output 2 2 12 3 2" xfId="32690" xr:uid="{00000000-0005-0000-0000-0000AC6C0000}"/>
    <cellStyle name="Output 2 2 12 4" xfId="14194" xr:uid="{00000000-0005-0000-0000-0000AD6C0000}"/>
    <cellStyle name="Output 2 2 12 4 2" xfId="27328" xr:uid="{00000000-0005-0000-0000-0000AE6C0000}"/>
    <cellStyle name="Output 2 2 12 5" xfId="24275" xr:uid="{00000000-0005-0000-0000-0000AF6C0000}"/>
    <cellStyle name="Output 2 2 13" xfId="4210" xr:uid="{00000000-0005-0000-0000-0000B06C0000}"/>
    <cellStyle name="Output 2 2 13 2" xfId="19893" xr:uid="{00000000-0005-0000-0000-0000B16C0000}"/>
    <cellStyle name="Output 2 2 13 2 2" xfId="32692" xr:uid="{00000000-0005-0000-0000-0000B26C0000}"/>
    <cellStyle name="Output 2 2 13 3" xfId="14196" xr:uid="{00000000-0005-0000-0000-0000B36C0000}"/>
    <cellStyle name="Output 2 2 13 3 2" xfId="27330" xr:uid="{00000000-0005-0000-0000-0000B46C0000}"/>
    <cellStyle name="Output 2 2 13 4" xfId="26872" xr:uid="{00000000-0005-0000-0000-0000B56C0000}"/>
    <cellStyle name="Output 2 2 14" xfId="19886" xr:uid="{00000000-0005-0000-0000-0000B66C0000}"/>
    <cellStyle name="Output 2 2 14 2" xfId="32685" xr:uid="{00000000-0005-0000-0000-0000B76C0000}"/>
    <cellStyle name="Output 2 2 15" xfId="14189" xr:uid="{00000000-0005-0000-0000-0000B86C0000}"/>
    <cellStyle name="Output 2 2 15 2" xfId="27323" xr:uid="{00000000-0005-0000-0000-0000B96C0000}"/>
    <cellStyle name="Output 2 2 16" xfId="21597" xr:uid="{00000000-0005-0000-0000-0000BA6C0000}"/>
    <cellStyle name="Output 2 2 2" xfId="491" xr:uid="{00000000-0005-0000-0000-0000BB6C0000}"/>
    <cellStyle name="Output 2 2 2 10" xfId="1985" xr:uid="{00000000-0005-0000-0000-0000BC6C0000}"/>
    <cellStyle name="Output 2 2 2 10 2" xfId="4883" xr:uid="{00000000-0005-0000-0000-0000BD6C0000}"/>
    <cellStyle name="Output 2 2 2 10 2 2" xfId="19896" xr:uid="{00000000-0005-0000-0000-0000BE6C0000}"/>
    <cellStyle name="Output 2 2 2 10 2 2 2" xfId="32695" xr:uid="{00000000-0005-0000-0000-0000BF6C0000}"/>
    <cellStyle name="Output 2 2 2 10 2 3" xfId="14199" xr:uid="{00000000-0005-0000-0000-0000C06C0000}"/>
    <cellStyle name="Output 2 2 2 10 2 3 2" xfId="27333" xr:uid="{00000000-0005-0000-0000-0000C16C0000}"/>
    <cellStyle name="Output 2 2 2 10 2 4" xfId="26873" xr:uid="{00000000-0005-0000-0000-0000C26C0000}"/>
    <cellStyle name="Output 2 2 2 10 3" xfId="19895" xr:uid="{00000000-0005-0000-0000-0000C36C0000}"/>
    <cellStyle name="Output 2 2 2 10 3 2" xfId="32694" xr:uid="{00000000-0005-0000-0000-0000C46C0000}"/>
    <cellStyle name="Output 2 2 2 10 4" xfId="14198" xr:uid="{00000000-0005-0000-0000-0000C56C0000}"/>
    <cellStyle name="Output 2 2 2 10 4 2" xfId="27332" xr:uid="{00000000-0005-0000-0000-0000C66C0000}"/>
    <cellStyle name="Output 2 2 2 10 5" xfId="22174" xr:uid="{00000000-0005-0000-0000-0000C76C0000}"/>
    <cellStyle name="Output 2 2 2 11" xfId="2509" xr:uid="{00000000-0005-0000-0000-0000C86C0000}"/>
    <cellStyle name="Output 2 2 2 11 2" xfId="5406" xr:uid="{00000000-0005-0000-0000-0000C96C0000}"/>
    <cellStyle name="Output 2 2 2 11 2 2" xfId="19898" xr:uid="{00000000-0005-0000-0000-0000CA6C0000}"/>
    <cellStyle name="Output 2 2 2 11 2 2 2" xfId="32697" xr:uid="{00000000-0005-0000-0000-0000CB6C0000}"/>
    <cellStyle name="Output 2 2 2 11 2 3" xfId="14201" xr:uid="{00000000-0005-0000-0000-0000CC6C0000}"/>
    <cellStyle name="Output 2 2 2 11 2 3 2" xfId="27335" xr:uid="{00000000-0005-0000-0000-0000CD6C0000}"/>
    <cellStyle name="Output 2 2 2 11 2 4" xfId="26874" xr:uid="{00000000-0005-0000-0000-0000CE6C0000}"/>
    <cellStyle name="Output 2 2 2 11 3" xfId="19897" xr:uid="{00000000-0005-0000-0000-0000CF6C0000}"/>
    <cellStyle name="Output 2 2 2 11 3 2" xfId="32696" xr:uid="{00000000-0005-0000-0000-0000D06C0000}"/>
    <cellStyle name="Output 2 2 2 11 4" xfId="14200" xr:uid="{00000000-0005-0000-0000-0000D16C0000}"/>
    <cellStyle name="Output 2 2 2 11 4 2" xfId="27334" xr:uid="{00000000-0005-0000-0000-0000D26C0000}"/>
    <cellStyle name="Output 2 2 2 11 5" xfId="22697" xr:uid="{00000000-0005-0000-0000-0000D36C0000}"/>
    <cellStyle name="Output 2 2 2 12" xfId="2252" xr:uid="{00000000-0005-0000-0000-0000D46C0000}"/>
    <cellStyle name="Output 2 2 2 12 2" xfId="5150" xr:uid="{00000000-0005-0000-0000-0000D56C0000}"/>
    <cellStyle name="Output 2 2 2 12 2 2" xfId="19900" xr:uid="{00000000-0005-0000-0000-0000D66C0000}"/>
    <cellStyle name="Output 2 2 2 12 2 2 2" xfId="32699" xr:uid="{00000000-0005-0000-0000-0000D76C0000}"/>
    <cellStyle name="Output 2 2 2 12 2 3" xfId="14203" xr:uid="{00000000-0005-0000-0000-0000D86C0000}"/>
    <cellStyle name="Output 2 2 2 12 2 3 2" xfId="27337" xr:uid="{00000000-0005-0000-0000-0000D96C0000}"/>
    <cellStyle name="Output 2 2 2 12 2 4" xfId="26875" xr:uid="{00000000-0005-0000-0000-0000DA6C0000}"/>
    <cellStyle name="Output 2 2 2 12 3" xfId="19899" xr:uid="{00000000-0005-0000-0000-0000DB6C0000}"/>
    <cellStyle name="Output 2 2 2 12 3 2" xfId="32698" xr:uid="{00000000-0005-0000-0000-0000DC6C0000}"/>
    <cellStyle name="Output 2 2 2 12 4" xfId="14202" xr:uid="{00000000-0005-0000-0000-0000DD6C0000}"/>
    <cellStyle name="Output 2 2 2 12 4 2" xfId="27336" xr:uid="{00000000-0005-0000-0000-0000DE6C0000}"/>
    <cellStyle name="Output 2 2 2 12 5" xfId="22441" xr:uid="{00000000-0005-0000-0000-0000DF6C0000}"/>
    <cellStyle name="Output 2 2 2 13" xfId="2624" xr:uid="{00000000-0005-0000-0000-0000E06C0000}"/>
    <cellStyle name="Output 2 2 2 13 2" xfId="5521" xr:uid="{00000000-0005-0000-0000-0000E16C0000}"/>
    <cellStyle name="Output 2 2 2 13 2 2" xfId="19902" xr:uid="{00000000-0005-0000-0000-0000E26C0000}"/>
    <cellStyle name="Output 2 2 2 13 2 2 2" xfId="32701" xr:uid="{00000000-0005-0000-0000-0000E36C0000}"/>
    <cellStyle name="Output 2 2 2 13 2 3" xfId="14205" xr:uid="{00000000-0005-0000-0000-0000E46C0000}"/>
    <cellStyle name="Output 2 2 2 13 2 3 2" xfId="27339" xr:uid="{00000000-0005-0000-0000-0000E56C0000}"/>
    <cellStyle name="Output 2 2 2 13 2 4" xfId="26876" xr:uid="{00000000-0005-0000-0000-0000E66C0000}"/>
    <cellStyle name="Output 2 2 2 13 3" xfId="19901" xr:uid="{00000000-0005-0000-0000-0000E76C0000}"/>
    <cellStyle name="Output 2 2 2 13 3 2" xfId="32700" xr:uid="{00000000-0005-0000-0000-0000E86C0000}"/>
    <cellStyle name="Output 2 2 2 13 4" xfId="14204" xr:uid="{00000000-0005-0000-0000-0000E96C0000}"/>
    <cellStyle name="Output 2 2 2 13 4 2" xfId="27338" xr:uid="{00000000-0005-0000-0000-0000EA6C0000}"/>
    <cellStyle name="Output 2 2 2 13 5" xfId="22812" xr:uid="{00000000-0005-0000-0000-0000EB6C0000}"/>
    <cellStyle name="Output 2 2 2 14" xfId="2598" xr:uid="{00000000-0005-0000-0000-0000EC6C0000}"/>
    <cellStyle name="Output 2 2 2 14 2" xfId="5495" xr:uid="{00000000-0005-0000-0000-0000ED6C0000}"/>
    <cellStyle name="Output 2 2 2 14 2 2" xfId="19904" xr:uid="{00000000-0005-0000-0000-0000EE6C0000}"/>
    <cellStyle name="Output 2 2 2 14 2 2 2" xfId="32703" xr:uid="{00000000-0005-0000-0000-0000EF6C0000}"/>
    <cellStyle name="Output 2 2 2 14 2 3" xfId="14207" xr:uid="{00000000-0005-0000-0000-0000F06C0000}"/>
    <cellStyle name="Output 2 2 2 14 2 3 2" xfId="27341" xr:uid="{00000000-0005-0000-0000-0000F16C0000}"/>
    <cellStyle name="Output 2 2 2 14 2 4" xfId="26877" xr:uid="{00000000-0005-0000-0000-0000F26C0000}"/>
    <cellStyle name="Output 2 2 2 14 3" xfId="19903" xr:uid="{00000000-0005-0000-0000-0000F36C0000}"/>
    <cellStyle name="Output 2 2 2 14 3 2" xfId="32702" xr:uid="{00000000-0005-0000-0000-0000F46C0000}"/>
    <cellStyle name="Output 2 2 2 14 4" xfId="14206" xr:uid="{00000000-0005-0000-0000-0000F56C0000}"/>
    <cellStyle name="Output 2 2 2 14 4 2" xfId="27340" xr:uid="{00000000-0005-0000-0000-0000F66C0000}"/>
    <cellStyle name="Output 2 2 2 14 5" xfId="22786" xr:uid="{00000000-0005-0000-0000-0000F76C0000}"/>
    <cellStyle name="Output 2 2 2 15" xfId="2741" xr:uid="{00000000-0005-0000-0000-0000F86C0000}"/>
    <cellStyle name="Output 2 2 2 15 2" xfId="5638" xr:uid="{00000000-0005-0000-0000-0000F96C0000}"/>
    <cellStyle name="Output 2 2 2 15 2 2" xfId="19906" xr:uid="{00000000-0005-0000-0000-0000FA6C0000}"/>
    <cellStyle name="Output 2 2 2 15 2 2 2" xfId="32705" xr:uid="{00000000-0005-0000-0000-0000FB6C0000}"/>
    <cellStyle name="Output 2 2 2 15 2 3" xfId="14209" xr:uid="{00000000-0005-0000-0000-0000FC6C0000}"/>
    <cellStyle name="Output 2 2 2 15 2 3 2" xfId="27343" xr:uid="{00000000-0005-0000-0000-0000FD6C0000}"/>
    <cellStyle name="Output 2 2 2 15 2 4" xfId="26878" xr:uid="{00000000-0005-0000-0000-0000FE6C0000}"/>
    <cellStyle name="Output 2 2 2 15 3" xfId="19905" xr:uid="{00000000-0005-0000-0000-0000FF6C0000}"/>
    <cellStyle name="Output 2 2 2 15 3 2" xfId="32704" xr:uid="{00000000-0005-0000-0000-0000006D0000}"/>
    <cellStyle name="Output 2 2 2 15 4" xfId="14208" xr:uid="{00000000-0005-0000-0000-0000016D0000}"/>
    <cellStyle name="Output 2 2 2 15 4 2" xfId="27342" xr:uid="{00000000-0005-0000-0000-0000026D0000}"/>
    <cellStyle name="Output 2 2 2 15 5" xfId="22929" xr:uid="{00000000-0005-0000-0000-0000036D0000}"/>
    <cellStyle name="Output 2 2 2 16" xfId="3178" xr:uid="{00000000-0005-0000-0000-0000046D0000}"/>
    <cellStyle name="Output 2 2 2 16 2" xfId="6075" xr:uid="{00000000-0005-0000-0000-0000056D0000}"/>
    <cellStyle name="Output 2 2 2 16 2 2" xfId="19908" xr:uid="{00000000-0005-0000-0000-0000066D0000}"/>
    <cellStyle name="Output 2 2 2 16 2 2 2" xfId="32707" xr:uid="{00000000-0005-0000-0000-0000076D0000}"/>
    <cellStyle name="Output 2 2 2 16 2 3" xfId="14211" xr:uid="{00000000-0005-0000-0000-0000086D0000}"/>
    <cellStyle name="Output 2 2 2 16 2 3 2" xfId="27345" xr:uid="{00000000-0005-0000-0000-0000096D0000}"/>
    <cellStyle name="Output 2 2 2 16 2 4" xfId="26879" xr:uid="{00000000-0005-0000-0000-00000A6D0000}"/>
    <cellStyle name="Output 2 2 2 16 3" xfId="19907" xr:uid="{00000000-0005-0000-0000-00000B6D0000}"/>
    <cellStyle name="Output 2 2 2 16 3 2" xfId="32706" xr:uid="{00000000-0005-0000-0000-00000C6D0000}"/>
    <cellStyle name="Output 2 2 2 16 4" xfId="14210" xr:uid="{00000000-0005-0000-0000-00000D6D0000}"/>
    <cellStyle name="Output 2 2 2 16 4 2" xfId="27344" xr:uid="{00000000-0005-0000-0000-00000E6D0000}"/>
    <cellStyle name="Output 2 2 2 16 5" xfId="23366" xr:uid="{00000000-0005-0000-0000-00000F6D0000}"/>
    <cellStyle name="Output 2 2 2 17" xfId="3074" xr:uid="{00000000-0005-0000-0000-0000106D0000}"/>
    <cellStyle name="Output 2 2 2 17 2" xfId="5971" xr:uid="{00000000-0005-0000-0000-0000116D0000}"/>
    <cellStyle name="Output 2 2 2 17 2 2" xfId="19910" xr:uid="{00000000-0005-0000-0000-0000126D0000}"/>
    <cellStyle name="Output 2 2 2 17 2 2 2" xfId="32709" xr:uid="{00000000-0005-0000-0000-0000136D0000}"/>
    <cellStyle name="Output 2 2 2 17 2 3" xfId="14213" xr:uid="{00000000-0005-0000-0000-0000146D0000}"/>
    <cellStyle name="Output 2 2 2 17 2 3 2" xfId="27347" xr:uid="{00000000-0005-0000-0000-0000156D0000}"/>
    <cellStyle name="Output 2 2 2 17 2 4" xfId="26880" xr:uid="{00000000-0005-0000-0000-0000166D0000}"/>
    <cellStyle name="Output 2 2 2 17 3" xfId="19909" xr:uid="{00000000-0005-0000-0000-0000176D0000}"/>
    <cellStyle name="Output 2 2 2 17 3 2" xfId="32708" xr:uid="{00000000-0005-0000-0000-0000186D0000}"/>
    <cellStyle name="Output 2 2 2 17 4" xfId="14212" xr:uid="{00000000-0005-0000-0000-0000196D0000}"/>
    <cellStyle name="Output 2 2 2 17 4 2" xfId="27346" xr:uid="{00000000-0005-0000-0000-00001A6D0000}"/>
    <cellStyle name="Output 2 2 2 17 5" xfId="23262" xr:uid="{00000000-0005-0000-0000-00001B6D0000}"/>
    <cellStyle name="Output 2 2 2 18" xfId="3158" xr:uid="{00000000-0005-0000-0000-00001C6D0000}"/>
    <cellStyle name="Output 2 2 2 18 2" xfId="6055" xr:uid="{00000000-0005-0000-0000-00001D6D0000}"/>
    <cellStyle name="Output 2 2 2 18 2 2" xfId="19912" xr:uid="{00000000-0005-0000-0000-00001E6D0000}"/>
    <cellStyle name="Output 2 2 2 18 2 2 2" xfId="32711" xr:uid="{00000000-0005-0000-0000-00001F6D0000}"/>
    <cellStyle name="Output 2 2 2 18 2 3" xfId="14215" xr:uid="{00000000-0005-0000-0000-0000206D0000}"/>
    <cellStyle name="Output 2 2 2 18 2 3 2" xfId="27349" xr:uid="{00000000-0005-0000-0000-0000216D0000}"/>
    <cellStyle name="Output 2 2 2 18 2 4" xfId="26881" xr:uid="{00000000-0005-0000-0000-0000226D0000}"/>
    <cellStyle name="Output 2 2 2 18 3" xfId="19911" xr:uid="{00000000-0005-0000-0000-0000236D0000}"/>
    <cellStyle name="Output 2 2 2 18 3 2" xfId="32710" xr:uid="{00000000-0005-0000-0000-0000246D0000}"/>
    <cellStyle name="Output 2 2 2 18 4" xfId="14214" xr:uid="{00000000-0005-0000-0000-0000256D0000}"/>
    <cellStyle name="Output 2 2 2 18 4 2" xfId="27348" xr:uid="{00000000-0005-0000-0000-0000266D0000}"/>
    <cellStyle name="Output 2 2 2 18 5" xfId="23346" xr:uid="{00000000-0005-0000-0000-0000276D0000}"/>
    <cellStyle name="Output 2 2 2 19" xfId="2618" xr:uid="{00000000-0005-0000-0000-0000286D0000}"/>
    <cellStyle name="Output 2 2 2 19 2" xfId="5515" xr:uid="{00000000-0005-0000-0000-0000296D0000}"/>
    <cellStyle name="Output 2 2 2 19 2 2" xfId="19914" xr:uid="{00000000-0005-0000-0000-00002A6D0000}"/>
    <cellStyle name="Output 2 2 2 19 2 2 2" xfId="32713" xr:uid="{00000000-0005-0000-0000-00002B6D0000}"/>
    <cellStyle name="Output 2 2 2 19 2 3" xfId="14217" xr:uid="{00000000-0005-0000-0000-00002C6D0000}"/>
    <cellStyle name="Output 2 2 2 19 2 3 2" xfId="27351" xr:uid="{00000000-0005-0000-0000-00002D6D0000}"/>
    <cellStyle name="Output 2 2 2 19 2 4" xfId="26882" xr:uid="{00000000-0005-0000-0000-00002E6D0000}"/>
    <cellStyle name="Output 2 2 2 19 3" xfId="19913" xr:uid="{00000000-0005-0000-0000-00002F6D0000}"/>
    <cellStyle name="Output 2 2 2 19 3 2" xfId="32712" xr:uid="{00000000-0005-0000-0000-0000306D0000}"/>
    <cellStyle name="Output 2 2 2 19 4" xfId="14216" xr:uid="{00000000-0005-0000-0000-0000316D0000}"/>
    <cellStyle name="Output 2 2 2 19 4 2" xfId="27350" xr:uid="{00000000-0005-0000-0000-0000326D0000}"/>
    <cellStyle name="Output 2 2 2 19 5" xfId="22806" xr:uid="{00000000-0005-0000-0000-0000336D0000}"/>
    <cellStyle name="Output 2 2 2 2" xfId="1733" xr:uid="{00000000-0005-0000-0000-0000346D0000}"/>
    <cellStyle name="Output 2 2 2 2 2" xfId="4632" xr:uid="{00000000-0005-0000-0000-0000356D0000}"/>
    <cellStyle name="Output 2 2 2 2 2 2" xfId="19916" xr:uid="{00000000-0005-0000-0000-0000366D0000}"/>
    <cellStyle name="Output 2 2 2 2 2 2 2" xfId="32715" xr:uid="{00000000-0005-0000-0000-0000376D0000}"/>
    <cellStyle name="Output 2 2 2 2 2 3" xfId="14219" xr:uid="{00000000-0005-0000-0000-0000386D0000}"/>
    <cellStyle name="Output 2 2 2 2 2 3 2" xfId="27353" xr:uid="{00000000-0005-0000-0000-0000396D0000}"/>
    <cellStyle name="Output 2 2 2 2 2 4" xfId="26883" xr:uid="{00000000-0005-0000-0000-00003A6D0000}"/>
    <cellStyle name="Output 2 2 2 2 3" xfId="19915" xr:uid="{00000000-0005-0000-0000-00003B6D0000}"/>
    <cellStyle name="Output 2 2 2 2 3 2" xfId="32714" xr:uid="{00000000-0005-0000-0000-00003C6D0000}"/>
    <cellStyle name="Output 2 2 2 2 4" xfId="14218" xr:uid="{00000000-0005-0000-0000-00003D6D0000}"/>
    <cellStyle name="Output 2 2 2 2 4 2" xfId="27352" xr:uid="{00000000-0005-0000-0000-00003E6D0000}"/>
    <cellStyle name="Output 2 2 2 2 5" xfId="21922" xr:uid="{00000000-0005-0000-0000-00003F6D0000}"/>
    <cellStyle name="Output 2 2 2 20" xfId="3057" xr:uid="{00000000-0005-0000-0000-0000406D0000}"/>
    <cellStyle name="Output 2 2 2 20 2" xfId="5954" xr:uid="{00000000-0005-0000-0000-0000416D0000}"/>
    <cellStyle name="Output 2 2 2 20 2 2" xfId="19918" xr:uid="{00000000-0005-0000-0000-0000426D0000}"/>
    <cellStyle name="Output 2 2 2 20 2 2 2" xfId="32717" xr:uid="{00000000-0005-0000-0000-0000436D0000}"/>
    <cellStyle name="Output 2 2 2 20 2 3" xfId="14221" xr:uid="{00000000-0005-0000-0000-0000446D0000}"/>
    <cellStyle name="Output 2 2 2 20 2 3 2" xfId="27355" xr:uid="{00000000-0005-0000-0000-0000456D0000}"/>
    <cellStyle name="Output 2 2 2 20 2 4" xfId="26884" xr:uid="{00000000-0005-0000-0000-0000466D0000}"/>
    <cellStyle name="Output 2 2 2 20 3" xfId="19917" xr:uid="{00000000-0005-0000-0000-0000476D0000}"/>
    <cellStyle name="Output 2 2 2 20 3 2" xfId="32716" xr:uid="{00000000-0005-0000-0000-0000486D0000}"/>
    <cellStyle name="Output 2 2 2 20 4" xfId="14220" xr:uid="{00000000-0005-0000-0000-0000496D0000}"/>
    <cellStyle name="Output 2 2 2 20 4 2" xfId="27354" xr:uid="{00000000-0005-0000-0000-00004A6D0000}"/>
    <cellStyle name="Output 2 2 2 20 5" xfId="23245" xr:uid="{00000000-0005-0000-0000-00004B6D0000}"/>
    <cellStyle name="Output 2 2 2 21" xfId="2962" xr:uid="{00000000-0005-0000-0000-00004C6D0000}"/>
    <cellStyle name="Output 2 2 2 21 2" xfId="5859" xr:uid="{00000000-0005-0000-0000-00004D6D0000}"/>
    <cellStyle name="Output 2 2 2 21 2 2" xfId="19920" xr:uid="{00000000-0005-0000-0000-00004E6D0000}"/>
    <cellStyle name="Output 2 2 2 21 2 2 2" xfId="32719" xr:uid="{00000000-0005-0000-0000-00004F6D0000}"/>
    <cellStyle name="Output 2 2 2 21 2 3" xfId="14223" xr:uid="{00000000-0005-0000-0000-0000506D0000}"/>
    <cellStyle name="Output 2 2 2 21 2 3 2" xfId="27357" xr:uid="{00000000-0005-0000-0000-0000516D0000}"/>
    <cellStyle name="Output 2 2 2 21 2 4" xfId="26885" xr:uid="{00000000-0005-0000-0000-0000526D0000}"/>
    <cellStyle name="Output 2 2 2 21 3" xfId="19919" xr:uid="{00000000-0005-0000-0000-0000536D0000}"/>
    <cellStyle name="Output 2 2 2 21 3 2" xfId="32718" xr:uid="{00000000-0005-0000-0000-0000546D0000}"/>
    <cellStyle name="Output 2 2 2 21 4" xfId="14222" xr:uid="{00000000-0005-0000-0000-0000556D0000}"/>
    <cellStyle name="Output 2 2 2 21 4 2" xfId="27356" xr:uid="{00000000-0005-0000-0000-0000566D0000}"/>
    <cellStyle name="Output 2 2 2 21 5" xfId="23150" xr:uid="{00000000-0005-0000-0000-0000576D0000}"/>
    <cellStyle name="Output 2 2 2 22" xfId="2610" xr:uid="{00000000-0005-0000-0000-0000586D0000}"/>
    <cellStyle name="Output 2 2 2 22 2" xfId="5507" xr:uid="{00000000-0005-0000-0000-0000596D0000}"/>
    <cellStyle name="Output 2 2 2 22 2 2" xfId="19922" xr:uid="{00000000-0005-0000-0000-00005A6D0000}"/>
    <cellStyle name="Output 2 2 2 22 2 2 2" xfId="32721" xr:uid="{00000000-0005-0000-0000-00005B6D0000}"/>
    <cellStyle name="Output 2 2 2 22 2 3" xfId="14225" xr:uid="{00000000-0005-0000-0000-00005C6D0000}"/>
    <cellStyle name="Output 2 2 2 22 2 3 2" xfId="27359" xr:uid="{00000000-0005-0000-0000-00005D6D0000}"/>
    <cellStyle name="Output 2 2 2 22 2 4" xfId="26886" xr:uid="{00000000-0005-0000-0000-00005E6D0000}"/>
    <cellStyle name="Output 2 2 2 22 3" xfId="19921" xr:uid="{00000000-0005-0000-0000-00005F6D0000}"/>
    <cellStyle name="Output 2 2 2 22 3 2" xfId="32720" xr:uid="{00000000-0005-0000-0000-0000606D0000}"/>
    <cellStyle name="Output 2 2 2 22 4" xfId="14224" xr:uid="{00000000-0005-0000-0000-0000616D0000}"/>
    <cellStyle name="Output 2 2 2 22 4 2" xfId="27358" xr:uid="{00000000-0005-0000-0000-0000626D0000}"/>
    <cellStyle name="Output 2 2 2 22 5" xfId="22798" xr:uid="{00000000-0005-0000-0000-0000636D0000}"/>
    <cellStyle name="Output 2 2 2 23" xfId="3850" xr:uid="{00000000-0005-0000-0000-0000646D0000}"/>
    <cellStyle name="Output 2 2 2 23 2" xfId="6747" xr:uid="{00000000-0005-0000-0000-0000656D0000}"/>
    <cellStyle name="Output 2 2 2 23 2 2" xfId="19924" xr:uid="{00000000-0005-0000-0000-0000666D0000}"/>
    <cellStyle name="Output 2 2 2 23 2 2 2" xfId="32723" xr:uid="{00000000-0005-0000-0000-0000676D0000}"/>
    <cellStyle name="Output 2 2 2 23 2 3" xfId="14227" xr:uid="{00000000-0005-0000-0000-0000686D0000}"/>
    <cellStyle name="Output 2 2 2 23 2 3 2" xfId="27361" xr:uid="{00000000-0005-0000-0000-0000696D0000}"/>
    <cellStyle name="Output 2 2 2 23 2 4" xfId="26887" xr:uid="{00000000-0005-0000-0000-00006A6D0000}"/>
    <cellStyle name="Output 2 2 2 23 3" xfId="19923" xr:uid="{00000000-0005-0000-0000-00006B6D0000}"/>
    <cellStyle name="Output 2 2 2 23 3 2" xfId="32722" xr:uid="{00000000-0005-0000-0000-00006C6D0000}"/>
    <cellStyle name="Output 2 2 2 23 4" xfId="14226" xr:uid="{00000000-0005-0000-0000-00006D6D0000}"/>
    <cellStyle name="Output 2 2 2 23 4 2" xfId="27360" xr:uid="{00000000-0005-0000-0000-00006E6D0000}"/>
    <cellStyle name="Output 2 2 2 23 5" xfId="24038" xr:uid="{00000000-0005-0000-0000-00006F6D0000}"/>
    <cellStyle name="Output 2 2 2 24" xfId="3548" xr:uid="{00000000-0005-0000-0000-0000706D0000}"/>
    <cellStyle name="Output 2 2 2 24 2" xfId="6445" xr:uid="{00000000-0005-0000-0000-0000716D0000}"/>
    <cellStyle name="Output 2 2 2 24 2 2" xfId="19926" xr:uid="{00000000-0005-0000-0000-0000726D0000}"/>
    <cellStyle name="Output 2 2 2 24 2 2 2" xfId="32725" xr:uid="{00000000-0005-0000-0000-0000736D0000}"/>
    <cellStyle name="Output 2 2 2 24 2 3" xfId="14229" xr:uid="{00000000-0005-0000-0000-0000746D0000}"/>
    <cellStyle name="Output 2 2 2 24 2 3 2" xfId="27363" xr:uid="{00000000-0005-0000-0000-0000756D0000}"/>
    <cellStyle name="Output 2 2 2 24 2 4" xfId="26888" xr:uid="{00000000-0005-0000-0000-0000766D0000}"/>
    <cellStyle name="Output 2 2 2 24 3" xfId="19925" xr:uid="{00000000-0005-0000-0000-0000776D0000}"/>
    <cellStyle name="Output 2 2 2 24 3 2" xfId="32724" xr:uid="{00000000-0005-0000-0000-0000786D0000}"/>
    <cellStyle name="Output 2 2 2 24 4" xfId="14228" xr:uid="{00000000-0005-0000-0000-0000796D0000}"/>
    <cellStyle name="Output 2 2 2 24 4 2" xfId="27362" xr:uid="{00000000-0005-0000-0000-00007A6D0000}"/>
    <cellStyle name="Output 2 2 2 24 5" xfId="23736" xr:uid="{00000000-0005-0000-0000-00007B6D0000}"/>
    <cellStyle name="Output 2 2 2 25" xfId="3476" xr:uid="{00000000-0005-0000-0000-00007C6D0000}"/>
    <cellStyle name="Output 2 2 2 25 2" xfId="6373" xr:uid="{00000000-0005-0000-0000-00007D6D0000}"/>
    <cellStyle name="Output 2 2 2 25 2 2" xfId="19928" xr:uid="{00000000-0005-0000-0000-00007E6D0000}"/>
    <cellStyle name="Output 2 2 2 25 2 2 2" xfId="32727" xr:uid="{00000000-0005-0000-0000-00007F6D0000}"/>
    <cellStyle name="Output 2 2 2 25 2 3" xfId="14231" xr:uid="{00000000-0005-0000-0000-0000806D0000}"/>
    <cellStyle name="Output 2 2 2 25 2 3 2" xfId="27365" xr:uid="{00000000-0005-0000-0000-0000816D0000}"/>
    <cellStyle name="Output 2 2 2 25 2 4" xfId="26889" xr:uid="{00000000-0005-0000-0000-0000826D0000}"/>
    <cellStyle name="Output 2 2 2 25 3" xfId="19927" xr:uid="{00000000-0005-0000-0000-0000836D0000}"/>
    <cellStyle name="Output 2 2 2 25 3 2" xfId="32726" xr:uid="{00000000-0005-0000-0000-0000846D0000}"/>
    <cellStyle name="Output 2 2 2 25 4" xfId="14230" xr:uid="{00000000-0005-0000-0000-0000856D0000}"/>
    <cellStyle name="Output 2 2 2 25 4 2" xfId="27364" xr:uid="{00000000-0005-0000-0000-0000866D0000}"/>
    <cellStyle name="Output 2 2 2 25 5" xfId="23664" xr:uid="{00000000-0005-0000-0000-0000876D0000}"/>
    <cellStyle name="Output 2 2 2 26" xfId="3538" xr:uid="{00000000-0005-0000-0000-0000886D0000}"/>
    <cellStyle name="Output 2 2 2 26 2" xfId="6435" xr:uid="{00000000-0005-0000-0000-0000896D0000}"/>
    <cellStyle name="Output 2 2 2 26 2 2" xfId="19930" xr:uid="{00000000-0005-0000-0000-00008A6D0000}"/>
    <cellStyle name="Output 2 2 2 26 2 2 2" xfId="32729" xr:uid="{00000000-0005-0000-0000-00008B6D0000}"/>
    <cellStyle name="Output 2 2 2 26 2 3" xfId="14233" xr:uid="{00000000-0005-0000-0000-00008C6D0000}"/>
    <cellStyle name="Output 2 2 2 26 2 3 2" xfId="27367" xr:uid="{00000000-0005-0000-0000-00008D6D0000}"/>
    <cellStyle name="Output 2 2 2 26 2 4" xfId="26890" xr:uid="{00000000-0005-0000-0000-00008E6D0000}"/>
    <cellStyle name="Output 2 2 2 26 3" xfId="19929" xr:uid="{00000000-0005-0000-0000-00008F6D0000}"/>
    <cellStyle name="Output 2 2 2 26 3 2" xfId="32728" xr:uid="{00000000-0005-0000-0000-0000906D0000}"/>
    <cellStyle name="Output 2 2 2 26 4" xfId="14232" xr:uid="{00000000-0005-0000-0000-0000916D0000}"/>
    <cellStyle name="Output 2 2 2 26 4 2" xfId="27366" xr:uid="{00000000-0005-0000-0000-0000926D0000}"/>
    <cellStyle name="Output 2 2 2 26 5" xfId="23726" xr:uid="{00000000-0005-0000-0000-0000936D0000}"/>
    <cellStyle name="Output 2 2 2 27" xfId="2878" xr:uid="{00000000-0005-0000-0000-0000946D0000}"/>
    <cellStyle name="Output 2 2 2 27 2" xfId="5775" xr:uid="{00000000-0005-0000-0000-0000956D0000}"/>
    <cellStyle name="Output 2 2 2 27 2 2" xfId="19932" xr:uid="{00000000-0005-0000-0000-0000966D0000}"/>
    <cellStyle name="Output 2 2 2 27 2 2 2" xfId="32731" xr:uid="{00000000-0005-0000-0000-0000976D0000}"/>
    <cellStyle name="Output 2 2 2 27 2 3" xfId="14235" xr:uid="{00000000-0005-0000-0000-0000986D0000}"/>
    <cellStyle name="Output 2 2 2 27 2 3 2" xfId="27369" xr:uid="{00000000-0005-0000-0000-0000996D0000}"/>
    <cellStyle name="Output 2 2 2 27 2 4" xfId="26891" xr:uid="{00000000-0005-0000-0000-00009A6D0000}"/>
    <cellStyle name="Output 2 2 2 27 3" xfId="19931" xr:uid="{00000000-0005-0000-0000-00009B6D0000}"/>
    <cellStyle name="Output 2 2 2 27 3 2" xfId="32730" xr:uid="{00000000-0005-0000-0000-00009C6D0000}"/>
    <cellStyle name="Output 2 2 2 27 4" xfId="14234" xr:uid="{00000000-0005-0000-0000-00009D6D0000}"/>
    <cellStyle name="Output 2 2 2 27 4 2" xfId="27368" xr:uid="{00000000-0005-0000-0000-00009E6D0000}"/>
    <cellStyle name="Output 2 2 2 27 5" xfId="23066" xr:uid="{00000000-0005-0000-0000-00009F6D0000}"/>
    <cellStyle name="Output 2 2 2 28" xfId="4058" xr:uid="{00000000-0005-0000-0000-0000A06D0000}"/>
    <cellStyle name="Output 2 2 2 28 2" xfId="6955" xr:uid="{00000000-0005-0000-0000-0000A16D0000}"/>
    <cellStyle name="Output 2 2 2 28 2 2" xfId="19934" xr:uid="{00000000-0005-0000-0000-0000A26D0000}"/>
    <cellStyle name="Output 2 2 2 28 2 2 2" xfId="32733" xr:uid="{00000000-0005-0000-0000-0000A36D0000}"/>
    <cellStyle name="Output 2 2 2 28 2 3" xfId="14237" xr:uid="{00000000-0005-0000-0000-0000A46D0000}"/>
    <cellStyle name="Output 2 2 2 28 2 3 2" xfId="27371" xr:uid="{00000000-0005-0000-0000-0000A56D0000}"/>
    <cellStyle name="Output 2 2 2 28 2 4" xfId="26892" xr:uid="{00000000-0005-0000-0000-0000A66D0000}"/>
    <cellStyle name="Output 2 2 2 28 3" xfId="19933" xr:uid="{00000000-0005-0000-0000-0000A76D0000}"/>
    <cellStyle name="Output 2 2 2 28 3 2" xfId="32732" xr:uid="{00000000-0005-0000-0000-0000A86D0000}"/>
    <cellStyle name="Output 2 2 2 28 4" xfId="14236" xr:uid="{00000000-0005-0000-0000-0000A96D0000}"/>
    <cellStyle name="Output 2 2 2 28 4 2" xfId="27370" xr:uid="{00000000-0005-0000-0000-0000AA6D0000}"/>
    <cellStyle name="Output 2 2 2 28 5" xfId="24246" xr:uid="{00000000-0005-0000-0000-0000AB6D0000}"/>
    <cellStyle name="Output 2 2 2 29" xfId="3351" xr:uid="{00000000-0005-0000-0000-0000AC6D0000}"/>
    <cellStyle name="Output 2 2 2 29 2" xfId="6248" xr:uid="{00000000-0005-0000-0000-0000AD6D0000}"/>
    <cellStyle name="Output 2 2 2 29 2 2" xfId="19936" xr:uid="{00000000-0005-0000-0000-0000AE6D0000}"/>
    <cellStyle name="Output 2 2 2 29 2 2 2" xfId="32735" xr:uid="{00000000-0005-0000-0000-0000AF6D0000}"/>
    <cellStyle name="Output 2 2 2 29 2 3" xfId="14239" xr:uid="{00000000-0005-0000-0000-0000B06D0000}"/>
    <cellStyle name="Output 2 2 2 29 2 3 2" xfId="27373" xr:uid="{00000000-0005-0000-0000-0000B16D0000}"/>
    <cellStyle name="Output 2 2 2 29 2 4" xfId="26893" xr:uid="{00000000-0005-0000-0000-0000B26D0000}"/>
    <cellStyle name="Output 2 2 2 29 3" xfId="19935" xr:uid="{00000000-0005-0000-0000-0000B36D0000}"/>
    <cellStyle name="Output 2 2 2 29 3 2" xfId="32734" xr:uid="{00000000-0005-0000-0000-0000B46D0000}"/>
    <cellStyle name="Output 2 2 2 29 4" xfId="14238" xr:uid="{00000000-0005-0000-0000-0000B56D0000}"/>
    <cellStyle name="Output 2 2 2 29 4 2" xfId="27372" xr:uid="{00000000-0005-0000-0000-0000B66D0000}"/>
    <cellStyle name="Output 2 2 2 29 5" xfId="23539" xr:uid="{00000000-0005-0000-0000-0000B76D0000}"/>
    <cellStyle name="Output 2 2 2 3" xfId="2028" xr:uid="{00000000-0005-0000-0000-0000B86D0000}"/>
    <cellStyle name="Output 2 2 2 3 2" xfId="4926" xr:uid="{00000000-0005-0000-0000-0000B96D0000}"/>
    <cellStyle name="Output 2 2 2 3 2 2" xfId="19938" xr:uid="{00000000-0005-0000-0000-0000BA6D0000}"/>
    <cellStyle name="Output 2 2 2 3 2 2 2" xfId="32737" xr:uid="{00000000-0005-0000-0000-0000BB6D0000}"/>
    <cellStyle name="Output 2 2 2 3 2 3" xfId="14241" xr:uid="{00000000-0005-0000-0000-0000BC6D0000}"/>
    <cellStyle name="Output 2 2 2 3 2 3 2" xfId="27375" xr:uid="{00000000-0005-0000-0000-0000BD6D0000}"/>
    <cellStyle name="Output 2 2 2 3 2 4" xfId="26894" xr:uid="{00000000-0005-0000-0000-0000BE6D0000}"/>
    <cellStyle name="Output 2 2 2 3 3" xfId="19937" xr:uid="{00000000-0005-0000-0000-0000BF6D0000}"/>
    <cellStyle name="Output 2 2 2 3 3 2" xfId="32736" xr:uid="{00000000-0005-0000-0000-0000C06D0000}"/>
    <cellStyle name="Output 2 2 2 3 4" xfId="14240" xr:uid="{00000000-0005-0000-0000-0000C16D0000}"/>
    <cellStyle name="Output 2 2 2 3 4 2" xfId="27374" xr:uid="{00000000-0005-0000-0000-0000C26D0000}"/>
    <cellStyle name="Output 2 2 2 3 5" xfId="22217" xr:uid="{00000000-0005-0000-0000-0000C36D0000}"/>
    <cellStyle name="Output 2 2 2 30" xfId="1924" xr:uid="{00000000-0005-0000-0000-0000C46D0000}"/>
    <cellStyle name="Output 2 2 2 30 2" xfId="4822" xr:uid="{00000000-0005-0000-0000-0000C56D0000}"/>
    <cellStyle name="Output 2 2 2 30 2 2" xfId="19940" xr:uid="{00000000-0005-0000-0000-0000C66D0000}"/>
    <cellStyle name="Output 2 2 2 30 2 2 2" xfId="32739" xr:uid="{00000000-0005-0000-0000-0000C76D0000}"/>
    <cellStyle name="Output 2 2 2 30 2 3" xfId="14243" xr:uid="{00000000-0005-0000-0000-0000C86D0000}"/>
    <cellStyle name="Output 2 2 2 30 2 3 2" xfId="27377" xr:uid="{00000000-0005-0000-0000-0000C96D0000}"/>
    <cellStyle name="Output 2 2 2 30 2 4" xfId="26895" xr:uid="{00000000-0005-0000-0000-0000CA6D0000}"/>
    <cellStyle name="Output 2 2 2 30 3" xfId="19939" xr:uid="{00000000-0005-0000-0000-0000CB6D0000}"/>
    <cellStyle name="Output 2 2 2 30 3 2" xfId="32738" xr:uid="{00000000-0005-0000-0000-0000CC6D0000}"/>
    <cellStyle name="Output 2 2 2 30 4" xfId="14242" xr:uid="{00000000-0005-0000-0000-0000CD6D0000}"/>
    <cellStyle name="Output 2 2 2 30 4 2" xfId="27376" xr:uid="{00000000-0005-0000-0000-0000CE6D0000}"/>
    <cellStyle name="Output 2 2 2 30 5" xfId="22113" xr:uid="{00000000-0005-0000-0000-0000CF6D0000}"/>
    <cellStyle name="Output 2 2 2 31" xfId="4306" xr:uid="{00000000-0005-0000-0000-0000D06D0000}"/>
    <cellStyle name="Output 2 2 2 31 2" xfId="19941" xr:uid="{00000000-0005-0000-0000-0000D16D0000}"/>
    <cellStyle name="Output 2 2 2 31 2 2" xfId="32740" xr:uid="{00000000-0005-0000-0000-0000D26D0000}"/>
    <cellStyle name="Output 2 2 2 31 3" xfId="14244" xr:uid="{00000000-0005-0000-0000-0000D36D0000}"/>
    <cellStyle name="Output 2 2 2 31 3 2" xfId="27378" xr:uid="{00000000-0005-0000-0000-0000D46D0000}"/>
    <cellStyle name="Output 2 2 2 31 4" xfId="26896" xr:uid="{00000000-0005-0000-0000-0000D56D0000}"/>
    <cellStyle name="Output 2 2 2 32" xfId="7132" xr:uid="{00000000-0005-0000-0000-0000D66D0000}"/>
    <cellStyle name="Output 2 2 2 32 2" xfId="19894" xr:uid="{00000000-0005-0000-0000-0000D76D0000}"/>
    <cellStyle name="Output 2 2 2 32 3" xfId="32693" xr:uid="{00000000-0005-0000-0000-0000D86D0000}"/>
    <cellStyle name="Output 2 2 2 33" xfId="14197" xr:uid="{00000000-0005-0000-0000-0000D96D0000}"/>
    <cellStyle name="Output 2 2 2 33 2" xfId="27331" xr:uid="{00000000-0005-0000-0000-0000DA6D0000}"/>
    <cellStyle name="Output 2 2 2 4" xfId="1755" xr:uid="{00000000-0005-0000-0000-0000DB6D0000}"/>
    <cellStyle name="Output 2 2 2 4 2" xfId="4654" xr:uid="{00000000-0005-0000-0000-0000DC6D0000}"/>
    <cellStyle name="Output 2 2 2 4 2 2" xfId="19943" xr:uid="{00000000-0005-0000-0000-0000DD6D0000}"/>
    <cellStyle name="Output 2 2 2 4 2 2 2" xfId="32742" xr:uid="{00000000-0005-0000-0000-0000DE6D0000}"/>
    <cellStyle name="Output 2 2 2 4 2 3" xfId="14246" xr:uid="{00000000-0005-0000-0000-0000DF6D0000}"/>
    <cellStyle name="Output 2 2 2 4 2 3 2" xfId="27380" xr:uid="{00000000-0005-0000-0000-0000E06D0000}"/>
    <cellStyle name="Output 2 2 2 4 2 4" xfId="26897" xr:uid="{00000000-0005-0000-0000-0000E16D0000}"/>
    <cellStyle name="Output 2 2 2 4 3" xfId="19942" xr:uid="{00000000-0005-0000-0000-0000E26D0000}"/>
    <cellStyle name="Output 2 2 2 4 3 2" xfId="32741" xr:uid="{00000000-0005-0000-0000-0000E36D0000}"/>
    <cellStyle name="Output 2 2 2 4 4" xfId="14245" xr:uid="{00000000-0005-0000-0000-0000E46D0000}"/>
    <cellStyle name="Output 2 2 2 4 4 2" xfId="27379" xr:uid="{00000000-0005-0000-0000-0000E56D0000}"/>
    <cellStyle name="Output 2 2 2 4 5" xfId="21944" xr:uid="{00000000-0005-0000-0000-0000E66D0000}"/>
    <cellStyle name="Output 2 2 2 5" xfId="2004" xr:uid="{00000000-0005-0000-0000-0000E76D0000}"/>
    <cellStyle name="Output 2 2 2 5 2" xfId="4902" xr:uid="{00000000-0005-0000-0000-0000E86D0000}"/>
    <cellStyle name="Output 2 2 2 5 2 2" xfId="19945" xr:uid="{00000000-0005-0000-0000-0000E96D0000}"/>
    <cellStyle name="Output 2 2 2 5 2 2 2" xfId="32744" xr:uid="{00000000-0005-0000-0000-0000EA6D0000}"/>
    <cellStyle name="Output 2 2 2 5 2 3" xfId="14248" xr:uid="{00000000-0005-0000-0000-0000EB6D0000}"/>
    <cellStyle name="Output 2 2 2 5 2 3 2" xfId="27382" xr:uid="{00000000-0005-0000-0000-0000EC6D0000}"/>
    <cellStyle name="Output 2 2 2 5 2 4" xfId="26898" xr:uid="{00000000-0005-0000-0000-0000ED6D0000}"/>
    <cellStyle name="Output 2 2 2 5 3" xfId="19944" xr:uid="{00000000-0005-0000-0000-0000EE6D0000}"/>
    <cellStyle name="Output 2 2 2 5 3 2" xfId="32743" xr:uid="{00000000-0005-0000-0000-0000EF6D0000}"/>
    <cellStyle name="Output 2 2 2 5 4" xfId="14247" xr:uid="{00000000-0005-0000-0000-0000F06D0000}"/>
    <cellStyle name="Output 2 2 2 5 4 2" xfId="27381" xr:uid="{00000000-0005-0000-0000-0000F16D0000}"/>
    <cellStyle name="Output 2 2 2 5 5" xfId="22193" xr:uid="{00000000-0005-0000-0000-0000F26D0000}"/>
    <cellStyle name="Output 2 2 2 6" xfId="1777" xr:uid="{00000000-0005-0000-0000-0000F36D0000}"/>
    <cellStyle name="Output 2 2 2 6 2" xfId="4676" xr:uid="{00000000-0005-0000-0000-0000F46D0000}"/>
    <cellStyle name="Output 2 2 2 6 2 2" xfId="19947" xr:uid="{00000000-0005-0000-0000-0000F56D0000}"/>
    <cellStyle name="Output 2 2 2 6 2 2 2" xfId="32746" xr:uid="{00000000-0005-0000-0000-0000F66D0000}"/>
    <cellStyle name="Output 2 2 2 6 2 3" xfId="14250" xr:uid="{00000000-0005-0000-0000-0000F76D0000}"/>
    <cellStyle name="Output 2 2 2 6 2 3 2" xfId="27384" xr:uid="{00000000-0005-0000-0000-0000F86D0000}"/>
    <cellStyle name="Output 2 2 2 6 2 4" xfId="26899" xr:uid="{00000000-0005-0000-0000-0000F96D0000}"/>
    <cellStyle name="Output 2 2 2 6 3" xfId="19946" xr:uid="{00000000-0005-0000-0000-0000FA6D0000}"/>
    <cellStyle name="Output 2 2 2 6 3 2" xfId="32745" xr:uid="{00000000-0005-0000-0000-0000FB6D0000}"/>
    <cellStyle name="Output 2 2 2 6 4" xfId="14249" xr:uid="{00000000-0005-0000-0000-0000FC6D0000}"/>
    <cellStyle name="Output 2 2 2 6 4 2" xfId="27383" xr:uid="{00000000-0005-0000-0000-0000FD6D0000}"/>
    <cellStyle name="Output 2 2 2 6 5" xfId="21966" xr:uid="{00000000-0005-0000-0000-0000FE6D0000}"/>
    <cellStyle name="Output 2 2 2 7" xfId="1990" xr:uid="{00000000-0005-0000-0000-0000FF6D0000}"/>
    <cellStyle name="Output 2 2 2 7 2" xfId="4888" xr:uid="{00000000-0005-0000-0000-0000006E0000}"/>
    <cellStyle name="Output 2 2 2 7 2 2" xfId="19949" xr:uid="{00000000-0005-0000-0000-0000016E0000}"/>
    <cellStyle name="Output 2 2 2 7 2 2 2" xfId="32748" xr:uid="{00000000-0005-0000-0000-0000026E0000}"/>
    <cellStyle name="Output 2 2 2 7 2 3" xfId="14252" xr:uid="{00000000-0005-0000-0000-0000036E0000}"/>
    <cellStyle name="Output 2 2 2 7 2 3 2" xfId="27386" xr:uid="{00000000-0005-0000-0000-0000046E0000}"/>
    <cellStyle name="Output 2 2 2 7 2 4" xfId="26900" xr:uid="{00000000-0005-0000-0000-0000056E0000}"/>
    <cellStyle name="Output 2 2 2 7 3" xfId="19948" xr:uid="{00000000-0005-0000-0000-0000066E0000}"/>
    <cellStyle name="Output 2 2 2 7 3 2" xfId="32747" xr:uid="{00000000-0005-0000-0000-0000076E0000}"/>
    <cellStyle name="Output 2 2 2 7 4" xfId="14251" xr:uid="{00000000-0005-0000-0000-0000086E0000}"/>
    <cellStyle name="Output 2 2 2 7 4 2" xfId="27385" xr:uid="{00000000-0005-0000-0000-0000096E0000}"/>
    <cellStyle name="Output 2 2 2 7 5" xfId="22179" xr:uid="{00000000-0005-0000-0000-00000A6E0000}"/>
    <cellStyle name="Output 2 2 2 8" xfId="1967" xr:uid="{00000000-0005-0000-0000-00000B6E0000}"/>
    <cellStyle name="Output 2 2 2 8 2" xfId="4865" xr:uid="{00000000-0005-0000-0000-00000C6E0000}"/>
    <cellStyle name="Output 2 2 2 8 2 2" xfId="19951" xr:uid="{00000000-0005-0000-0000-00000D6E0000}"/>
    <cellStyle name="Output 2 2 2 8 2 2 2" xfId="32750" xr:uid="{00000000-0005-0000-0000-00000E6E0000}"/>
    <cellStyle name="Output 2 2 2 8 2 3" xfId="14254" xr:uid="{00000000-0005-0000-0000-00000F6E0000}"/>
    <cellStyle name="Output 2 2 2 8 2 3 2" xfId="27388" xr:uid="{00000000-0005-0000-0000-0000106E0000}"/>
    <cellStyle name="Output 2 2 2 8 2 4" xfId="26901" xr:uid="{00000000-0005-0000-0000-0000116E0000}"/>
    <cellStyle name="Output 2 2 2 8 3" xfId="19950" xr:uid="{00000000-0005-0000-0000-0000126E0000}"/>
    <cellStyle name="Output 2 2 2 8 3 2" xfId="32749" xr:uid="{00000000-0005-0000-0000-0000136E0000}"/>
    <cellStyle name="Output 2 2 2 8 4" xfId="14253" xr:uid="{00000000-0005-0000-0000-0000146E0000}"/>
    <cellStyle name="Output 2 2 2 8 4 2" xfId="27387" xr:uid="{00000000-0005-0000-0000-0000156E0000}"/>
    <cellStyle name="Output 2 2 2 8 5" xfId="22156" xr:uid="{00000000-0005-0000-0000-0000166E0000}"/>
    <cellStyle name="Output 2 2 2 9" xfId="2238" xr:uid="{00000000-0005-0000-0000-0000176E0000}"/>
    <cellStyle name="Output 2 2 2 9 2" xfId="5136" xr:uid="{00000000-0005-0000-0000-0000186E0000}"/>
    <cellStyle name="Output 2 2 2 9 2 2" xfId="19953" xr:uid="{00000000-0005-0000-0000-0000196E0000}"/>
    <cellStyle name="Output 2 2 2 9 2 2 2" xfId="32752" xr:uid="{00000000-0005-0000-0000-00001A6E0000}"/>
    <cellStyle name="Output 2 2 2 9 2 3" xfId="14256" xr:uid="{00000000-0005-0000-0000-00001B6E0000}"/>
    <cellStyle name="Output 2 2 2 9 2 3 2" xfId="27390" xr:uid="{00000000-0005-0000-0000-00001C6E0000}"/>
    <cellStyle name="Output 2 2 2 9 2 4" xfId="26902" xr:uid="{00000000-0005-0000-0000-00001D6E0000}"/>
    <cellStyle name="Output 2 2 2 9 3" xfId="19952" xr:uid="{00000000-0005-0000-0000-00001E6E0000}"/>
    <cellStyle name="Output 2 2 2 9 3 2" xfId="32751" xr:uid="{00000000-0005-0000-0000-00001F6E0000}"/>
    <cellStyle name="Output 2 2 2 9 4" xfId="14255" xr:uid="{00000000-0005-0000-0000-0000206E0000}"/>
    <cellStyle name="Output 2 2 2 9 4 2" xfId="27389" xr:uid="{00000000-0005-0000-0000-0000216E0000}"/>
    <cellStyle name="Output 2 2 2 9 5" xfId="22427" xr:uid="{00000000-0005-0000-0000-0000226E0000}"/>
    <cellStyle name="Output 2 2 3" xfId="2408" xr:uid="{00000000-0005-0000-0000-0000236E0000}"/>
    <cellStyle name="Output 2 2 3 2" xfId="5305" xr:uid="{00000000-0005-0000-0000-0000246E0000}"/>
    <cellStyle name="Output 2 2 3 2 2" xfId="19955" xr:uid="{00000000-0005-0000-0000-0000256E0000}"/>
    <cellStyle name="Output 2 2 3 2 2 2" xfId="32754" xr:uid="{00000000-0005-0000-0000-0000266E0000}"/>
    <cellStyle name="Output 2 2 3 2 3" xfId="14258" xr:uid="{00000000-0005-0000-0000-0000276E0000}"/>
    <cellStyle name="Output 2 2 3 2 3 2" xfId="27392" xr:uid="{00000000-0005-0000-0000-0000286E0000}"/>
    <cellStyle name="Output 2 2 3 2 4" xfId="26903" xr:uid="{00000000-0005-0000-0000-0000296E0000}"/>
    <cellStyle name="Output 2 2 3 3" xfId="19954" xr:uid="{00000000-0005-0000-0000-00002A6E0000}"/>
    <cellStyle name="Output 2 2 3 3 2" xfId="32753" xr:uid="{00000000-0005-0000-0000-00002B6E0000}"/>
    <cellStyle name="Output 2 2 3 4" xfId="14257" xr:uid="{00000000-0005-0000-0000-00002C6E0000}"/>
    <cellStyle name="Output 2 2 3 4 2" xfId="27391" xr:uid="{00000000-0005-0000-0000-00002D6E0000}"/>
    <cellStyle name="Output 2 2 3 5" xfId="22596" xr:uid="{00000000-0005-0000-0000-00002E6E0000}"/>
    <cellStyle name="Output 2 2 4" xfId="3051" xr:uid="{00000000-0005-0000-0000-00002F6E0000}"/>
    <cellStyle name="Output 2 2 4 2" xfId="5948" xr:uid="{00000000-0005-0000-0000-0000306E0000}"/>
    <cellStyle name="Output 2 2 4 2 2" xfId="19957" xr:uid="{00000000-0005-0000-0000-0000316E0000}"/>
    <cellStyle name="Output 2 2 4 2 2 2" xfId="32756" xr:uid="{00000000-0005-0000-0000-0000326E0000}"/>
    <cellStyle name="Output 2 2 4 2 3" xfId="14260" xr:uid="{00000000-0005-0000-0000-0000336E0000}"/>
    <cellStyle name="Output 2 2 4 2 3 2" xfId="27394" xr:uid="{00000000-0005-0000-0000-0000346E0000}"/>
    <cellStyle name="Output 2 2 4 2 4" xfId="26904" xr:uid="{00000000-0005-0000-0000-0000356E0000}"/>
    <cellStyle name="Output 2 2 4 3" xfId="19956" xr:uid="{00000000-0005-0000-0000-0000366E0000}"/>
    <cellStyle name="Output 2 2 4 3 2" xfId="32755" xr:uid="{00000000-0005-0000-0000-0000376E0000}"/>
    <cellStyle name="Output 2 2 4 4" xfId="14259" xr:uid="{00000000-0005-0000-0000-0000386E0000}"/>
    <cellStyle name="Output 2 2 4 4 2" xfId="27393" xr:uid="{00000000-0005-0000-0000-0000396E0000}"/>
    <cellStyle name="Output 2 2 4 5" xfId="23239" xr:uid="{00000000-0005-0000-0000-00003A6E0000}"/>
    <cellStyle name="Output 2 2 5" xfId="3345" xr:uid="{00000000-0005-0000-0000-00003B6E0000}"/>
    <cellStyle name="Output 2 2 5 2" xfId="6242" xr:uid="{00000000-0005-0000-0000-00003C6E0000}"/>
    <cellStyle name="Output 2 2 5 2 2" xfId="19959" xr:uid="{00000000-0005-0000-0000-00003D6E0000}"/>
    <cellStyle name="Output 2 2 5 2 2 2" xfId="32758" xr:uid="{00000000-0005-0000-0000-00003E6E0000}"/>
    <cellStyle name="Output 2 2 5 2 3" xfId="14262" xr:uid="{00000000-0005-0000-0000-00003F6E0000}"/>
    <cellStyle name="Output 2 2 5 2 3 2" xfId="27396" xr:uid="{00000000-0005-0000-0000-0000406E0000}"/>
    <cellStyle name="Output 2 2 5 2 4" xfId="26905" xr:uid="{00000000-0005-0000-0000-0000416E0000}"/>
    <cellStyle name="Output 2 2 5 3" xfId="19958" xr:uid="{00000000-0005-0000-0000-0000426E0000}"/>
    <cellStyle name="Output 2 2 5 3 2" xfId="32757" xr:uid="{00000000-0005-0000-0000-0000436E0000}"/>
    <cellStyle name="Output 2 2 5 4" xfId="14261" xr:uid="{00000000-0005-0000-0000-0000446E0000}"/>
    <cellStyle name="Output 2 2 5 4 2" xfId="27395" xr:uid="{00000000-0005-0000-0000-0000456E0000}"/>
    <cellStyle name="Output 2 2 5 5" xfId="23533" xr:uid="{00000000-0005-0000-0000-0000466E0000}"/>
    <cellStyle name="Output 2 2 6" xfId="3471" xr:uid="{00000000-0005-0000-0000-0000476E0000}"/>
    <cellStyle name="Output 2 2 6 2" xfId="6368" xr:uid="{00000000-0005-0000-0000-0000486E0000}"/>
    <cellStyle name="Output 2 2 6 2 2" xfId="19961" xr:uid="{00000000-0005-0000-0000-0000496E0000}"/>
    <cellStyle name="Output 2 2 6 2 2 2" xfId="32760" xr:uid="{00000000-0005-0000-0000-00004A6E0000}"/>
    <cellStyle name="Output 2 2 6 2 3" xfId="14264" xr:uid="{00000000-0005-0000-0000-00004B6E0000}"/>
    <cellStyle name="Output 2 2 6 2 3 2" xfId="27398" xr:uid="{00000000-0005-0000-0000-00004C6E0000}"/>
    <cellStyle name="Output 2 2 6 2 4" xfId="26906" xr:uid="{00000000-0005-0000-0000-00004D6E0000}"/>
    <cellStyle name="Output 2 2 6 3" xfId="19960" xr:uid="{00000000-0005-0000-0000-00004E6E0000}"/>
    <cellStyle name="Output 2 2 6 3 2" xfId="32759" xr:uid="{00000000-0005-0000-0000-00004F6E0000}"/>
    <cellStyle name="Output 2 2 6 4" xfId="14263" xr:uid="{00000000-0005-0000-0000-0000506E0000}"/>
    <cellStyle name="Output 2 2 6 4 2" xfId="27397" xr:uid="{00000000-0005-0000-0000-0000516E0000}"/>
    <cellStyle name="Output 2 2 6 5" xfId="23659" xr:uid="{00000000-0005-0000-0000-0000526E0000}"/>
    <cellStyle name="Output 2 2 7" xfId="3553" xr:uid="{00000000-0005-0000-0000-0000536E0000}"/>
    <cellStyle name="Output 2 2 7 2" xfId="6450" xr:uid="{00000000-0005-0000-0000-0000546E0000}"/>
    <cellStyle name="Output 2 2 7 2 2" xfId="19963" xr:uid="{00000000-0005-0000-0000-0000556E0000}"/>
    <cellStyle name="Output 2 2 7 2 2 2" xfId="32762" xr:uid="{00000000-0005-0000-0000-0000566E0000}"/>
    <cellStyle name="Output 2 2 7 2 3" xfId="14266" xr:uid="{00000000-0005-0000-0000-0000576E0000}"/>
    <cellStyle name="Output 2 2 7 2 3 2" xfId="27400" xr:uid="{00000000-0005-0000-0000-0000586E0000}"/>
    <cellStyle name="Output 2 2 7 2 4" xfId="26907" xr:uid="{00000000-0005-0000-0000-0000596E0000}"/>
    <cellStyle name="Output 2 2 7 3" xfId="19962" xr:uid="{00000000-0005-0000-0000-00005A6E0000}"/>
    <cellStyle name="Output 2 2 7 3 2" xfId="32761" xr:uid="{00000000-0005-0000-0000-00005B6E0000}"/>
    <cellStyle name="Output 2 2 7 4" xfId="14265" xr:uid="{00000000-0005-0000-0000-00005C6E0000}"/>
    <cellStyle name="Output 2 2 7 4 2" xfId="27399" xr:uid="{00000000-0005-0000-0000-00005D6E0000}"/>
    <cellStyle name="Output 2 2 7 5" xfId="23741" xr:uid="{00000000-0005-0000-0000-00005E6E0000}"/>
    <cellStyle name="Output 2 2 8" xfId="3882" xr:uid="{00000000-0005-0000-0000-00005F6E0000}"/>
    <cellStyle name="Output 2 2 8 2" xfId="6779" xr:uid="{00000000-0005-0000-0000-0000606E0000}"/>
    <cellStyle name="Output 2 2 8 2 2" xfId="19965" xr:uid="{00000000-0005-0000-0000-0000616E0000}"/>
    <cellStyle name="Output 2 2 8 2 2 2" xfId="32764" xr:uid="{00000000-0005-0000-0000-0000626E0000}"/>
    <cellStyle name="Output 2 2 8 2 3" xfId="14268" xr:uid="{00000000-0005-0000-0000-0000636E0000}"/>
    <cellStyle name="Output 2 2 8 2 3 2" xfId="27402" xr:uid="{00000000-0005-0000-0000-0000646E0000}"/>
    <cellStyle name="Output 2 2 8 2 4" xfId="26908" xr:uid="{00000000-0005-0000-0000-0000656E0000}"/>
    <cellStyle name="Output 2 2 8 3" xfId="19964" xr:uid="{00000000-0005-0000-0000-0000666E0000}"/>
    <cellStyle name="Output 2 2 8 3 2" xfId="32763" xr:uid="{00000000-0005-0000-0000-0000676E0000}"/>
    <cellStyle name="Output 2 2 8 4" xfId="14267" xr:uid="{00000000-0005-0000-0000-0000686E0000}"/>
    <cellStyle name="Output 2 2 8 4 2" xfId="27401" xr:uid="{00000000-0005-0000-0000-0000696E0000}"/>
    <cellStyle name="Output 2 2 8 5" xfId="24070" xr:uid="{00000000-0005-0000-0000-00006A6E0000}"/>
    <cellStyle name="Output 2 2 9" xfId="3320" xr:uid="{00000000-0005-0000-0000-00006B6E0000}"/>
    <cellStyle name="Output 2 2 9 2" xfId="6217" xr:uid="{00000000-0005-0000-0000-00006C6E0000}"/>
    <cellStyle name="Output 2 2 9 2 2" xfId="19967" xr:uid="{00000000-0005-0000-0000-00006D6E0000}"/>
    <cellStyle name="Output 2 2 9 2 2 2" xfId="32766" xr:uid="{00000000-0005-0000-0000-00006E6E0000}"/>
    <cellStyle name="Output 2 2 9 2 3" xfId="14270" xr:uid="{00000000-0005-0000-0000-00006F6E0000}"/>
    <cellStyle name="Output 2 2 9 2 3 2" xfId="27404" xr:uid="{00000000-0005-0000-0000-0000706E0000}"/>
    <cellStyle name="Output 2 2 9 2 4" xfId="26909" xr:uid="{00000000-0005-0000-0000-0000716E0000}"/>
    <cellStyle name="Output 2 2 9 3" xfId="19966" xr:uid="{00000000-0005-0000-0000-0000726E0000}"/>
    <cellStyle name="Output 2 2 9 3 2" xfId="32765" xr:uid="{00000000-0005-0000-0000-0000736E0000}"/>
    <cellStyle name="Output 2 2 9 4" xfId="14269" xr:uid="{00000000-0005-0000-0000-0000746E0000}"/>
    <cellStyle name="Output 2 2 9 4 2" xfId="27403" xr:uid="{00000000-0005-0000-0000-0000756E0000}"/>
    <cellStyle name="Output 2 2 9 5" xfId="23508" xr:uid="{00000000-0005-0000-0000-0000766E0000}"/>
    <cellStyle name="Output 2 3" xfId="492" xr:uid="{00000000-0005-0000-0000-0000776E0000}"/>
    <cellStyle name="Output 2 3 10" xfId="1986" xr:uid="{00000000-0005-0000-0000-0000786E0000}"/>
    <cellStyle name="Output 2 3 10 2" xfId="4884" xr:uid="{00000000-0005-0000-0000-0000796E0000}"/>
    <cellStyle name="Output 2 3 10 2 2" xfId="19970" xr:uid="{00000000-0005-0000-0000-00007A6E0000}"/>
    <cellStyle name="Output 2 3 10 2 2 2" xfId="32769" xr:uid="{00000000-0005-0000-0000-00007B6E0000}"/>
    <cellStyle name="Output 2 3 10 2 3" xfId="14273" xr:uid="{00000000-0005-0000-0000-00007C6E0000}"/>
    <cellStyle name="Output 2 3 10 2 3 2" xfId="27407" xr:uid="{00000000-0005-0000-0000-00007D6E0000}"/>
    <cellStyle name="Output 2 3 10 2 4" xfId="26910" xr:uid="{00000000-0005-0000-0000-00007E6E0000}"/>
    <cellStyle name="Output 2 3 10 3" xfId="19969" xr:uid="{00000000-0005-0000-0000-00007F6E0000}"/>
    <cellStyle name="Output 2 3 10 3 2" xfId="32768" xr:uid="{00000000-0005-0000-0000-0000806E0000}"/>
    <cellStyle name="Output 2 3 10 4" xfId="14272" xr:uid="{00000000-0005-0000-0000-0000816E0000}"/>
    <cellStyle name="Output 2 3 10 4 2" xfId="27406" xr:uid="{00000000-0005-0000-0000-0000826E0000}"/>
    <cellStyle name="Output 2 3 10 5" xfId="22175" xr:uid="{00000000-0005-0000-0000-0000836E0000}"/>
    <cellStyle name="Output 2 3 11" xfId="2508" xr:uid="{00000000-0005-0000-0000-0000846E0000}"/>
    <cellStyle name="Output 2 3 11 2" xfId="5405" xr:uid="{00000000-0005-0000-0000-0000856E0000}"/>
    <cellStyle name="Output 2 3 11 2 2" xfId="19972" xr:uid="{00000000-0005-0000-0000-0000866E0000}"/>
    <cellStyle name="Output 2 3 11 2 2 2" xfId="32771" xr:uid="{00000000-0005-0000-0000-0000876E0000}"/>
    <cellStyle name="Output 2 3 11 2 3" xfId="14275" xr:uid="{00000000-0005-0000-0000-0000886E0000}"/>
    <cellStyle name="Output 2 3 11 2 3 2" xfId="27409" xr:uid="{00000000-0005-0000-0000-0000896E0000}"/>
    <cellStyle name="Output 2 3 11 2 4" xfId="26911" xr:uid="{00000000-0005-0000-0000-00008A6E0000}"/>
    <cellStyle name="Output 2 3 11 3" xfId="19971" xr:uid="{00000000-0005-0000-0000-00008B6E0000}"/>
    <cellStyle name="Output 2 3 11 3 2" xfId="32770" xr:uid="{00000000-0005-0000-0000-00008C6E0000}"/>
    <cellStyle name="Output 2 3 11 4" xfId="14274" xr:uid="{00000000-0005-0000-0000-00008D6E0000}"/>
    <cellStyle name="Output 2 3 11 4 2" xfId="27408" xr:uid="{00000000-0005-0000-0000-00008E6E0000}"/>
    <cellStyle name="Output 2 3 11 5" xfId="22696" xr:uid="{00000000-0005-0000-0000-00008F6E0000}"/>
    <cellStyle name="Output 2 3 12" xfId="2523" xr:uid="{00000000-0005-0000-0000-0000906E0000}"/>
    <cellStyle name="Output 2 3 12 2" xfId="5420" xr:uid="{00000000-0005-0000-0000-0000916E0000}"/>
    <cellStyle name="Output 2 3 12 2 2" xfId="19974" xr:uid="{00000000-0005-0000-0000-0000926E0000}"/>
    <cellStyle name="Output 2 3 12 2 2 2" xfId="32773" xr:uid="{00000000-0005-0000-0000-0000936E0000}"/>
    <cellStyle name="Output 2 3 12 2 3" xfId="14277" xr:uid="{00000000-0005-0000-0000-0000946E0000}"/>
    <cellStyle name="Output 2 3 12 2 3 2" xfId="27411" xr:uid="{00000000-0005-0000-0000-0000956E0000}"/>
    <cellStyle name="Output 2 3 12 2 4" xfId="26912" xr:uid="{00000000-0005-0000-0000-0000966E0000}"/>
    <cellStyle name="Output 2 3 12 3" xfId="19973" xr:uid="{00000000-0005-0000-0000-0000976E0000}"/>
    <cellStyle name="Output 2 3 12 3 2" xfId="32772" xr:uid="{00000000-0005-0000-0000-0000986E0000}"/>
    <cellStyle name="Output 2 3 12 4" xfId="14276" xr:uid="{00000000-0005-0000-0000-0000996E0000}"/>
    <cellStyle name="Output 2 3 12 4 2" xfId="27410" xr:uid="{00000000-0005-0000-0000-00009A6E0000}"/>
    <cellStyle name="Output 2 3 12 5" xfId="22711" xr:uid="{00000000-0005-0000-0000-00009B6E0000}"/>
    <cellStyle name="Output 2 3 13" xfId="2623" xr:uid="{00000000-0005-0000-0000-00009C6E0000}"/>
    <cellStyle name="Output 2 3 13 2" xfId="5520" xr:uid="{00000000-0005-0000-0000-00009D6E0000}"/>
    <cellStyle name="Output 2 3 13 2 2" xfId="19976" xr:uid="{00000000-0005-0000-0000-00009E6E0000}"/>
    <cellStyle name="Output 2 3 13 2 2 2" xfId="32775" xr:uid="{00000000-0005-0000-0000-00009F6E0000}"/>
    <cellStyle name="Output 2 3 13 2 3" xfId="14279" xr:uid="{00000000-0005-0000-0000-0000A06E0000}"/>
    <cellStyle name="Output 2 3 13 2 3 2" xfId="27413" xr:uid="{00000000-0005-0000-0000-0000A16E0000}"/>
    <cellStyle name="Output 2 3 13 2 4" xfId="26913" xr:uid="{00000000-0005-0000-0000-0000A26E0000}"/>
    <cellStyle name="Output 2 3 13 3" xfId="19975" xr:uid="{00000000-0005-0000-0000-0000A36E0000}"/>
    <cellStyle name="Output 2 3 13 3 2" xfId="32774" xr:uid="{00000000-0005-0000-0000-0000A46E0000}"/>
    <cellStyle name="Output 2 3 13 4" xfId="14278" xr:uid="{00000000-0005-0000-0000-0000A56E0000}"/>
    <cellStyle name="Output 2 3 13 4 2" xfId="27412" xr:uid="{00000000-0005-0000-0000-0000A66E0000}"/>
    <cellStyle name="Output 2 3 13 5" xfId="22811" xr:uid="{00000000-0005-0000-0000-0000A76E0000}"/>
    <cellStyle name="Output 2 3 14" xfId="2548" xr:uid="{00000000-0005-0000-0000-0000A86E0000}"/>
    <cellStyle name="Output 2 3 14 2" xfId="5445" xr:uid="{00000000-0005-0000-0000-0000A96E0000}"/>
    <cellStyle name="Output 2 3 14 2 2" xfId="19978" xr:uid="{00000000-0005-0000-0000-0000AA6E0000}"/>
    <cellStyle name="Output 2 3 14 2 2 2" xfId="32777" xr:uid="{00000000-0005-0000-0000-0000AB6E0000}"/>
    <cellStyle name="Output 2 3 14 2 3" xfId="14281" xr:uid="{00000000-0005-0000-0000-0000AC6E0000}"/>
    <cellStyle name="Output 2 3 14 2 3 2" xfId="27415" xr:uid="{00000000-0005-0000-0000-0000AD6E0000}"/>
    <cellStyle name="Output 2 3 14 2 4" xfId="26914" xr:uid="{00000000-0005-0000-0000-0000AE6E0000}"/>
    <cellStyle name="Output 2 3 14 3" xfId="19977" xr:uid="{00000000-0005-0000-0000-0000AF6E0000}"/>
    <cellStyle name="Output 2 3 14 3 2" xfId="32776" xr:uid="{00000000-0005-0000-0000-0000B06E0000}"/>
    <cellStyle name="Output 2 3 14 4" xfId="14280" xr:uid="{00000000-0005-0000-0000-0000B16E0000}"/>
    <cellStyle name="Output 2 3 14 4 2" xfId="27414" xr:uid="{00000000-0005-0000-0000-0000B26E0000}"/>
    <cellStyle name="Output 2 3 14 5" xfId="22736" xr:uid="{00000000-0005-0000-0000-0000B36E0000}"/>
    <cellStyle name="Output 2 3 15" xfId="2740" xr:uid="{00000000-0005-0000-0000-0000B46E0000}"/>
    <cellStyle name="Output 2 3 15 2" xfId="5637" xr:uid="{00000000-0005-0000-0000-0000B56E0000}"/>
    <cellStyle name="Output 2 3 15 2 2" xfId="19980" xr:uid="{00000000-0005-0000-0000-0000B66E0000}"/>
    <cellStyle name="Output 2 3 15 2 2 2" xfId="32779" xr:uid="{00000000-0005-0000-0000-0000B76E0000}"/>
    <cellStyle name="Output 2 3 15 2 3" xfId="14283" xr:uid="{00000000-0005-0000-0000-0000B86E0000}"/>
    <cellStyle name="Output 2 3 15 2 3 2" xfId="27417" xr:uid="{00000000-0005-0000-0000-0000B96E0000}"/>
    <cellStyle name="Output 2 3 15 2 4" xfId="26915" xr:uid="{00000000-0005-0000-0000-0000BA6E0000}"/>
    <cellStyle name="Output 2 3 15 3" xfId="19979" xr:uid="{00000000-0005-0000-0000-0000BB6E0000}"/>
    <cellStyle name="Output 2 3 15 3 2" xfId="32778" xr:uid="{00000000-0005-0000-0000-0000BC6E0000}"/>
    <cellStyle name="Output 2 3 15 4" xfId="14282" xr:uid="{00000000-0005-0000-0000-0000BD6E0000}"/>
    <cellStyle name="Output 2 3 15 4 2" xfId="27416" xr:uid="{00000000-0005-0000-0000-0000BE6E0000}"/>
    <cellStyle name="Output 2 3 15 5" xfId="22928" xr:uid="{00000000-0005-0000-0000-0000BF6E0000}"/>
    <cellStyle name="Output 2 3 16" xfId="2341" xr:uid="{00000000-0005-0000-0000-0000C06E0000}"/>
    <cellStyle name="Output 2 3 16 2" xfId="5239" xr:uid="{00000000-0005-0000-0000-0000C16E0000}"/>
    <cellStyle name="Output 2 3 16 2 2" xfId="19982" xr:uid="{00000000-0005-0000-0000-0000C26E0000}"/>
    <cellStyle name="Output 2 3 16 2 2 2" xfId="32781" xr:uid="{00000000-0005-0000-0000-0000C36E0000}"/>
    <cellStyle name="Output 2 3 16 2 3" xfId="14285" xr:uid="{00000000-0005-0000-0000-0000C46E0000}"/>
    <cellStyle name="Output 2 3 16 2 3 2" xfId="27419" xr:uid="{00000000-0005-0000-0000-0000C56E0000}"/>
    <cellStyle name="Output 2 3 16 2 4" xfId="26916" xr:uid="{00000000-0005-0000-0000-0000C66E0000}"/>
    <cellStyle name="Output 2 3 16 3" xfId="19981" xr:uid="{00000000-0005-0000-0000-0000C76E0000}"/>
    <cellStyle name="Output 2 3 16 3 2" xfId="32780" xr:uid="{00000000-0005-0000-0000-0000C86E0000}"/>
    <cellStyle name="Output 2 3 16 4" xfId="14284" xr:uid="{00000000-0005-0000-0000-0000C96E0000}"/>
    <cellStyle name="Output 2 3 16 4 2" xfId="27418" xr:uid="{00000000-0005-0000-0000-0000CA6E0000}"/>
    <cellStyle name="Output 2 3 16 5" xfId="22530" xr:uid="{00000000-0005-0000-0000-0000CB6E0000}"/>
    <cellStyle name="Output 2 3 17" xfId="2928" xr:uid="{00000000-0005-0000-0000-0000CC6E0000}"/>
    <cellStyle name="Output 2 3 17 2" xfId="5825" xr:uid="{00000000-0005-0000-0000-0000CD6E0000}"/>
    <cellStyle name="Output 2 3 17 2 2" xfId="19984" xr:uid="{00000000-0005-0000-0000-0000CE6E0000}"/>
    <cellStyle name="Output 2 3 17 2 2 2" xfId="32783" xr:uid="{00000000-0005-0000-0000-0000CF6E0000}"/>
    <cellStyle name="Output 2 3 17 2 3" xfId="14287" xr:uid="{00000000-0005-0000-0000-0000D06E0000}"/>
    <cellStyle name="Output 2 3 17 2 3 2" xfId="27421" xr:uid="{00000000-0005-0000-0000-0000D16E0000}"/>
    <cellStyle name="Output 2 3 17 2 4" xfId="26917" xr:uid="{00000000-0005-0000-0000-0000D26E0000}"/>
    <cellStyle name="Output 2 3 17 3" xfId="19983" xr:uid="{00000000-0005-0000-0000-0000D36E0000}"/>
    <cellStyle name="Output 2 3 17 3 2" xfId="32782" xr:uid="{00000000-0005-0000-0000-0000D46E0000}"/>
    <cellStyle name="Output 2 3 17 4" xfId="14286" xr:uid="{00000000-0005-0000-0000-0000D56E0000}"/>
    <cellStyle name="Output 2 3 17 4 2" xfId="27420" xr:uid="{00000000-0005-0000-0000-0000D66E0000}"/>
    <cellStyle name="Output 2 3 17 5" xfId="23116" xr:uid="{00000000-0005-0000-0000-0000D76E0000}"/>
    <cellStyle name="Output 2 3 18" xfId="3151" xr:uid="{00000000-0005-0000-0000-0000D86E0000}"/>
    <cellStyle name="Output 2 3 18 2" xfId="6048" xr:uid="{00000000-0005-0000-0000-0000D96E0000}"/>
    <cellStyle name="Output 2 3 18 2 2" xfId="19986" xr:uid="{00000000-0005-0000-0000-0000DA6E0000}"/>
    <cellStyle name="Output 2 3 18 2 2 2" xfId="32785" xr:uid="{00000000-0005-0000-0000-0000DB6E0000}"/>
    <cellStyle name="Output 2 3 18 2 3" xfId="14289" xr:uid="{00000000-0005-0000-0000-0000DC6E0000}"/>
    <cellStyle name="Output 2 3 18 2 3 2" xfId="27423" xr:uid="{00000000-0005-0000-0000-0000DD6E0000}"/>
    <cellStyle name="Output 2 3 18 2 4" xfId="26918" xr:uid="{00000000-0005-0000-0000-0000DE6E0000}"/>
    <cellStyle name="Output 2 3 18 3" xfId="19985" xr:uid="{00000000-0005-0000-0000-0000DF6E0000}"/>
    <cellStyle name="Output 2 3 18 3 2" xfId="32784" xr:uid="{00000000-0005-0000-0000-0000E06E0000}"/>
    <cellStyle name="Output 2 3 18 4" xfId="14288" xr:uid="{00000000-0005-0000-0000-0000E16E0000}"/>
    <cellStyle name="Output 2 3 18 4 2" xfId="27422" xr:uid="{00000000-0005-0000-0000-0000E26E0000}"/>
    <cellStyle name="Output 2 3 18 5" xfId="23339" xr:uid="{00000000-0005-0000-0000-0000E36E0000}"/>
    <cellStyle name="Output 2 3 19" xfId="2358" xr:uid="{00000000-0005-0000-0000-0000E46E0000}"/>
    <cellStyle name="Output 2 3 19 2" xfId="5256" xr:uid="{00000000-0005-0000-0000-0000E56E0000}"/>
    <cellStyle name="Output 2 3 19 2 2" xfId="19988" xr:uid="{00000000-0005-0000-0000-0000E66E0000}"/>
    <cellStyle name="Output 2 3 19 2 2 2" xfId="32787" xr:uid="{00000000-0005-0000-0000-0000E76E0000}"/>
    <cellStyle name="Output 2 3 19 2 3" xfId="14291" xr:uid="{00000000-0005-0000-0000-0000E86E0000}"/>
    <cellStyle name="Output 2 3 19 2 3 2" xfId="27425" xr:uid="{00000000-0005-0000-0000-0000E96E0000}"/>
    <cellStyle name="Output 2 3 19 2 4" xfId="26919" xr:uid="{00000000-0005-0000-0000-0000EA6E0000}"/>
    <cellStyle name="Output 2 3 19 3" xfId="19987" xr:uid="{00000000-0005-0000-0000-0000EB6E0000}"/>
    <cellStyle name="Output 2 3 19 3 2" xfId="32786" xr:uid="{00000000-0005-0000-0000-0000EC6E0000}"/>
    <cellStyle name="Output 2 3 19 4" xfId="14290" xr:uid="{00000000-0005-0000-0000-0000ED6E0000}"/>
    <cellStyle name="Output 2 3 19 4 2" xfId="27424" xr:uid="{00000000-0005-0000-0000-0000EE6E0000}"/>
    <cellStyle name="Output 2 3 19 5" xfId="22547" xr:uid="{00000000-0005-0000-0000-0000EF6E0000}"/>
    <cellStyle name="Output 2 3 2" xfId="1734" xr:uid="{00000000-0005-0000-0000-0000F06E0000}"/>
    <cellStyle name="Output 2 3 2 2" xfId="4633" xr:uid="{00000000-0005-0000-0000-0000F16E0000}"/>
    <cellStyle name="Output 2 3 2 2 2" xfId="19990" xr:uid="{00000000-0005-0000-0000-0000F26E0000}"/>
    <cellStyle name="Output 2 3 2 2 2 2" xfId="32789" xr:uid="{00000000-0005-0000-0000-0000F36E0000}"/>
    <cellStyle name="Output 2 3 2 2 3" xfId="14293" xr:uid="{00000000-0005-0000-0000-0000F46E0000}"/>
    <cellStyle name="Output 2 3 2 2 3 2" xfId="27427" xr:uid="{00000000-0005-0000-0000-0000F56E0000}"/>
    <cellStyle name="Output 2 3 2 2 4" xfId="26920" xr:uid="{00000000-0005-0000-0000-0000F66E0000}"/>
    <cellStyle name="Output 2 3 2 3" xfId="19989" xr:uid="{00000000-0005-0000-0000-0000F76E0000}"/>
    <cellStyle name="Output 2 3 2 3 2" xfId="32788" xr:uid="{00000000-0005-0000-0000-0000F86E0000}"/>
    <cellStyle name="Output 2 3 2 4" xfId="14292" xr:uid="{00000000-0005-0000-0000-0000F96E0000}"/>
    <cellStyle name="Output 2 3 2 4 2" xfId="27426" xr:uid="{00000000-0005-0000-0000-0000FA6E0000}"/>
    <cellStyle name="Output 2 3 2 5" xfId="21923" xr:uid="{00000000-0005-0000-0000-0000FB6E0000}"/>
    <cellStyle name="Output 2 3 20" xfId="1836" xr:uid="{00000000-0005-0000-0000-0000FC6E0000}"/>
    <cellStyle name="Output 2 3 20 2" xfId="4735" xr:uid="{00000000-0005-0000-0000-0000FD6E0000}"/>
    <cellStyle name="Output 2 3 20 2 2" xfId="19992" xr:uid="{00000000-0005-0000-0000-0000FE6E0000}"/>
    <cellStyle name="Output 2 3 20 2 2 2" xfId="32791" xr:uid="{00000000-0005-0000-0000-0000FF6E0000}"/>
    <cellStyle name="Output 2 3 20 2 3" xfId="14295" xr:uid="{00000000-0005-0000-0000-0000006F0000}"/>
    <cellStyle name="Output 2 3 20 2 3 2" xfId="27429" xr:uid="{00000000-0005-0000-0000-0000016F0000}"/>
    <cellStyle name="Output 2 3 20 2 4" xfId="26921" xr:uid="{00000000-0005-0000-0000-0000026F0000}"/>
    <cellStyle name="Output 2 3 20 3" xfId="19991" xr:uid="{00000000-0005-0000-0000-0000036F0000}"/>
    <cellStyle name="Output 2 3 20 3 2" xfId="32790" xr:uid="{00000000-0005-0000-0000-0000046F0000}"/>
    <cellStyle name="Output 2 3 20 4" xfId="14294" xr:uid="{00000000-0005-0000-0000-0000056F0000}"/>
    <cellStyle name="Output 2 3 20 4 2" xfId="27428" xr:uid="{00000000-0005-0000-0000-0000066F0000}"/>
    <cellStyle name="Output 2 3 20 5" xfId="22025" xr:uid="{00000000-0005-0000-0000-0000076F0000}"/>
    <cellStyle name="Output 2 3 21" xfId="3583" xr:uid="{00000000-0005-0000-0000-0000086F0000}"/>
    <cellStyle name="Output 2 3 21 2" xfId="6480" xr:uid="{00000000-0005-0000-0000-0000096F0000}"/>
    <cellStyle name="Output 2 3 21 2 2" xfId="19994" xr:uid="{00000000-0005-0000-0000-00000A6F0000}"/>
    <cellStyle name="Output 2 3 21 2 2 2" xfId="32793" xr:uid="{00000000-0005-0000-0000-00000B6F0000}"/>
    <cellStyle name="Output 2 3 21 2 3" xfId="14297" xr:uid="{00000000-0005-0000-0000-00000C6F0000}"/>
    <cellStyle name="Output 2 3 21 2 3 2" xfId="27431" xr:uid="{00000000-0005-0000-0000-00000D6F0000}"/>
    <cellStyle name="Output 2 3 21 2 4" xfId="26922" xr:uid="{00000000-0005-0000-0000-00000E6F0000}"/>
    <cellStyle name="Output 2 3 21 3" xfId="19993" xr:uid="{00000000-0005-0000-0000-00000F6F0000}"/>
    <cellStyle name="Output 2 3 21 3 2" xfId="32792" xr:uid="{00000000-0005-0000-0000-0000106F0000}"/>
    <cellStyle name="Output 2 3 21 4" xfId="14296" xr:uid="{00000000-0005-0000-0000-0000116F0000}"/>
    <cellStyle name="Output 2 3 21 4 2" xfId="27430" xr:uid="{00000000-0005-0000-0000-0000126F0000}"/>
    <cellStyle name="Output 2 3 21 5" xfId="23771" xr:uid="{00000000-0005-0000-0000-0000136F0000}"/>
    <cellStyle name="Output 2 3 22" xfId="2611" xr:uid="{00000000-0005-0000-0000-0000146F0000}"/>
    <cellStyle name="Output 2 3 22 2" xfId="5508" xr:uid="{00000000-0005-0000-0000-0000156F0000}"/>
    <cellStyle name="Output 2 3 22 2 2" xfId="19996" xr:uid="{00000000-0005-0000-0000-0000166F0000}"/>
    <cellStyle name="Output 2 3 22 2 2 2" xfId="32795" xr:uid="{00000000-0005-0000-0000-0000176F0000}"/>
    <cellStyle name="Output 2 3 22 2 3" xfId="14299" xr:uid="{00000000-0005-0000-0000-0000186F0000}"/>
    <cellStyle name="Output 2 3 22 2 3 2" xfId="27433" xr:uid="{00000000-0005-0000-0000-0000196F0000}"/>
    <cellStyle name="Output 2 3 22 2 4" xfId="26923" xr:uid="{00000000-0005-0000-0000-00001A6F0000}"/>
    <cellStyle name="Output 2 3 22 3" xfId="19995" xr:uid="{00000000-0005-0000-0000-00001B6F0000}"/>
    <cellStyle name="Output 2 3 22 3 2" xfId="32794" xr:uid="{00000000-0005-0000-0000-00001C6F0000}"/>
    <cellStyle name="Output 2 3 22 4" xfId="14298" xr:uid="{00000000-0005-0000-0000-00001D6F0000}"/>
    <cellStyle name="Output 2 3 22 4 2" xfId="27432" xr:uid="{00000000-0005-0000-0000-00001E6F0000}"/>
    <cellStyle name="Output 2 3 22 5" xfId="22799" xr:uid="{00000000-0005-0000-0000-00001F6F0000}"/>
    <cellStyle name="Output 2 3 23" xfId="3849" xr:uid="{00000000-0005-0000-0000-0000206F0000}"/>
    <cellStyle name="Output 2 3 23 2" xfId="6746" xr:uid="{00000000-0005-0000-0000-0000216F0000}"/>
    <cellStyle name="Output 2 3 23 2 2" xfId="19998" xr:uid="{00000000-0005-0000-0000-0000226F0000}"/>
    <cellStyle name="Output 2 3 23 2 2 2" xfId="32797" xr:uid="{00000000-0005-0000-0000-0000236F0000}"/>
    <cellStyle name="Output 2 3 23 2 3" xfId="14301" xr:uid="{00000000-0005-0000-0000-0000246F0000}"/>
    <cellStyle name="Output 2 3 23 2 3 2" xfId="27435" xr:uid="{00000000-0005-0000-0000-0000256F0000}"/>
    <cellStyle name="Output 2 3 23 2 4" xfId="26924" xr:uid="{00000000-0005-0000-0000-0000266F0000}"/>
    <cellStyle name="Output 2 3 23 3" xfId="19997" xr:uid="{00000000-0005-0000-0000-0000276F0000}"/>
    <cellStyle name="Output 2 3 23 3 2" xfId="32796" xr:uid="{00000000-0005-0000-0000-0000286F0000}"/>
    <cellStyle name="Output 2 3 23 4" xfId="14300" xr:uid="{00000000-0005-0000-0000-0000296F0000}"/>
    <cellStyle name="Output 2 3 23 4 2" xfId="27434" xr:uid="{00000000-0005-0000-0000-00002A6F0000}"/>
    <cellStyle name="Output 2 3 23 5" xfId="24037" xr:uid="{00000000-0005-0000-0000-00002B6F0000}"/>
    <cellStyle name="Output 2 3 24" xfId="3554" xr:uid="{00000000-0005-0000-0000-00002C6F0000}"/>
    <cellStyle name="Output 2 3 24 2" xfId="6451" xr:uid="{00000000-0005-0000-0000-00002D6F0000}"/>
    <cellStyle name="Output 2 3 24 2 2" xfId="20000" xr:uid="{00000000-0005-0000-0000-00002E6F0000}"/>
    <cellStyle name="Output 2 3 24 2 2 2" xfId="32799" xr:uid="{00000000-0005-0000-0000-00002F6F0000}"/>
    <cellStyle name="Output 2 3 24 2 3" xfId="14303" xr:uid="{00000000-0005-0000-0000-0000306F0000}"/>
    <cellStyle name="Output 2 3 24 2 3 2" xfId="27437" xr:uid="{00000000-0005-0000-0000-0000316F0000}"/>
    <cellStyle name="Output 2 3 24 2 4" xfId="26925" xr:uid="{00000000-0005-0000-0000-0000326F0000}"/>
    <cellStyle name="Output 2 3 24 3" xfId="19999" xr:uid="{00000000-0005-0000-0000-0000336F0000}"/>
    <cellStyle name="Output 2 3 24 3 2" xfId="32798" xr:uid="{00000000-0005-0000-0000-0000346F0000}"/>
    <cellStyle name="Output 2 3 24 4" xfId="14302" xr:uid="{00000000-0005-0000-0000-0000356F0000}"/>
    <cellStyle name="Output 2 3 24 4 2" xfId="27436" xr:uid="{00000000-0005-0000-0000-0000366F0000}"/>
    <cellStyle name="Output 2 3 24 5" xfId="23742" xr:uid="{00000000-0005-0000-0000-0000376F0000}"/>
    <cellStyle name="Output 2 3 25" xfId="2958" xr:uid="{00000000-0005-0000-0000-0000386F0000}"/>
    <cellStyle name="Output 2 3 25 2" xfId="5855" xr:uid="{00000000-0005-0000-0000-0000396F0000}"/>
    <cellStyle name="Output 2 3 25 2 2" xfId="20002" xr:uid="{00000000-0005-0000-0000-00003A6F0000}"/>
    <cellStyle name="Output 2 3 25 2 2 2" xfId="32801" xr:uid="{00000000-0005-0000-0000-00003B6F0000}"/>
    <cellStyle name="Output 2 3 25 2 3" xfId="14305" xr:uid="{00000000-0005-0000-0000-00003C6F0000}"/>
    <cellStyle name="Output 2 3 25 2 3 2" xfId="27439" xr:uid="{00000000-0005-0000-0000-00003D6F0000}"/>
    <cellStyle name="Output 2 3 25 2 4" xfId="26926" xr:uid="{00000000-0005-0000-0000-00003E6F0000}"/>
    <cellStyle name="Output 2 3 25 3" xfId="20001" xr:uid="{00000000-0005-0000-0000-00003F6F0000}"/>
    <cellStyle name="Output 2 3 25 3 2" xfId="32800" xr:uid="{00000000-0005-0000-0000-0000406F0000}"/>
    <cellStyle name="Output 2 3 25 4" xfId="14304" xr:uid="{00000000-0005-0000-0000-0000416F0000}"/>
    <cellStyle name="Output 2 3 25 4 2" xfId="27438" xr:uid="{00000000-0005-0000-0000-0000426F0000}"/>
    <cellStyle name="Output 2 3 25 5" xfId="23146" xr:uid="{00000000-0005-0000-0000-0000436F0000}"/>
    <cellStyle name="Output 2 3 26" xfId="3537" xr:uid="{00000000-0005-0000-0000-0000446F0000}"/>
    <cellStyle name="Output 2 3 26 2" xfId="6434" xr:uid="{00000000-0005-0000-0000-0000456F0000}"/>
    <cellStyle name="Output 2 3 26 2 2" xfId="20004" xr:uid="{00000000-0005-0000-0000-0000466F0000}"/>
    <cellStyle name="Output 2 3 26 2 2 2" xfId="32803" xr:uid="{00000000-0005-0000-0000-0000476F0000}"/>
    <cellStyle name="Output 2 3 26 2 3" xfId="14307" xr:uid="{00000000-0005-0000-0000-0000486F0000}"/>
    <cellStyle name="Output 2 3 26 2 3 2" xfId="27441" xr:uid="{00000000-0005-0000-0000-0000496F0000}"/>
    <cellStyle name="Output 2 3 26 2 4" xfId="26927" xr:uid="{00000000-0005-0000-0000-00004A6F0000}"/>
    <cellStyle name="Output 2 3 26 3" xfId="20003" xr:uid="{00000000-0005-0000-0000-00004B6F0000}"/>
    <cellStyle name="Output 2 3 26 3 2" xfId="32802" xr:uid="{00000000-0005-0000-0000-00004C6F0000}"/>
    <cellStyle name="Output 2 3 26 4" xfId="14306" xr:uid="{00000000-0005-0000-0000-00004D6F0000}"/>
    <cellStyle name="Output 2 3 26 4 2" xfId="27440" xr:uid="{00000000-0005-0000-0000-00004E6F0000}"/>
    <cellStyle name="Output 2 3 26 5" xfId="23725" xr:uid="{00000000-0005-0000-0000-00004F6F0000}"/>
    <cellStyle name="Output 2 3 27" xfId="3946" xr:uid="{00000000-0005-0000-0000-0000506F0000}"/>
    <cellStyle name="Output 2 3 27 2" xfId="6843" xr:uid="{00000000-0005-0000-0000-0000516F0000}"/>
    <cellStyle name="Output 2 3 27 2 2" xfId="20006" xr:uid="{00000000-0005-0000-0000-0000526F0000}"/>
    <cellStyle name="Output 2 3 27 2 2 2" xfId="32805" xr:uid="{00000000-0005-0000-0000-0000536F0000}"/>
    <cellStyle name="Output 2 3 27 2 3" xfId="14309" xr:uid="{00000000-0005-0000-0000-0000546F0000}"/>
    <cellStyle name="Output 2 3 27 2 3 2" xfId="27443" xr:uid="{00000000-0005-0000-0000-0000556F0000}"/>
    <cellStyle name="Output 2 3 27 2 4" xfId="26928" xr:uid="{00000000-0005-0000-0000-0000566F0000}"/>
    <cellStyle name="Output 2 3 27 3" xfId="20005" xr:uid="{00000000-0005-0000-0000-0000576F0000}"/>
    <cellStyle name="Output 2 3 27 3 2" xfId="32804" xr:uid="{00000000-0005-0000-0000-0000586F0000}"/>
    <cellStyle name="Output 2 3 27 4" xfId="14308" xr:uid="{00000000-0005-0000-0000-0000596F0000}"/>
    <cellStyle name="Output 2 3 27 4 2" xfId="27442" xr:uid="{00000000-0005-0000-0000-00005A6F0000}"/>
    <cellStyle name="Output 2 3 27 5" xfId="24134" xr:uid="{00000000-0005-0000-0000-00005B6F0000}"/>
    <cellStyle name="Output 2 3 28" xfId="4057" xr:uid="{00000000-0005-0000-0000-00005C6F0000}"/>
    <cellStyle name="Output 2 3 28 2" xfId="6954" xr:uid="{00000000-0005-0000-0000-00005D6F0000}"/>
    <cellStyle name="Output 2 3 28 2 2" xfId="20008" xr:uid="{00000000-0005-0000-0000-00005E6F0000}"/>
    <cellStyle name="Output 2 3 28 2 2 2" xfId="32807" xr:uid="{00000000-0005-0000-0000-00005F6F0000}"/>
    <cellStyle name="Output 2 3 28 2 3" xfId="14311" xr:uid="{00000000-0005-0000-0000-0000606F0000}"/>
    <cellStyle name="Output 2 3 28 2 3 2" xfId="27445" xr:uid="{00000000-0005-0000-0000-0000616F0000}"/>
    <cellStyle name="Output 2 3 28 2 4" xfId="26929" xr:uid="{00000000-0005-0000-0000-0000626F0000}"/>
    <cellStyle name="Output 2 3 28 3" xfId="20007" xr:uid="{00000000-0005-0000-0000-0000636F0000}"/>
    <cellStyle name="Output 2 3 28 3 2" xfId="32806" xr:uid="{00000000-0005-0000-0000-0000646F0000}"/>
    <cellStyle name="Output 2 3 28 4" xfId="14310" xr:uid="{00000000-0005-0000-0000-0000656F0000}"/>
    <cellStyle name="Output 2 3 28 4 2" xfId="27444" xr:uid="{00000000-0005-0000-0000-0000666F0000}"/>
    <cellStyle name="Output 2 3 28 5" xfId="24245" xr:uid="{00000000-0005-0000-0000-0000676F0000}"/>
    <cellStyle name="Output 2 3 29" xfId="3945" xr:uid="{00000000-0005-0000-0000-0000686F0000}"/>
    <cellStyle name="Output 2 3 29 2" xfId="6842" xr:uid="{00000000-0005-0000-0000-0000696F0000}"/>
    <cellStyle name="Output 2 3 29 2 2" xfId="20010" xr:uid="{00000000-0005-0000-0000-00006A6F0000}"/>
    <cellStyle name="Output 2 3 29 2 2 2" xfId="32809" xr:uid="{00000000-0005-0000-0000-00006B6F0000}"/>
    <cellStyle name="Output 2 3 29 2 3" xfId="14313" xr:uid="{00000000-0005-0000-0000-00006C6F0000}"/>
    <cellStyle name="Output 2 3 29 2 3 2" xfId="27447" xr:uid="{00000000-0005-0000-0000-00006D6F0000}"/>
    <cellStyle name="Output 2 3 29 2 4" xfId="26930" xr:uid="{00000000-0005-0000-0000-00006E6F0000}"/>
    <cellStyle name="Output 2 3 29 3" xfId="20009" xr:uid="{00000000-0005-0000-0000-00006F6F0000}"/>
    <cellStyle name="Output 2 3 29 3 2" xfId="32808" xr:uid="{00000000-0005-0000-0000-0000706F0000}"/>
    <cellStyle name="Output 2 3 29 4" xfId="14312" xr:uid="{00000000-0005-0000-0000-0000716F0000}"/>
    <cellStyle name="Output 2 3 29 4 2" xfId="27446" xr:uid="{00000000-0005-0000-0000-0000726F0000}"/>
    <cellStyle name="Output 2 3 29 5" xfId="24133" xr:uid="{00000000-0005-0000-0000-0000736F0000}"/>
    <cellStyle name="Output 2 3 3" xfId="2027" xr:uid="{00000000-0005-0000-0000-0000746F0000}"/>
    <cellStyle name="Output 2 3 3 2" xfId="4925" xr:uid="{00000000-0005-0000-0000-0000756F0000}"/>
    <cellStyle name="Output 2 3 3 2 2" xfId="20012" xr:uid="{00000000-0005-0000-0000-0000766F0000}"/>
    <cellStyle name="Output 2 3 3 2 2 2" xfId="32811" xr:uid="{00000000-0005-0000-0000-0000776F0000}"/>
    <cellStyle name="Output 2 3 3 2 3" xfId="14315" xr:uid="{00000000-0005-0000-0000-0000786F0000}"/>
    <cellStyle name="Output 2 3 3 2 3 2" xfId="27449" xr:uid="{00000000-0005-0000-0000-0000796F0000}"/>
    <cellStyle name="Output 2 3 3 2 4" xfId="26931" xr:uid="{00000000-0005-0000-0000-00007A6F0000}"/>
    <cellStyle name="Output 2 3 3 3" xfId="20011" xr:uid="{00000000-0005-0000-0000-00007B6F0000}"/>
    <cellStyle name="Output 2 3 3 3 2" xfId="32810" xr:uid="{00000000-0005-0000-0000-00007C6F0000}"/>
    <cellStyle name="Output 2 3 3 4" xfId="14314" xr:uid="{00000000-0005-0000-0000-00007D6F0000}"/>
    <cellStyle name="Output 2 3 3 4 2" xfId="27448" xr:uid="{00000000-0005-0000-0000-00007E6F0000}"/>
    <cellStyle name="Output 2 3 3 5" xfId="22216" xr:uid="{00000000-0005-0000-0000-00007F6F0000}"/>
    <cellStyle name="Output 2 3 30" xfId="3972" xr:uid="{00000000-0005-0000-0000-0000806F0000}"/>
    <cellStyle name="Output 2 3 30 2" xfId="6869" xr:uid="{00000000-0005-0000-0000-0000816F0000}"/>
    <cellStyle name="Output 2 3 30 2 2" xfId="20014" xr:uid="{00000000-0005-0000-0000-0000826F0000}"/>
    <cellStyle name="Output 2 3 30 2 2 2" xfId="32813" xr:uid="{00000000-0005-0000-0000-0000836F0000}"/>
    <cellStyle name="Output 2 3 30 2 3" xfId="14317" xr:uid="{00000000-0005-0000-0000-0000846F0000}"/>
    <cellStyle name="Output 2 3 30 2 3 2" xfId="27451" xr:uid="{00000000-0005-0000-0000-0000856F0000}"/>
    <cellStyle name="Output 2 3 30 2 4" xfId="26932" xr:uid="{00000000-0005-0000-0000-0000866F0000}"/>
    <cellStyle name="Output 2 3 30 3" xfId="20013" xr:uid="{00000000-0005-0000-0000-0000876F0000}"/>
    <cellStyle name="Output 2 3 30 3 2" xfId="32812" xr:uid="{00000000-0005-0000-0000-0000886F0000}"/>
    <cellStyle name="Output 2 3 30 4" xfId="14316" xr:uid="{00000000-0005-0000-0000-0000896F0000}"/>
    <cellStyle name="Output 2 3 30 4 2" xfId="27450" xr:uid="{00000000-0005-0000-0000-00008A6F0000}"/>
    <cellStyle name="Output 2 3 30 5" xfId="24160" xr:uid="{00000000-0005-0000-0000-00008B6F0000}"/>
    <cellStyle name="Output 2 3 31" xfId="4307" xr:uid="{00000000-0005-0000-0000-00008C6F0000}"/>
    <cellStyle name="Output 2 3 31 2" xfId="20015" xr:uid="{00000000-0005-0000-0000-00008D6F0000}"/>
    <cellStyle name="Output 2 3 31 2 2" xfId="32814" xr:uid="{00000000-0005-0000-0000-00008E6F0000}"/>
    <cellStyle name="Output 2 3 31 3" xfId="14318" xr:uid="{00000000-0005-0000-0000-00008F6F0000}"/>
    <cellStyle name="Output 2 3 31 3 2" xfId="27452" xr:uid="{00000000-0005-0000-0000-0000906F0000}"/>
    <cellStyle name="Output 2 3 31 4" xfId="26933" xr:uid="{00000000-0005-0000-0000-0000916F0000}"/>
    <cellStyle name="Output 2 3 32" xfId="7133" xr:uid="{00000000-0005-0000-0000-0000926F0000}"/>
    <cellStyle name="Output 2 3 32 2" xfId="19968" xr:uid="{00000000-0005-0000-0000-0000936F0000}"/>
    <cellStyle name="Output 2 3 32 3" xfId="32767" xr:uid="{00000000-0005-0000-0000-0000946F0000}"/>
    <cellStyle name="Output 2 3 33" xfId="14271" xr:uid="{00000000-0005-0000-0000-0000956F0000}"/>
    <cellStyle name="Output 2 3 33 2" xfId="27405" xr:uid="{00000000-0005-0000-0000-0000966F0000}"/>
    <cellStyle name="Output 2 3 4" xfId="1756" xr:uid="{00000000-0005-0000-0000-0000976F0000}"/>
    <cellStyle name="Output 2 3 4 2" xfId="4655" xr:uid="{00000000-0005-0000-0000-0000986F0000}"/>
    <cellStyle name="Output 2 3 4 2 2" xfId="20017" xr:uid="{00000000-0005-0000-0000-0000996F0000}"/>
    <cellStyle name="Output 2 3 4 2 2 2" xfId="32816" xr:uid="{00000000-0005-0000-0000-00009A6F0000}"/>
    <cellStyle name="Output 2 3 4 2 3" xfId="14320" xr:uid="{00000000-0005-0000-0000-00009B6F0000}"/>
    <cellStyle name="Output 2 3 4 2 3 2" xfId="27454" xr:uid="{00000000-0005-0000-0000-00009C6F0000}"/>
    <cellStyle name="Output 2 3 4 2 4" xfId="26934" xr:uid="{00000000-0005-0000-0000-00009D6F0000}"/>
    <cellStyle name="Output 2 3 4 3" xfId="20016" xr:uid="{00000000-0005-0000-0000-00009E6F0000}"/>
    <cellStyle name="Output 2 3 4 3 2" xfId="32815" xr:uid="{00000000-0005-0000-0000-00009F6F0000}"/>
    <cellStyle name="Output 2 3 4 4" xfId="14319" xr:uid="{00000000-0005-0000-0000-0000A06F0000}"/>
    <cellStyle name="Output 2 3 4 4 2" xfId="27453" xr:uid="{00000000-0005-0000-0000-0000A16F0000}"/>
    <cellStyle name="Output 2 3 4 5" xfId="21945" xr:uid="{00000000-0005-0000-0000-0000A26F0000}"/>
    <cellStyle name="Output 2 3 5" xfId="2003" xr:uid="{00000000-0005-0000-0000-0000A36F0000}"/>
    <cellStyle name="Output 2 3 5 2" xfId="4901" xr:uid="{00000000-0005-0000-0000-0000A46F0000}"/>
    <cellStyle name="Output 2 3 5 2 2" xfId="20019" xr:uid="{00000000-0005-0000-0000-0000A56F0000}"/>
    <cellStyle name="Output 2 3 5 2 2 2" xfId="32818" xr:uid="{00000000-0005-0000-0000-0000A66F0000}"/>
    <cellStyle name="Output 2 3 5 2 3" xfId="14322" xr:uid="{00000000-0005-0000-0000-0000A76F0000}"/>
    <cellStyle name="Output 2 3 5 2 3 2" xfId="27456" xr:uid="{00000000-0005-0000-0000-0000A86F0000}"/>
    <cellStyle name="Output 2 3 5 2 4" xfId="26935" xr:uid="{00000000-0005-0000-0000-0000A96F0000}"/>
    <cellStyle name="Output 2 3 5 3" xfId="20018" xr:uid="{00000000-0005-0000-0000-0000AA6F0000}"/>
    <cellStyle name="Output 2 3 5 3 2" xfId="32817" xr:uid="{00000000-0005-0000-0000-0000AB6F0000}"/>
    <cellStyle name="Output 2 3 5 4" xfId="14321" xr:uid="{00000000-0005-0000-0000-0000AC6F0000}"/>
    <cellStyle name="Output 2 3 5 4 2" xfId="27455" xr:uid="{00000000-0005-0000-0000-0000AD6F0000}"/>
    <cellStyle name="Output 2 3 5 5" xfId="22192" xr:uid="{00000000-0005-0000-0000-0000AE6F0000}"/>
    <cellStyle name="Output 2 3 6" xfId="1778" xr:uid="{00000000-0005-0000-0000-0000AF6F0000}"/>
    <cellStyle name="Output 2 3 6 2" xfId="4677" xr:uid="{00000000-0005-0000-0000-0000B06F0000}"/>
    <cellStyle name="Output 2 3 6 2 2" xfId="20021" xr:uid="{00000000-0005-0000-0000-0000B16F0000}"/>
    <cellStyle name="Output 2 3 6 2 2 2" xfId="32820" xr:uid="{00000000-0005-0000-0000-0000B26F0000}"/>
    <cellStyle name="Output 2 3 6 2 3" xfId="14324" xr:uid="{00000000-0005-0000-0000-0000B36F0000}"/>
    <cellStyle name="Output 2 3 6 2 3 2" xfId="27458" xr:uid="{00000000-0005-0000-0000-0000B46F0000}"/>
    <cellStyle name="Output 2 3 6 2 4" xfId="26936" xr:uid="{00000000-0005-0000-0000-0000B56F0000}"/>
    <cellStyle name="Output 2 3 6 3" xfId="20020" xr:uid="{00000000-0005-0000-0000-0000B66F0000}"/>
    <cellStyle name="Output 2 3 6 3 2" xfId="32819" xr:uid="{00000000-0005-0000-0000-0000B76F0000}"/>
    <cellStyle name="Output 2 3 6 4" xfId="14323" xr:uid="{00000000-0005-0000-0000-0000B86F0000}"/>
    <cellStyle name="Output 2 3 6 4 2" xfId="27457" xr:uid="{00000000-0005-0000-0000-0000B96F0000}"/>
    <cellStyle name="Output 2 3 6 5" xfId="21967" xr:uid="{00000000-0005-0000-0000-0000BA6F0000}"/>
    <cellStyle name="Output 2 3 7" xfId="1989" xr:uid="{00000000-0005-0000-0000-0000BB6F0000}"/>
    <cellStyle name="Output 2 3 7 2" xfId="4887" xr:uid="{00000000-0005-0000-0000-0000BC6F0000}"/>
    <cellStyle name="Output 2 3 7 2 2" xfId="20023" xr:uid="{00000000-0005-0000-0000-0000BD6F0000}"/>
    <cellStyle name="Output 2 3 7 2 2 2" xfId="32822" xr:uid="{00000000-0005-0000-0000-0000BE6F0000}"/>
    <cellStyle name="Output 2 3 7 2 3" xfId="14326" xr:uid="{00000000-0005-0000-0000-0000BF6F0000}"/>
    <cellStyle name="Output 2 3 7 2 3 2" xfId="27460" xr:uid="{00000000-0005-0000-0000-0000C06F0000}"/>
    <cellStyle name="Output 2 3 7 2 4" xfId="26937" xr:uid="{00000000-0005-0000-0000-0000C16F0000}"/>
    <cellStyle name="Output 2 3 7 3" xfId="20022" xr:uid="{00000000-0005-0000-0000-0000C26F0000}"/>
    <cellStyle name="Output 2 3 7 3 2" xfId="32821" xr:uid="{00000000-0005-0000-0000-0000C36F0000}"/>
    <cellStyle name="Output 2 3 7 4" xfId="14325" xr:uid="{00000000-0005-0000-0000-0000C46F0000}"/>
    <cellStyle name="Output 2 3 7 4 2" xfId="27459" xr:uid="{00000000-0005-0000-0000-0000C56F0000}"/>
    <cellStyle name="Output 2 3 7 5" xfId="22178" xr:uid="{00000000-0005-0000-0000-0000C66F0000}"/>
    <cellStyle name="Output 2 3 8" xfId="1968" xr:uid="{00000000-0005-0000-0000-0000C76F0000}"/>
    <cellStyle name="Output 2 3 8 2" xfId="4866" xr:uid="{00000000-0005-0000-0000-0000C86F0000}"/>
    <cellStyle name="Output 2 3 8 2 2" xfId="20025" xr:uid="{00000000-0005-0000-0000-0000C96F0000}"/>
    <cellStyle name="Output 2 3 8 2 2 2" xfId="32824" xr:uid="{00000000-0005-0000-0000-0000CA6F0000}"/>
    <cellStyle name="Output 2 3 8 2 3" xfId="14328" xr:uid="{00000000-0005-0000-0000-0000CB6F0000}"/>
    <cellStyle name="Output 2 3 8 2 3 2" xfId="27462" xr:uid="{00000000-0005-0000-0000-0000CC6F0000}"/>
    <cellStyle name="Output 2 3 8 2 4" xfId="26938" xr:uid="{00000000-0005-0000-0000-0000CD6F0000}"/>
    <cellStyle name="Output 2 3 8 3" xfId="20024" xr:uid="{00000000-0005-0000-0000-0000CE6F0000}"/>
    <cellStyle name="Output 2 3 8 3 2" xfId="32823" xr:uid="{00000000-0005-0000-0000-0000CF6F0000}"/>
    <cellStyle name="Output 2 3 8 4" xfId="14327" xr:uid="{00000000-0005-0000-0000-0000D06F0000}"/>
    <cellStyle name="Output 2 3 8 4 2" xfId="27461" xr:uid="{00000000-0005-0000-0000-0000D16F0000}"/>
    <cellStyle name="Output 2 3 8 5" xfId="22157" xr:uid="{00000000-0005-0000-0000-0000D26F0000}"/>
    <cellStyle name="Output 2 3 9" xfId="2511" xr:uid="{00000000-0005-0000-0000-0000D36F0000}"/>
    <cellStyle name="Output 2 3 9 2" xfId="5408" xr:uid="{00000000-0005-0000-0000-0000D46F0000}"/>
    <cellStyle name="Output 2 3 9 2 2" xfId="20027" xr:uid="{00000000-0005-0000-0000-0000D56F0000}"/>
    <cellStyle name="Output 2 3 9 2 2 2" xfId="32826" xr:uid="{00000000-0005-0000-0000-0000D66F0000}"/>
    <cellStyle name="Output 2 3 9 2 3" xfId="14330" xr:uid="{00000000-0005-0000-0000-0000D76F0000}"/>
    <cellStyle name="Output 2 3 9 2 3 2" xfId="27464" xr:uid="{00000000-0005-0000-0000-0000D86F0000}"/>
    <cellStyle name="Output 2 3 9 2 4" xfId="26939" xr:uid="{00000000-0005-0000-0000-0000D96F0000}"/>
    <cellStyle name="Output 2 3 9 3" xfId="20026" xr:uid="{00000000-0005-0000-0000-0000DA6F0000}"/>
    <cellStyle name="Output 2 3 9 3 2" xfId="32825" xr:uid="{00000000-0005-0000-0000-0000DB6F0000}"/>
    <cellStyle name="Output 2 3 9 4" xfId="14329" xr:uid="{00000000-0005-0000-0000-0000DC6F0000}"/>
    <cellStyle name="Output 2 3 9 4 2" xfId="27463" xr:uid="{00000000-0005-0000-0000-0000DD6F0000}"/>
    <cellStyle name="Output 2 3 9 5" xfId="22699" xr:uid="{00000000-0005-0000-0000-0000DE6F0000}"/>
    <cellStyle name="Output 2 4" xfId="1808" xr:uid="{00000000-0005-0000-0000-0000DF6F0000}"/>
    <cellStyle name="Output 2 4 2" xfId="4707" xr:uid="{00000000-0005-0000-0000-0000E06F0000}"/>
    <cellStyle name="Output 2 4 2 2" xfId="20029" xr:uid="{00000000-0005-0000-0000-0000E16F0000}"/>
    <cellStyle name="Output 2 4 2 2 2" xfId="32828" xr:uid="{00000000-0005-0000-0000-0000E26F0000}"/>
    <cellStyle name="Output 2 4 2 3" xfId="14332" xr:uid="{00000000-0005-0000-0000-0000E36F0000}"/>
    <cellStyle name="Output 2 4 2 3 2" xfId="27466" xr:uid="{00000000-0005-0000-0000-0000E46F0000}"/>
    <cellStyle name="Output 2 4 2 4" xfId="26940" xr:uid="{00000000-0005-0000-0000-0000E56F0000}"/>
    <cellStyle name="Output 2 4 3" xfId="20028" xr:uid="{00000000-0005-0000-0000-0000E66F0000}"/>
    <cellStyle name="Output 2 4 3 2" xfId="32827" xr:uid="{00000000-0005-0000-0000-0000E76F0000}"/>
    <cellStyle name="Output 2 4 4" xfId="14331" xr:uid="{00000000-0005-0000-0000-0000E86F0000}"/>
    <cellStyle name="Output 2 4 4 2" xfId="27465" xr:uid="{00000000-0005-0000-0000-0000E96F0000}"/>
    <cellStyle name="Output 2 4 5" xfId="21997" xr:uid="{00000000-0005-0000-0000-0000EA6F0000}"/>
    <cellStyle name="Output 2 5" xfId="3506" xr:uid="{00000000-0005-0000-0000-0000EB6F0000}"/>
    <cellStyle name="Output 2 5 2" xfId="6403" xr:uid="{00000000-0005-0000-0000-0000EC6F0000}"/>
    <cellStyle name="Output 2 5 2 2" xfId="20031" xr:uid="{00000000-0005-0000-0000-0000ED6F0000}"/>
    <cellStyle name="Output 2 5 2 2 2" xfId="32830" xr:uid="{00000000-0005-0000-0000-0000EE6F0000}"/>
    <cellStyle name="Output 2 5 2 3" xfId="14334" xr:uid="{00000000-0005-0000-0000-0000EF6F0000}"/>
    <cellStyle name="Output 2 5 2 3 2" xfId="27468" xr:uid="{00000000-0005-0000-0000-0000F06F0000}"/>
    <cellStyle name="Output 2 5 2 4" xfId="26941" xr:uid="{00000000-0005-0000-0000-0000F16F0000}"/>
    <cellStyle name="Output 2 5 3" xfId="20030" xr:uid="{00000000-0005-0000-0000-0000F26F0000}"/>
    <cellStyle name="Output 2 5 3 2" xfId="32829" xr:uid="{00000000-0005-0000-0000-0000F36F0000}"/>
    <cellStyle name="Output 2 5 4" xfId="14333" xr:uid="{00000000-0005-0000-0000-0000F46F0000}"/>
    <cellStyle name="Output 2 5 4 2" xfId="27467" xr:uid="{00000000-0005-0000-0000-0000F56F0000}"/>
    <cellStyle name="Output 2 5 5" xfId="23694" xr:uid="{00000000-0005-0000-0000-0000F66F0000}"/>
    <cellStyle name="Output 2 6" xfId="3587" xr:uid="{00000000-0005-0000-0000-0000F76F0000}"/>
    <cellStyle name="Output 2 6 2" xfId="6484" xr:uid="{00000000-0005-0000-0000-0000F86F0000}"/>
    <cellStyle name="Output 2 6 2 2" xfId="20033" xr:uid="{00000000-0005-0000-0000-0000F96F0000}"/>
    <cellStyle name="Output 2 6 2 2 2" xfId="32832" xr:uid="{00000000-0005-0000-0000-0000FA6F0000}"/>
    <cellStyle name="Output 2 6 2 3" xfId="14336" xr:uid="{00000000-0005-0000-0000-0000FB6F0000}"/>
    <cellStyle name="Output 2 6 2 3 2" xfId="27470" xr:uid="{00000000-0005-0000-0000-0000FC6F0000}"/>
    <cellStyle name="Output 2 6 2 4" xfId="26942" xr:uid="{00000000-0005-0000-0000-0000FD6F0000}"/>
    <cellStyle name="Output 2 6 3" xfId="20032" xr:uid="{00000000-0005-0000-0000-0000FE6F0000}"/>
    <cellStyle name="Output 2 6 3 2" xfId="32831" xr:uid="{00000000-0005-0000-0000-0000FF6F0000}"/>
    <cellStyle name="Output 2 6 4" xfId="14335" xr:uid="{00000000-0005-0000-0000-000000700000}"/>
    <cellStyle name="Output 2 6 4 2" xfId="27469" xr:uid="{00000000-0005-0000-0000-000001700000}"/>
    <cellStyle name="Output 2 6 5" xfId="23775" xr:uid="{00000000-0005-0000-0000-000002700000}"/>
    <cellStyle name="Output 2 7" xfId="3642" xr:uid="{00000000-0005-0000-0000-000003700000}"/>
    <cellStyle name="Output 2 7 2" xfId="6539" xr:uid="{00000000-0005-0000-0000-000004700000}"/>
    <cellStyle name="Output 2 7 2 2" xfId="20035" xr:uid="{00000000-0005-0000-0000-000005700000}"/>
    <cellStyle name="Output 2 7 2 2 2" xfId="32834" xr:uid="{00000000-0005-0000-0000-000006700000}"/>
    <cellStyle name="Output 2 7 2 3" xfId="14338" xr:uid="{00000000-0005-0000-0000-000007700000}"/>
    <cellStyle name="Output 2 7 2 3 2" xfId="27472" xr:uid="{00000000-0005-0000-0000-000008700000}"/>
    <cellStyle name="Output 2 7 2 4" xfId="26943" xr:uid="{00000000-0005-0000-0000-000009700000}"/>
    <cellStyle name="Output 2 7 3" xfId="20034" xr:uid="{00000000-0005-0000-0000-00000A700000}"/>
    <cellStyle name="Output 2 7 3 2" xfId="32833" xr:uid="{00000000-0005-0000-0000-00000B700000}"/>
    <cellStyle name="Output 2 7 4" xfId="14337" xr:uid="{00000000-0005-0000-0000-00000C700000}"/>
    <cellStyle name="Output 2 7 4 2" xfId="27471" xr:uid="{00000000-0005-0000-0000-00000D700000}"/>
    <cellStyle name="Output 2 7 5" xfId="23830" xr:uid="{00000000-0005-0000-0000-00000E700000}"/>
    <cellStyle name="Output 2 8" xfId="3172" xr:uid="{00000000-0005-0000-0000-00000F700000}"/>
    <cellStyle name="Output 2 8 2" xfId="6069" xr:uid="{00000000-0005-0000-0000-000010700000}"/>
    <cellStyle name="Output 2 8 2 2" xfId="20037" xr:uid="{00000000-0005-0000-0000-000011700000}"/>
    <cellStyle name="Output 2 8 2 2 2" xfId="32836" xr:uid="{00000000-0005-0000-0000-000012700000}"/>
    <cellStyle name="Output 2 8 2 3" xfId="14340" xr:uid="{00000000-0005-0000-0000-000013700000}"/>
    <cellStyle name="Output 2 8 2 3 2" xfId="27474" xr:uid="{00000000-0005-0000-0000-000014700000}"/>
    <cellStyle name="Output 2 8 2 4" xfId="26944" xr:uid="{00000000-0005-0000-0000-000015700000}"/>
    <cellStyle name="Output 2 8 3" xfId="20036" xr:uid="{00000000-0005-0000-0000-000016700000}"/>
    <cellStyle name="Output 2 8 3 2" xfId="32835" xr:uid="{00000000-0005-0000-0000-000017700000}"/>
    <cellStyle name="Output 2 8 4" xfId="14339" xr:uid="{00000000-0005-0000-0000-000018700000}"/>
    <cellStyle name="Output 2 8 4 2" xfId="27473" xr:uid="{00000000-0005-0000-0000-000019700000}"/>
    <cellStyle name="Output 2 8 5" xfId="23360" xr:uid="{00000000-0005-0000-0000-00001A700000}"/>
    <cellStyle name="Output 2 9" xfId="4041" xr:uid="{00000000-0005-0000-0000-00001B700000}"/>
    <cellStyle name="Output 2 9 2" xfId="6938" xr:uid="{00000000-0005-0000-0000-00001C700000}"/>
    <cellStyle name="Output 2 9 2 2" xfId="20039" xr:uid="{00000000-0005-0000-0000-00001D700000}"/>
    <cellStyle name="Output 2 9 2 2 2" xfId="32838" xr:uid="{00000000-0005-0000-0000-00001E700000}"/>
    <cellStyle name="Output 2 9 2 3" xfId="14342" xr:uid="{00000000-0005-0000-0000-00001F700000}"/>
    <cellStyle name="Output 2 9 2 3 2" xfId="27476" xr:uid="{00000000-0005-0000-0000-000020700000}"/>
    <cellStyle name="Output 2 9 2 4" xfId="26945" xr:uid="{00000000-0005-0000-0000-000021700000}"/>
    <cellStyle name="Output 2 9 3" xfId="20038" xr:uid="{00000000-0005-0000-0000-000022700000}"/>
    <cellStyle name="Output 2 9 3 2" xfId="32837" xr:uid="{00000000-0005-0000-0000-000023700000}"/>
    <cellStyle name="Output 2 9 4" xfId="14341" xr:uid="{00000000-0005-0000-0000-000024700000}"/>
    <cellStyle name="Output 2 9 4 2" xfId="27475" xr:uid="{00000000-0005-0000-0000-000025700000}"/>
    <cellStyle name="Output 2 9 5" xfId="24229" xr:uid="{00000000-0005-0000-0000-000026700000}"/>
    <cellStyle name="Output 3" xfId="139" xr:uid="{00000000-0005-0000-0000-000027700000}"/>
    <cellStyle name="Output 3 10" xfId="4092" xr:uid="{00000000-0005-0000-0000-000028700000}"/>
    <cellStyle name="Output 3 10 2" xfId="6989" xr:uid="{00000000-0005-0000-0000-000029700000}"/>
    <cellStyle name="Output 3 10 2 2" xfId="20042" xr:uid="{00000000-0005-0000-0000-00002A700000}"/>
    <cellStyle name="Output 3 10 2 2 2" xfId="32841" xr:uid="{00000000-0005-0000-0000-00002B700000}"/>
    <cellStyle name="Output 3 10 2 3" xfId="14345" xr:uid="{00000000-0005-0000-0000-00002C700000}"/>
    <cellStyle name="Output 3 10 2 3 2" xfId="27479" xr:uid="{00000000-0005-0000-0000-00002D700000}"/>
    <cellStyle name="Output 3 10 2 4" xfId="26946" xr:uid="{00000000-0005-0000-0000-00002E700000}"/>
    <cellStyle name="Output 3 10 3" xfId="20041" xr:uid="{00000000-0005-0000-0000-00002F700000}"/>
    <cellStyle name="Output 3 10 3 2" xfId="32840" xr:uid="{00000000-0005-0000-0000-000030700000}"/>
    <cellStyle name="Output 3 10 4" xfId="14344" xr:uid="{00000000-0005-0000-0000-000031700000}"/>
    <cellStyle name="Output 3 10 4 2" xfId="27478" xr:uid="{00000000-0005-0000-0000-000032700000}"/>
    <cellStyle name="Output 3 10 5" xfId="24280" xr:uid="{00000000-0005-0000-0000-000033700000}"/>
    <cellStyle name="Output 3 11" xfId="3869" xr:uid="{00000000-0005-0000-0000-000034700000}"/>
    <cellStyle name="Output 3 11 2" xfId="6766" xr:uid="{00000000-0005-0000-0000-000035700000}"/>
    <cellStyle name="Output 3 11 2 2" xfId="20044" xr:uid="{00000000-0005-0000-0000-000036700000}"/>
    <cellStyle name="Output 3 11 2 2 2" xfId="32843" xr:uid="{00000000-0005-0000-0000-000037700000}"/>
    <cellStyle name="Output 3 11 2 3" xfId="14347" xr:uid="{00000000-0005-0000-0000-000038700000}"/>
    <cellStyle name="Output 3 11 2 3 2" xfId="27481" xr:uid="{00000000-0005-0000-0000-000039700000}"/>
    <cellStyle name="Output 3 11 2 4" xfId="26947" xr:uid="{00000000-0005-0000-0000-00003A700000}"/>
    <cellStyle name="Output 3 11 3" xfId="20043" xr:uid="{00000000-0005-0000-0000-00003B700000}"/>
    <cellStyle name="Output 3 11 3 2" xfId="32842" xr:uid="{00000000-0005-0000-0000-00003C700000}"/>
    <cellStyle name="Output 3 11 4" xfId="14346" xr:uid="{00000000-0005-0000-0000-00003D700000}"/>
    <cellStyle name="Output 3 11 4 2" xfId="27480" xr:uid="{00000000-0005-0000-0000-00003E700000}"/>
    <cellStyle name="Output 3 11 5" xfId="24057" xr:uid="{00000000-0005-0000-0000-00003F700000}"/>
    <cellStyle name="Output 3 12" xfId="4114" xr:uid="{00000000-0005-0000-0000-000040700000}"/>
    <cellStyle name="Output 3 12 2" xfId="7011" xr:uid="{00000000-0005-0000-0000-000041700000}"/>
    <cellStyle name="Output 3 12 2 2" xfId="20046" xr:uid="{00000000-0005-0000-0000-000042700000}"/>
    <cellStyle name="Output 3 12 2 2 2" xfId="32845" xr:uid="{00000000-0005-0000-0000-000043700000}"/>
    <cellStyle name="Output 3 12 2 3" xfId="14349" xr:uid="{00000000-0005-0000-0000-000044700000}"/>
    <cellStyle name="Output 3 12 2 3 2" xfId="27483" xr:uid="{00000000-0005-0000-0000-000045700000}"/>
    <cellStyle name="Output 3 12 2 4" xfId="26948" xr:uid="{00000000-0005-0000-0000-000046700000}"/>
    <cellStyle name="Output 3 12 3" xfId="20045" xr:uid="{00000000-0005-0000-0000-000047700000}"/>
    <cellStyle name="Output 3 12 3 2" xfId="32844" xr:uid="{00000000-0005-0000-0000-000048700000}"/>
    <cellStyle name="Output 3 12 4" xfId="14348" xr:uid="{00000000-0005-0000-0000-000049700000}"/>
    <cellStyle name="Output 3 12 4 2" xfId="27482" xr:uid="{00000000-0005-0000-0000-00004A700000}"/>
    <cellStyle name="Output 3 12 5" xfId="24302" xr:uid="{00000000-0005-0000-0000-00004B700000}"/>
    <cellStyle name="Output 3 13" xfId="4209" xr:uid="{00000000-0005-0000-0000-00004C700000}"/>
    <cellStyle name="Output 3 13 2" xfId="20047" xr:uid="{00000000-0005-0000-0000-00004D700000}"/>
    <cellStyle name="Output 3 13 2 2" xfId="32846" xr:uid="{00000000-0005-0000-0000-00004E700000}"/>
    <cellStyle name="Output 3 13 3" xfId="14350" xr:uid="{00000000-0005-0000-0000-00004F700000}"/>
    <cellStyle name="Output 3 13 3 2" xfId="27484" xr:uid="{00000000-0005-0000-0000-000050700000}"/>
    <cellStyle name="Output 3 13 4" xfId="26949" xr:uid="{00000000-0005-0000-0000-000051700000}"/>
    <cellStyle name="Output 3 14" xfId="20040" xr:uid="{00000000-0005-0000-0000-000052700000}"/>
    <cellStyle name="Output 3 14 2" xfId="32839" xr:uid="{00000000-0005-0000-0000-000053700000}"/>
    <cellStyle name="Output 3 15" xfId="14343" xr:uid="{00000000-0005-0000-0000-000054700000}"/>
    <cellStyle name="Output 3 15 2" xfId="27477" xr:uid="{00000000-0005-0000-0000-000055700000}"/>
    <cellStyle name="Output 3 16" xfId="21596" xr:uid="{00000000-0005-0000-0000-000056700000}"/>
    <cellStyle name="Output 3 2" xfId="493" xr:uid="{00000000-0005-0000-0000-000057700000}"/>
    <cellStyle name="Output 3 2 10" xfId="2524" xr:uid="{00000000-0005-0000-0000-000058700000}"/>
    <cellStyle name="Output 3 2 10 2" xfId="5421" xr:uid="{00000000-0005-0000-0000-000059700000}"/>
    <cellStyle name="Output 3 2 10 2 2" xfId="20050" xr:uid="{00000000-0005-0000-0000-00005A700000}"/>
    <cellStyle name="Output 3 2 10 2 2 2" xfId="32849" xr:uid="{00000000-0005-0000-0000-00005B700000}"/>
    <cellStyle name="Output 3 2 10 2 3" xfId="14353" xr:uid="{00000000-0005-0000-0000-00005C700000}"/>
    <cellStyle name="Output 3 2 10 2 3 2" xfId="27487" xr:uid="{00000000-0005-0000-0000-00005D700000}"/>
    <cellStyle name="Output 3 2 10 2 4" xfId="26950" xr:uid="{00000000-0005-0000-0000-00005E700000}"/>
    <cellStyle name="Output 3 2 10 3" xfId="20049" xr:uid="{00000000-0005-0000-0000-00005F700000}"/>
    <cellStyle name="Output 3 2 10 3 2" xfId="32848" xr:uid="{00000000-0005-0000-0000-000060700000}"/>
    <cellStyle name="Output 3 2 10 4" xfId="14352" xr:uid="{00000000-0005-0000-0000-000061700000}"/>
    <cellStyle name="Output 3 2 10 4 2" xfId="27486" xr:uid="{00000000-0005-0000-0000-000062700000}"/>
    <cellStyle name="Output 3 2 10 5" xfId="22712" xr:uid="{00000000-0005-0000-0000-000063700000}"/>
    <cellStyle name="Output 3 2 11" xfId="2232" xr:uid="{00000000-0005-0000-0000-000064700000}"/>
    <cellStyle name="Output 3 2 11 2" xfId="5130" xr:uid="{00000000-0005-0000-0000-000065700000}"/>
    <cellStyle name="Output 3 2 11 2 2" xfId="20052" xr:uid="{00000000-0005-0000-0000-000066700000}"/>
    <cellStyle name="Output 3 2 11 2 2 2" xfId="32851" xr:uid="{00000000-0005-0000-0000-000067700000}"/>
    <cellStyle name="Output 3 2 11 2 3" xfId="14355" xr:uid="{00000000-0005-0000-0000-000068700000}"/>
    <cellStyle name="Output 3 2 11 2 3 2" xfId="27489" xr:uid="{00000000-0005-0000-0000-000069700000}"/>
    <cellStyle name="Output 3 2 11 2 4" xfId="26951" xr:uid="{00000000-0005-0000-0000-00006A700000}"/>
    <cellStyle name="Output 3 2 11 3" xfId="20051" xr:uid="{00000000-0005-0000-0000-00006B700000}"/>
    <cellStyle name="Output 3 2 11 3 2" xfId="32850" xr:uid="{00000000-0005-0000-0000-00006C700000}"/>
    <cellStyle name="Output 3 2 11 4" xfId="14354" xr:uid="{00000000-0005-0000-0000-00006D700000}"/>
    <cellStyle name="Output 3 2 11 4 2" xfId="27488" xr:uid="{00000000-0005-0000-0000-00006E700000}"/>
    <cellStyle name="Output 3 2 11 5" xfId="22421" xr:uid="{00000000-0005-0000-0000-00006F700000}"/>
    <cellStyle name="Output 3 2 12" xfId="2592" xr:uid="{00000000-0005-0000-0000-000070700000}"/>
    <cellStyle name="Output 3 2 12 2" xfId="5489" xr:uid="{00000000-0005-0000-0000-000071700000}"/>
    <cellStyle name="Output 3 2 12 2 2" xfId="20054" xr:uid="{00000000-0005-0000-0000-000072700000}"/>
    <cellStyle name="Output 3 2 12 2 2 2" xfId="32853" xr:uid="{00000000-0005-0000-0000-000073700000}"/>
    <cellStyle name="Output 3 2 12 2 3" xfId="14357" xr:uid="{00000000-0005-0000-0000-000074700000}"/>
    <cellStyle name="Output 3 2 12 2 3 2" xfId="27491" xr:uid="{00000000-0005-0000-0000-000075700000}"/>
    <cellStyle name="Output 3 2 12 2 4" xfId="26952" xr:uid="{00000000-0005-0000-0000-000076700000}"/>
    <cellStyle name="Output 3 2 12 3" xfId="20053" xr:uid="{00000000-0005-0000-0000-000077700000}"/>
    <cellStyle name="Output 3 2 12 3 2" xfId="32852" xr:uid="{00000000-0005-0000-0000-000078700000}"/>
    <cellStyle name="Output 3 2 12 4" xfId="14356" xr:uid="{00000000-0005-0000-0000-000079700000}"/>
    <cellStyle name="Output 3 2 12 4 2" xfId="27490" xr:uid="{00000000-0005-0000-0000-00007A700000}"/>
    <cellStyle name="Output 3 2 12 5" xfId="22780" xr:uid="{00000000-0005-0000-0000-00007B700000}"/>
    <cellStyle name="Output 3 2 13" xfId="2229" xr:uid="{00000000-0005-0000-0000-00007C700000}"/>
    <cellStyle name="Output 3 2 13 2" xfId="5127" xr:uid="{00000000-0005-0000-0000-00007D700000}"/>
    <cellStyle name="Output 3 2 13 2 2" xfId="20056" xr:uid="{00000000-0005-0000-0000-00007E700000}"/>
    <cellStyle name="Output 3 2 13 2 2 2" xfId="32855" xr:uid="{00000000-0005-0000-0000-00007F700000}"/>
    <cellStyle name="Output 3 2 13 2 3" xfId="14359" xr:uid="{00000000-0005-0000-0000-000080700000}"/>
    <cellStyle name="Output 3 2 13 2 3 2" xfId="27493" xr:uid="{00000000-0005-0000-0000-000081700000}"/>
    <cellStyle name="Output 3 2 13 2 4" xfId="26953" xr:uid="{00000000-0005-0000-0000-000082700000}"/>
    <cellStyle name="Output 3 2 13 3" xfId="20055" xr:uid="{00000000-0005-0000-0000-000083700000}"/>
    <cellStyle name="Output 3 2 13 3 2" xfId="32854" xr:uid="{00000000-0005-0000-0000-000084700000}"/>
    <cellStyle name="Output 3 2 13 4" xfId="14358" xr:uid="{00000000-0005-0000-0000-000085700000}"/>
    <cellStyle name="Output 3 2 13 4 2" xfId="27492" xr:uid="{00000000-0005-0000-0000-000086700000}"/>
    <cellStyle name="Output 3 2 13 5" xfId="22418" xr:uid="{00000000-0005-0000-0000-000087700000}"/>
    <cellStyle name="Output 3 2 14" xfId="2948" xr:uid="{00000000-0005-0000-0000-000088700000}"/>
    <cellStyle name="Output 3 2 14 2" xfId="5845" xr:uid="{00000000-0005-0000-0000-000089700000}"/>
    <cellStyle name="Output 3 2 14 2 2" xfId="20058" xr:uid="{00000000-0005-0000-0000-00008A700000}"/>
    <cellStyle name="Output 3 2 14 2 2 2" xfId="32857" xr:uid="{00000000-0005-0000-0000-00008B700000}"/>
    <cellStyle name="Output 3 2 14 2 3" xfId="14361" xr:uid="{00000000-0005-0000-0000-00008C700000}"/>
    <cellStyle name="Output 3 2 14 2 3 2" xfId="27495" xr:uid="{00000000-0005-0000-0000-00008D700000}"/>
    <cellStyle name="Output 3 2 14 2 4" xfId="26954" xr:uid="{00000000-0005-0000-0000-00008E700000}"/>
    <cellStyle name="Output 3 2 14 3" xfId="20057" xr:uid="{00000000-0005-0000-0000-00008F700000}"/>
    <cellStyle name="Output 3 2 14 3 2" xfId="32856" xr:uid="{00000000-0005-0000-0000-000090700000}"/>
    <cellStyle name="Output 3 2 14 4" xfId="14360" xr:uid="{00000000-0005-0000-0000-000091700000}"/>
    <cellStyle name="Output 3 2 14 4 2" xfId="27494" xr:uid="{00000000-0005-0000-0000-000092700000}"/>
    <cellStyle name="Output 3 2 14 5" xfId="23136" xr:uid="{00000000-0005-0000-0000-000093700000}"/>
    <cellStyle name="Output 3 2 15" xfId="3286" xr:uid="{00000000-0005-0000-0000-000094700000}"/>
    <cellStyle name="Output 3 2 15 2" xfId="6183" xr:uid="{00000000-0005-0000-0000-000095700000}"/>
    <cellStyle name="Output 3 2 15 2 2" xfId="20060" xr:uid="{00000000-0005-0000-0000-000096700000}"/>
    <cellStyle name="Output 3 2 15 2 2 2" xfId="32859" xr:uid="{00000000-0005-0000-0000-000097700000}"/>
    <cellStyle name="Output 3 2 15 2 3" xfId="14363" xr:uid="{00000000-0005-0000-0000-000098700000}"/>
    <cellStyle name="Output 3 2 15 2 3 2" xfId="27497" xr:uid="{00000000-0005-0000-0000-000099700000}"/>
    <cellStyle name="Output 3 2 15 2 4" xfId="26955" xr:uid="{00000000-0005-0000-0000-00009A700000}"/>
    <cellStyle name="Output 3 2 15 3" xfId="20059" xr:uid="{00000000-0005-0000-0000-00009B700000}"/>
    <cellStyle name="Output 3 2 15 3 2" xfId="32858" xr:uid="{00000000-0005-0000-0000-00009C700000}"/>
    <cellStyle name="Output 3 2 15 4" xfId="14362" xr:uid="{00000000-0005-0000-0000-00009D700000}"/>
    <cellStyle name="Output 3 2 15 4 2" xfId="27496" xr:uid="{00000000-0005-0000-0000-00009E700000}"/>
    <cellStyle name="Output 3 2 15 5" xfId="23474" xr:uid="{00000000-0005-0000-0000-00009F700000}"/>
    <cellStyle name="Output 3 2 16" xfId="2342" xr:uid="{00000000-0005-0000-0000-0000A0700000}"/>
    <cellStyle name="Output 3 2 16 2" xfId="5240" xr:uid="{00000000-0005-0000-0000-0000A1700000}"/>
    <cellStyle name="Output 3 2 16 2 2" xfId="20062" xr:uid="{00000000-0005-0000-0000-0000A2700000}"/>
    <cellStyle name="Output 3 2 16 2 2 2" xfId="32861" xr:uid="{00000000-0005-0000-0000-0000A3700000}"/>
    <cellStyle name="Output 3 2 16 2 3" xfId="14365" xr:uid="{00000000-0005-0000-0000-0000A4700000}"/>
    <cellStyle name="Output 3 2 16 2 3 2" xfId="27499" xr:uid="{00000000-0005-0000-0000-0000A5700000}"/>
    <cellStyle name="Output 3 2 16 2 4" xfId="26956" xr:uid="{00000000-0005-0000-0000-0000A6700000}"/>
    <cellStyle name="Output 3 2 16 3" xfId="20061" xr:uid="{00000000-0005-0000-0000-0000A7700000}"/>
    <cellStyle name="Output 3 2 16 3 2" xfId="32860" xr:uid="{00000000-0005-0000-0000-0000A8700000}"/>
    <cellStyle name="Output 3 2 16 4" xfId="14364" xr:uid="{00000000-0005-0000-0000-0000A9700000}"/>
    <cellStyle name="Output 3 2 16 4 2" xfId="27498" xr:uid="{00000000-0005-0000-0000-0000AA700000}"/>
    <cellStyle name="Output 3 2 16 5" xfId="22531" xr:uid="{00000000-0005-0000-0000-0000AB700000}"/>
    <cellStyle name="Output 3 2 17" xfId="2228" xr:uid="{00000000-0005-0000-0000-0000AC700000}"/>
    <cellStyle name="Output 3 2 17 2" xfId="5126" xr:uid="{00000000-0005-0000-0000-0000AD700000}"/>
    <cellStyle name="Output 3 2 17 2 2" xfId="20064" xr:uid="{00000000-0005-0000-0000-0000AE700000}"/>
    <cellStyle name="Output 3 2 17 2 2 2" xfId="32863" xr:uid="{00000000-0005-0000-0000-0000AF700000}"/>
    <cellStyle name="Output 3 2 17 2 3" xfId="14367" xr:uid="{00000000-0005-0000-0000-0000B0700000}"/>
    <cellStyle name="Output 3 2 17 2 3 2" xfId="27501" xr:uid="{00000000-0005-0000-0000-0000B1700000}"/>
    <cellStyle name="Output 3 2 17 2 4" xfId="26957" xr:uid="{00000000-0005-0000-0000-0000B2700000}"/>
    <cellStyle name="Output 3 2 17 3" xfId="20063" xr:uid="{00000000-0005-0000-0000-0000B3700000}"/>
    <cellStyle name="Output 3 2 17 3 2" xfId="32862" xr:uid="{00000000-0005-0000-0000-0000B4700000}"/>
    <cellStyle name="Output 3 2 17 4" xfId="14366" xr:uid="{00000000-0005-0000-0000-0000B5700000}"/>
    <cellStyle name="Output 3 2 17 4 2" xfId="27500" xr:uid="{00000000-0005-0000-0000-0000B6700000}"/>
    <cellStyle name="Output 3 2 17 5" xfId="22417" xr:uid="{00000000-0005-0000-0000-0000B7700000}"/>
    <cellStyle name="Output 3 2 18" xfId="3155" xr:uid="{00000000-0005-0000-0000-0000B8700000}"/>
    <cellStyle name="Output 3 2 18 2" xfId="6052" xr:uid="{00000000-0005-0000-0000-0000B9700000}"/>
    <cellStyle name="Output 3 2 18 2 2" xfId="20066" xr:uid="{00000000-0005-0000-0000-0000BA700000}"/>
    <cellStyle name="Output 3 2 18 2 2 2" xfId="32865" xr:uid="{00000000-0005-0000-0000-0000BB700000}"/>
    <cellStyle name="Output 3 2 18 2 3" xfId="14369" xr:uid="{00000000-0005-0000-0000-0000BC700000}"/>
    <cellStyle name="Output 3 2 18 2 3 2" xfId="27503" xr:uid="{00000000-0005-0000-0000-0000BD700000}"/>
    <cellStyle name="Output 3 2 18 2 4" xfId="26958" xr:uid="{00000000-0005-0000-0000-0000BE700000}"/>
    <cellStyle name="Output 3 2 18 3" xfId="20065" xr:uid="{00000000-0005-0000-0000-0000BF700000}"/>
    <cellStyle name="Output 3 2 18 3 2" xfId="32864" xr:uid="{00000000-0005-0000-0000-0000C0700000}"/>
    <cellStyle name="Output 3 2 18 4" xfId="14368" xr:uid="{00000000-0005-0000-0000-0000C1700000}"/>
    <cellStyle name="Output 3 2 18 4 2" xfId="27502" xr:uid="{00000000-0005-0000-0000-0000C2700000}"/>
    <cellStyle name="Output 3 2 18 5" xfId="23343" xr:uid="{00000000-0005-0000-0000-0000C3700000}"/>
    <cellStyle name="Output 3 2 19" xfId="1547" xr:uid="{00000000-0005-0000-0000-0000C4700000}"/>
    <cellStyle name="Output 3 2 19 2" xfId="4446" xr:uid="{00000000-0005-0000-0000-0000C5700000}"/>
    <cellStyle name="Output 3 2 19 2 2" xfId="20068" xr:uid="{00000000-0005-0000-0000-0000C6700000}"/>
    <cellStyle name="Output 3 2 19 2 2 2" xfId="32867" xr:uid="{00000000-0005-0000-0000-0000C7700000}"/>
    <cellStyle name="Output 3 2 19 2 3" xfId="14371" xr:uid="{00000000-0005-0000-0000-0000C8700000}"/>
    <cellStyle name="Output 3 2 19 2 3 2" xfId="27505" xr:uid="{00000000-0005-0000-0000-0000C9700000}"/>
    <cellStyle name="Output 3 2 19 2 4" xfId="26959" xr:uid="{00000000-0005-0000-0000-0000CA700000}"/>
    <cellStyle name="Output 3 2 19 3" xfId="20067" xr:uid="{00000000-0005-0000-0000-0000CB700000}"/>
    <cellStyle name="Output 3 2 19 3 2" xfId="32866" xr:uid="{00000000-0005-0000-0000-0000CC700000}"/>
    <cellStyle name="Output 3 2 19 4" xfId="14370" xr:uid="{00000000-0005-0000-0000-0000CD700000}"/>
    <cellStyle name="Output 3 2 19 4 2" xfId="27504" xr:uid="{00000000-0005-0000-0000-0000CE700000}"/>
    <cellStyle name="Output 3 2 19 5" xfId="21736" xr:uid="{00000000-0005-0000-0000-0000CF700000}"/>
    <cellStyle name="Output 3 2 2" xfId="1735" xr:uid="{00000000-0005-0000-0000-0000D0700000}"/>
    <cellStyle name="Output 3 2 2 2" xfId="4634" xr:uid="{00000000-0005-0000-0000-0000D1700000}"/>
    <cellStyle name="Output 3 2 2 2 2" xfId="20070" xr:uid="{00000000-0005-0000-0000-0000D2700000}"/>
    <cellStyle name="Output 3 2 2 2 2 2" xfId="32869" xr:uid="{00000000-0005-0000-0000-0000D3700000}"/>
    <cellStyle name="Output 3 2 2 2 3" xfId="14373" xr:uid="{00000000-0005-0000-0000-0000D4700000}"/>
    <cellStyle name="Output 3 2 2 2 3 2" xfId="27507" xr:uid="{00000000-0005-0000-0000-0000D5700000}"/>
    <cellStyle name="Output 3 2 2 2 4" xfId="26960" xr:uid="{00000000-0005-0000-0000-0000D6700000}"/>
    <cellStyle name="Output 3 2 2 3" xfId="20069" xr:uid="{00000000-0005-0000-0000-0000D7700000}"/>
    <cellStyle name="Output 3 2 2 3 2" xfId="32868" xr:uid="{00000000-0005-0000-0000-0000D8700000}"/>
    <cellStyle name="Output 3 2 2 4" xfId="14372" xr:uid="{00000000-0005-0000-0000-0000D9700000}"/>
    <cellStyle name="Output 3 2 2 4 2" xfId="27506" xr:uid="{00000000-0005-0000-0000-0000DA700000}"/>
    <cellStyle name="Output 3 2 2 5" xfId="21924" xr:uid="{00000000-0005-0000-0000-0000DB700000}"/>
    <cellStyle name="Output 3 2 20" xfId="2348" xr:uid="{00000000-0005-0000-0000-0000DC700000}"/>
    <cellStyle name="Output 3 2 20 2" xfId="5246" xr:uid="{00000000-0005-0000-0000-0000DD700000}"/>
    <cellStyle name="Output 3 2 20 2 2" xfId="20072" xr:uid="{00000000-0005-0000-0000-0000DE700000}"/>
    <cellStyle name="Output 3 2 20 2 2 2" xfId="32871" xr:uid="{00000000-0005-0000-0000-0000DF700000}"/>
    <cellStyle name="Output 3 2 20 2 3" xfId="14375" xr:uid="{00000000-0005-0000-0000-0000E0700000}"/>
    <cellStyle name="Output 3 2 20 2 3 2" xfId="27509" xr:uid="{00000000-0005-0000-0000-0000E1700000}"/>
    <cellStyle name="Output 3 2 20 2 4" xfId="26961" xr:uid="{00000000-0005-0000-0000-0000E2700000}"/>
    <cellStyle name="Output 3 2 20 3" xfId="20071" xr:uid="{00000000-0005-0000-0000-0000E3700000}"/>
    <cellStyle name="Output 3 2 20 3 2" xfId="32870" xr:uid="{00000000-0005-0000-0000-0000E4700000}"/>
    <cellStyle name="Output 3 2 20 4" xfId="14374" xr:uid="{00000000-0005-0000-0000-0000E5700000}"/>
    <cellStyle name="Output 3 2 20 4 2" xfId="27508" xr:uid="{00000000-0005-0000-0000-0000E6700000}"/>
    <cellStyle name="Output 3 2 20 5" xfId="22537" xr:uid="{00000000-0005-0000-0000-0000E7700000}"/>
    <cellStyle name="Output 3 2 21" xfId="2890" xr:uid="{00000000-0005-0000-0000-0000E8700000}"/>
    <cellStyle name="Output 3 2 21 2" xfId="5787" xr:uid="{00000000-0005-0000-0000-0000E9700000}"/>
    <cellStyle name="Output 3 2 21 2 2" xfId="20074" xr:uid="{00000000-0005-0000-0000-0000EA700000}"/>
    <cellStyle name="Output 3 2 21 2 2 2" xfId="32873" xr:uid="{00000000-0005-0000-0000-0000EB700000}"/>
    <cellStyle name="Output 3 2 21 2 3" xfId="14377" xr:uid="{00000000-0005-0000-0000-0000EC700000}"/>
    <cellStyle name="Output 3 2 21 2 3 2" xfId="27511" xr:uid="{00000000-0005-0000-0000-0000ED700000}"/>
    <cellStyle name="Output 3 2 21 2 4" xfId="26962" xr:uid="{00000000-0005-0000-0000-0000EE700000}"/>
    <cellStyle name="Output 3 2 21 3" xfId="20073" xr:uid="{00000000-0005-0000-0000-0000EF700000}"/>
    <cellStyle name="Output 3 2 21 3 2" xfId="32872" xr:uid="{00000000-0005-0000-0000-0000F0700000}"/>
    <cellStyle name="Output 3 2 21 4" xfId="14376" xr:uid="{00000000-0005-0000-0000-0000F1700000}"/>
    <cellStyle name="Output 3 2 21 4 2" xfId="27510" xr:uid="{00000000-0005-0000-0000-0000F2700000}"/>
    <cellStyle name="Output 3 2 21 5" xfId="23078" xr:uid="{00000000-0005-0000-0000-0000F3700000}"/>
    <cellStyle name="Output 3 2 22" xfId="3741" xr:uid="{00000000-0005-0000-0000-0000F4700000}"/>
    <cellStyle name="Output 3 2 22 2" xfId="6638" xr:uid="{00000000-0005-0000-0000-0000F5700000}"/>
    <cellStyle name="Output 3 2 22 2 2" xfId="20076" xr:uid="{00000000-0005-0000-0000-0000F6700000}"/>
    <cellStyle name="Output 3 2 22 2 2 2" xfId="32875" xr:uid="{00000000-0005-0000-0000-0000F7700000}"/>
    <cellStyle name="Output 3 2 22 2 3" xfId="14379" xr:uid="{00000000-0005-0000-0000-0000F8700000}"/>
    <cellStyle name="Output 3 2 22 2 3 2" xfId="27513" xr:uid="{00000000-0005-0000-0000-0000F9700000}"/>
    <cellStyle name="Output 3 2 22 2 4" xfId="26963" xr:uid="{00000000-0005-0000-0000-0000FA700000}"/>
    <cellStyle name="Output 3 2 22 3" xfId="20075" xr:uid="{00000000-0005-0000-0000-0000FB700000}"/>
    <cellStyle name="Output 3 2 22 3 2" xfId="32874" xr:uid="{00000000-0005-0000-0000-0000FC700000}"/>
    <cellStyle name="Output 3 2 22 4" xfId="14378" xr:uid="{00000000-0005-0000-0000-0000FD700000}"/>
    <cellStyle name="Output 3 2 22 4 2" xfId="27512" xr:uid="{00000000-0005-0000-0000-0000FE700000}"/>
    <cellStyle name="Output 3 2 22 5" xfId="23929" xr:uid="{00000000-0005-0000-0000-0000FF700000}"/>
    <cellStyle name="Output 3 2 23" xfId="3623" xr:uid="{00000000-0005-0000-0000-000000710000}"/>
    <cellStyle name="Output 3 2 23 2" xfId="6520" xr:uid="{00000000-0005-0000-0000-000001710000}"/>
    <cellStyle name="Output 3 2 23 2 2" xfId="20078" xr:uid="{00000000-0005-0000-0000-000002710000}"/>
    <cellStyle name="Output 3 2 23 2 2 2" xfId="32877" xr:uid="{00000000-0005-0000-0000-000003710000}"/>
    <cellStyle name="Output 3 2 23 2 3" xfId="14381" xr:uid="{00000000-0005-0000-0000-000004710000}"/>
    <cellStyle name="Output 3 2 23 2 3 2" xfId="27515" xr:uid="{00000000-0005-0000-0000-000005710000}"/>
    <cellStyle name="Output 3 2 23 2 4" xfId="26964" xr:uid="{00000000-0005-0000-0000-000006710000}"/>
    <cellStyle name="Output 3 2 23 3" xfId="20077" xr:uid="{00000000-0005-0000-0000-000007710000}"/>
    <cellStyle name="Output 3 2 23 3 2" xfId="32876" xr:uid="{00000000-0005-0000-0000-000008710000}"/>
    <cellStyle name="Output 3 2 23 4" xfId="14380" xr:uid="{00000000-0005-0000-0000-000009710000}"/>
    <cellStyle name="Output 3 2 23 4 2" xfId="27514" xr:uid="{00000000-0005-0000-0000-00000A710000}"/>
    <cellStyle name="Output 3 2 23 5" xfId="23811" xr:uid="{00000000-0005-0000-0000-00000B710000}"/>
    <cellStyle name="Output 3 2 24" xfId="3417" xr:uid="{00000000-0005-0000-0000-00000C710000}"/>
    <cellStyle name="Output 3 2 24 2" xfId="6314" xr:uid="{00000000-0005-0000-0000-00000D710000}"/>
    <cellStyle name="Output 3 2 24 2 2" xfId="20080" xr:uid="{00000000-0005-0000-0000-00000E710000}"/>
    <cellStyle name="Output 3 2 24 2 2 2" xfId="32879" xr:uid="{00000000-0005-0000-0000-00000F710000}"/>
    <cellStyle name="Output 3 2 24 2 3" xfId="14383" xr:uid="{00000000-0005-0000-0000-000010710000}"/>
    <cellStyle name="Output 3 2 24 2 3 2" xfId="27517" xr:uid="{00000000-0005-0000-0000-000011710000}"/>
    <cellStyle name="Output 3 2 24 2 4" xfId="26965" xr:uid="{00000000-0005-0000-0000-000012710000}"/>
    <cellStyle name="Output 3 2 24 3" xfId="20079" xr:uid="{00000000-0005-0000-0000-000013710000}"/>
    <cellStyle name="Output 3 2 24 3 2" xfId="32878" xr:uid="{00000000-0005-0000-0000-000014710000}"/>
    <cellStyle name="Output 3 2 24 4" xfId="14382" xr:uid="{00000000-0005-0000-0000-000015710000}"/>
    <cellStyle name="Output 3 2 24 4 2" xfId="27516" xr:uid="{00000000-0005-0000-0000-000016710000}"/>
    <cellStyle name="Output 3 2 24 5" xfId="23605" xr:uid="{00000000-0005-0000-0000-000017710000}"/>
    <cellStyle name="Output 3 2 25" xfId="3844" xr:uid="{00000000-0005-0000-0000-000018710000}"/>
    <cellStyle name="Output 3 2 25 2" xfId="6741" xr:uid="{00000000-0005-0000-0000-000019710000}"/>
    <cellStyle name="Output 3 2 25 2 2" xfId="20082" xr:uid="{00000000-0005-0000-0000-00001A710000}"/>
    <cellStyle name="Output 3 2 25 2 2 2" xfId="32881" xr:uid="{00000000-0005-0000-0000-00001B710000}"/>
    <cellStyle name="Output 3 2 25 2 3" xfId="14385" xr:uid="{00000000-0005-0000-0000-00001C710000}"/>
    <cellStyle name="Output 3 2 25 2 3 2" xfId="27519" xr:uid="{00000000-0005-0000-0000-00001D710000}"/>
    <cellStyle name="Output 3 2 25 2 4" xfId="26966" xr:uid="{00000000-0005-0000-0000-00001E710000}"/>
    <cellStyle name="Output 3 2 25 3" xfId="20081" xr:uid="{00000000-0005-0000-0000-00001F710000}"/>
    <cellStyle name="Output 3 2 25 3 2" xfId="32880" xr:uid="{00000000-0005-0000-0000-000020710000}"/>
    <cellStyle name="Output 3 2 25 4" xfId="14384" xr:uid="{00000000-0005-0000-0000-000021710000}"/>
    <cellStyle name="Output 3 2 25 4 2" xfId="27518" xr:uid="{00000000-0005-0000-0000-000022710000}"/>
    <cellStyle name="Output 3 2 25 5" xfId="24032" xr:uid="{00000000-0005-0000-0000-000023710000}"/>
    <cellStyle name="Output 3 2 26" xfId="1910" xr:uid="{00000000-0005-0000-0000-000024710000}"/>
    <cellStyle name="Output 3 2 26 2" xfId="4808" xr:uid="{00000000-0005-0000-0000-000025710000}"/>
    <cellStyle name="Output 3 2 26 2 2" xfId="20084" xr:uid="{00000000-0005-0000-0000-000026710000}"/>
    <cellStyle name="Output 3 2 26 2 2 2" xfId="32883" xr:uid="{00000000-0005-0000-0000-000027710000}"/>
    <cellStyle name="Output 3 2 26 2 3" xfId="14387" xr:uid="{00000000-0005-0000-0000-000028710000}"/>
    <cellStyle name="Output 3 2 26 2 3 2" xfId="27521" xr:uid="{00000000-0005-0000-0000-000029710000}"/>
    <cellStyle name="Output 3 2 26 2 4" xfId="26967" xr:uid="{00000000-0005-0000-0000-00002A710000}"/>
    <cellStyle name="Output 3 2 26 3" xfId="20083" xr:uid="{00000000-0005-0000-0000-00002B710000}"/>
    <cellStyle name="Output 3 2 26 3 2" xfId="32882" xr:uid="{00000000-0005-0000-0000-00002C710000}"/>
    <cellStyle name="Output 3 2 26 4" xfId="14386" xr:uid="{00000000-0005-0000-0000-00002D710000}"/>
    <cellStyle name="Output 3 2 26 4 2" xfId="27520" xr:uid="{00000000-0005-0000-0000-00002E710000}"/>
    <cellStyle name="Output 3 2 26 5" xfId="22099" xr:uid="{00000000-0005-0000-0000-00002F710000}"/>
    <cellStyle name="Output 3 2 27" xfId="3566" xr:uid="{00000000-0005-0000-0000-000030710000}"/>
    <cellStyle name="Output 3 2 27 2" xfId="6463" xr:uid="{00000000-0005-0000-0000-000031710000}"/>
    <cellStyle name="Output 3 2 27 2 2" xfId="20086" xr:uid="{00000000-0005-0000-0000-000032710000}"/>
    <cellStyle name="Output 3 2 27 2 2 2" xfId="32885" xr:uid="{00000000-0005-0000-0000-000033710000}"/>
    <cellStyle name="Output 3 2 27 2 3" xfId="14389" xr:uid="{00000000-0005-0000-0000-000034710000}"/>
    <cellStyle name="Output 3 2 27 2 3 2" xfId="27523" xr:uid="{00000000-0005-0000-0000-000035710000}"/>
    <cellStyle name="Output 3 2 27 2 4" xfId="26968" xr:uid="{00000000-0005-0000-0000-000036710000}"/>
    <cellStyle name="Output 3 2 27 3" xfId="20085" xr:uid="{00000000-0005-0000-0000-000037710000}"/>
    <cellStyle name="Output 3 2 27 3 2" xfId="32884" xr:uid="{00000000-0005-0000-0000-000038710000}"/>
    <cellStyle name="Output 3 2 27 4" xfId="14388" xr:uid="{00000000-0005-0000-0000-000039710000}"/>
    <cellStyle name="Output 3 2 27 4 2" xfId="27522" xr:uid="{00000000-0005-0000-0000-00003A710000}"/>
    <cellStyle name="Output 3 2 27 5" xfId="23754" xr:uid="{00000000-0005-0000-0000-00003B710000}"/>
    <cellStyle name="Output 3 2 28" xfId="4056" xr:uid="{00000000-0005-0000-0000-00003C710000}"/>
    <cellStyle name="Output 3 2 28 2" xfId="6953" xr:uid="{00000000-0005-0000-0000-00003D710000}"/>
    <cellStyle name="Output 3 2 28 2 2" xfId="20088" xr:uid="{00000000-0005-0000-0000-00003E710000}"/>
    <cellStyle name="Output 3 2 28 2 2 2" xfId="32887" xr:uid="{00000000-0005-0000-0000-00003F710000}"/>
    <cellStyle name="Output 3 2 28 2 3" xfId="14391" xr:uid="{00000000-0005-0000-0000-000040710000}"/>
    <cellStyle name="Output 3 2 28 2 3 2" xfId="27525" xr:uid="{00000000-0005-0000-0000-000041710000}"/>
    <cellStyle name="Output 3 2 28 2 4" xfId="26969" xr:uid="{00000000-0005-0000-0000-000042710000}"/>
    <cellStyle name="Output 3 2 28 3" xfId="20087" xr:uid="{00000000-0005-0000-0000-000043710000}"/>
    <cellStyle name="Output 3 2 28 3 2" xfId="32886" xr:uid="{00000000-0005-0000-0000-000044710000}"/>
    <cellStyle name="Output 3 2 28 4" xfId="14390" xr:uid="{00000000-0005-0000-0000-000045710000}"/>
    <cellStyle name="Output 3 2 28 4 2" xfId="27524" xr:uid="{00000000-0005-0000-0000-000046710000}"/>
    <cellStyle name="Output 3 2 28 5" xfId="24244" xr:uid="{00000000-0005-0000-0000-000047710000}"/>
    <cellStyle name="Output 3 2 29" xfId="3753" xr:uid="{00000000-0005-0000-0000-000048710000}"/>
    <cellStyle name="Output 3 2 29 2" xfId="6650" xr:uid="{00000000-0005-0000-0000-000049710000}"/>
    <cellStyle name="Output 3 2 29 2 2" xfId="20090" xr:uid="{00000000-0005-0000-0000-00004A710000}"/>
    <cellStyle name="Output 3 2 29 2 2 2" xfId="32889" xr:uid="{00000000-0005-0000-0000-00004B710000}"/>
    <cellStyle name="Output 3 2 29 2 3" xfId="14393" xr:uid="{00000000-0005-0000-0000-00004C710000}"/>
    <cellStyle name="Output 3 2 29 2 3 2" xfId="27527" xr:uid="{00000000-0005-0000-0000-00004D710000}"/>
    <cellStyle name="Output 3 2 29 2 4" xfId="26970" xr:uid="{00000000-0005-0000-0000-00004E710000}"/>
    <cellStyle name="Output 3 2 29 3" xfId="20089" xr:uid="{00000000-0005-0000-0000-00004F710000}"/>
    <cellStyle name="Output 3 2 29 3 2" xfId="32888" xr:uid="{00000000-0005-0000-0000-000050710000}"/>
    <cellStyle name="Output 3 2 29 4" xfId="14392" xr:uid="{00000000-0005-0000-0000-000051710000}"/>
    <cellStyle name="Output 3 2 29 4 2" xfId="27526" xr:uid="{00000000-0005-0000-0000-000052710000}"/>
    <cellStyle name="Output 3 2 29 5" xfId="23941" xr:uid="{00000000-0005-0000-0000-000053710000}"/>
    <cellStyle name="Output 3 2 3" xfId="2026" xr:uid="{00000000-0005-0000-0000-000054710000}"/>
    <cellStyle name="Output 3 2 3 2" xfId="4924" xr:uid="{00000000-0005-0000-0000-000055710000}"/>
    <cellStyle name="Output 3 2 3 2 2" xfId="20092" xr:uid="{00000000-0005-0000-0000-000056710000}"/>
    <cellStyle name="Output 3 2 3 2 2 2" xfId="32891" xr:uid="{00000000-0005-0000-0000-000057710000}"/>
    <cellStyle name="Output 3 2 3 2 3" xfId="14395" xr:uid="{00000000-0005-0000-0000-000058710000}"/>
    <cellStyle name="Output 3 2 3 2 3 2" xfId="27529" xr:uid="{00000000-0005-0000-0000-000059710000}"/>
    <cellStyle name="Output 3 2 3 2 4" xfId="26971" xr:uid="{00000000-0005-0000-0000-00005A710000}"/>
    <cellStyle name="Output 3 2 3 3" xfId="20091" xr:uid="{00000000-0005-0000-0000-00005B710000}"/>
    <cellStyle name="Output 3 2 3 3 2" xfId="32890" xr:uid="{00000000-0005-0000-0000-00005C710000}"/>
    <cellStyle name="Output 3 2 3 4" xfId="14394" xr:uid="{00000000-0005-0000-0000-00005D710000}"/>
    <cellStyle name="Output 3 2 3 4 2" xfId="27528" xr:uid="{00000000-0005-0000-0000-00005E710000}"/>
    <cellStyle name="Output 3 2 3 5" xfId="22215" xr:uid="{00000000-0005-0000-0000-00005F710000}"/>
    <cellStyle name="Output 3 2 30" xfId="3971" xr:uid="{00000000-0005-0000-0000-000060710000}"/>
    <cellStyle name="Output 3 2 30 2" xfId="6868" xr:uid="{00000000-0005-0000-0000-000061710000}"/>
    <cellStyle name="Output 3 2 30 2 2" xfId="20094" xr:uid="{00000000-0005-0000-0000-000062710000}"/>
    <cellStyle name="Output 3 2 30 2 2 2" xfId="32893" xr:uid="{00000000-0005-0000-0000-000063710000}"/>
    <cellStyle name="Output 3 2 30 2 3" xfId="14397" xr:uid="{00000000-0005-0000-0000-000064710000}"/>
    <cellStyle name="Output 3 2 30 2 3 2" xfId="27531" xr:uid="{00000000-0005-0000-0000-000065710000}"/>
    <cellStyle name="Output 3 2 30 2 4" xfId="26972" xr:uid="{00000000-0005-0000-0000-000066710000}"/>
    <cellStyle name="Output 3 2 30 3" xfId="20093" xr:uid="{00000000-0005-0000-0000-000067710000}"/>
    <cellStyle name="Output 3 2 30 3 2" xfId="32892" xr:uid="{00000000-0005-0000-0000-000068710000}"/>
    <cellStyle name="Output 3 2 30 4" xfId="14396" xr:uid="{00000000-0005-0000-0000-000069710000}"/>
    <cellStyle name="Output 3 2 30 4 2" xfId="27530" xr:uid="{00000000-0005-0000-0000-00006A710000}"/>
    <cellStyle name="Output 3 2 30 5" xfId="24159" xr:uid="{00000000-0005-0000-0000-00006B710000}"/>
    <cellStyle name="Output 3 2 31" xfId="4308" xr:uid="{00000000-0005-0000-0000-00006C710000}"/>
    <cellStyle name="Output 3 2 31 2" xfId="20095" xr:uid="{00000000-0005-0000-0000-00006D710000}"/>
    <cellStyle name="Output 3 2 31 2 2" xfId="32894" xr:uid="{00000000-0005-0000-0000-00006E710000}"/>
    <cellStyle name="Output 3 2 31 3" xfId="14398" xr:uid="{00000000-0005-0000-0000-00006F710000}"/>
    <cellStyle name="Output 3 2 31 3 2" xfId="27532" xr:uid="{00000000-0005-0000-0000-000070710000}"/>
    <cellStyle name="Output 3 2 31 4" xfId="26973" xr:uid="{00000000-0005-0000-0000-000071710000}"/>
    <cellStyle name="Output 3 2 32" xfId="7134" xr:uid="{00000000-0005-0000-0000-000072710000}"/>
    <cellStyle name="Output 3 2 32 2" xfId="20048" xr:uid="{00000000-0005-0000-0000-000073710000}"/>
    <cellStyle name="Output 3 2 32 3" xfId="32847" xr:uid="{00000000-0005-0000-0000-000074710000}"/>
    <cellStyle name="Output 3 2 33" xfId="14351" xr:uid="{00000000-0005-0000-0000-000075710000}"/>
    <cellStyle name="Output 3 2 33 2" xfId="27485" xr:uid="{00000000-0005-0000-0000-000076710000}"/>
    <cellStyle name="Output 3 2 4" xfId="1757" xr:uid="{00000000-0005-0000-0000-000077710000}"/>
    <cellStyle name="Output 3 2 4 2" xfId="4656" xr:uid="{00000000-0005-0000-0000-000078710000}"/>
    <cellStyle name="Output 3 2 4 2 2" xfId="20097" xr:uid="{00000000-0005-0000-0000-000079710000}"/>
    <cellStyle name="Output 3 2 4 2 2 2" xfId="32896" xr:uid="{00000000-0005-0000-0000-00007A710000}"/>
    <cellStyle name="Output 3 2 4 2 3" xfId="14400" xr:uid="{00000000-0005-0000-0000-00007B710000}"/>
    <cellStyle name="Output 3 2 4 2 3 2" xfId="27534" xr:uid="{00000000-0005-0000-0000-00007C710000}"/>
    <cellStyle name="Output 3 2 4 2 4" xfId="26974" xr:uid="{00000000-0005-0000-0000-00007D710000}"/>
    <cellStyle name="Output 3 2 4 3" xfId="20096" xr:uid="{00000000-0005-0000-0000-00007E710000}"/>
    <cellStyle name="Output 3 2 4 3 2" xfId="32895" xr:uid="{00000000-0005-0000-0000-00007F710000}"/>
    <cellStyle name="Output 3 2 4 4" xfId="14399" xr:uid="{00000000-0005-0000-0000-000080710000}"/>
    <cellStyle name="Output 3 2 4 4 2" xfId="27533" xr:uid="{00000000-0005-0000-0000-000081710000}"/>
    <cellStyle name="Output 3 2 4 5" xfId="21946" xr:uid="{00000000-0005-0000-0000-000082710000}"/>
    <cellStyle name="Output 3 2 5" xfId="2002" xr:uid="{00000000-0005-0000-0000-000083710000}"/>
    <cellStyle name="Output 3 2 5 2" xfId="4900" xr:uid="{00000000-0005-0000-0000-000084710000}"/>
    <cellStyle name="Output 3 2 5 2 2" xfId="20099" xr:uid="{00000000-0005-0000-0000-000085710000}"/>
    <cellStyle name="Output 3 2 5 2 2 2" xfId="32898" xr:uid="{00000000-0005-0000-0000-000086710000}"/>
    <cellStyle name="Output 3 2 5 2 3" xfId="14402" xr:uid="{00000000-0005-0000-0000-000087710000}"/>
    <cellStyle name="Output 3 2 5 2 3 2" xfId="27536" xr:uid="{00000000-0005-0000-0000-000088710000}"/>
    <cellStyle name="Output 3 2 5 2 4" xfId="26975" xr:uid="{00000000-0005-0000-0000-000089710000}"/>
    <cellStyle name="Output 3 2 5 3" xfId="20098" xr:uid="{00000000-0005-0000-0000-00008A710000}"/>
    <cellStyle name="Output 3 2 5 3 2" xfId="32897" xr:uid="{00000000-0005-0000-0000-00008B710000}"/>
    <cellStyle name="Output 3 2 5 4" xfId="14401" xr:uid="{00000000-0005-0000-0000-00008C710000}"/>
    <cellStyle name="Output 3 2 5 4 2" xfId="27535" xr:uid="{00000000-0005-0000-0000-00008D710000}"/>
    <cellStyle name="Output 3 2 5 5" xfId="22191" xr:uid="{00000000-0005-0000-0000-00008E710000}"/>
    <cellStyle name="Output 3 2 6" xfId="1779" xr:uid="{00000000-0005-0000-0000-00008F710000}"/>
    <cellStyle name="Output 3 2 6 2" xfId="4678" xr:uid="{00000000-0005-0000-0000-000090710000}"/>
    <cellStyle name="Output 3 2 6 2 2" xfId="20101" xr:uid="{00000000-0005-0000-0000-000091710000}"/>
    <cellStyle name="Output 3 2 6 2 2 2" xfId="32900" xr:uid="{00000000-0005-0000-0000-000092710000}"/>
    <cellStyle name="Output 3 2 6 2 3" xfId="14404" xr:uid="{00000000-0005-0000-0000-000093710000}"/>
    <cellStyle name="Output 3 2 6 2 3 2" xfId="27538" xr:uid="{00000000-0005-0000-0000-000094710000}"/>
    <cellStyle name="Output 3 2 6 2 4" xfId="26976" xr:uid="{00000000-0005-0000-0000-000095710000}"/>
    <cellStyle name="Output 3 2 6 3" xfId="20100" xr:uid="{00000000-0005-0000-0000-000096710000}"/>
    <cellStyle name="Output 3 2 6 3 2" xfId="32899" xr:uid="{00000000-0005-0000-0000-000097710000}"/>
    <cellStyle name="Output 3 2 6 4" xfId="14403" xr:uid="{00000000-0005-0000-0000-000098710000}"/>
    <cellStyle name="Output 3 2 6 4 2" xfId="27537" xr:uid="{00000000-0005-0000-0000-000099710000}"/>
    <cellStyle name="Output 3 2 6 5" xfId="21968" xr:uid="{00000000-0005-0000-0000-00009A710000}"/>
    <cellStyle name="Output 3 2 7" xfId="1988" xr:uid="{00000000-0005-0000-0000-00009B710000}"/>
    <cellStyle name="Output 3 2 7 2" xfId="4886" xr:uid="{00000000-0005-0000-0000-00009C710000}"/>
    <cellStyle name="Output 3 2 7 2 2" xfId="20103" xr:uid="{00000000-0005-0000-0000-00009D710000}"/>
    <cellStyle name="Output 3 2 7 2 2 2" xfId="32902" xr:uid="{00000000-0005-0000-0000-00009E710000}"/>
    <cellStyle name="Output 3 2 7 2 3" xfId="14406" xr:uid="{00000000-0005-0000-0000-00009F710000}"/>
    <cellStyle name="Output 3 2 7 2 3 2" xfId="27540" xr:uid="{00000000-0005-0000-0000-0000A0710000}"/>
    <cellStyle name="Output 3 2 7 2 4" xfId="26977" xr:uid="{00000000-0005-0000-0000-0000A1710000}"/>
    <cellStyle name="Output 3 2 7 3" xfId="20102" xr:uid="{00000000-0005-0000-0000-0000A2710000}"/>
    <cellStyle name="Output 3 2 7 3 2" xfId="32901" xr:uid="{00000000-0005-0000-0000-0000A3710000}"/>
    <cellStyle name="Output 3 2 7 4" xfId="14405" xr:uid="{00000000-0005-0000-0000-0000A4710000}"/>
    <cellStyle name="Output 3 2 7 4 2" xfId="27539" xr:uid="{00000000-0005-0000-0000-0000A5710000}"/>
    <cellStyle name="Output 3 2 7 5" xfId="22177" xr:uid="{00000000-0005-0000-0000-0000A6710000}"/>
    <cellStyle name="Output 3 2 8" xfId="1969" xr:uid="{00000000-0005-0000-0000-0000A7710000}"/>
    <cellStyle name="Output 3 2 8 2" xfId="4867" xr:uid="{00000000-0005-0000-0000-0000A8710000}"/>
    <cellStyle name="Output 3 2 8 2 2" xfId="20105" xr:uid="{00000000-0005-0000-0000-0000A9710000}"/>
    <cellStyle name="Output 3 2 8 2 2 2" xfId="32904" xr:uid="{00000000-0005-0000-0000-0000AA710000}"/>
    <cellStyle name="Output 3 2 8 2 3" xfId="14408" xr:uid="{00000000-0005-0000-0000-0000AB710000}"/>
    <cellStyle name="Output 3 2 8 2 3 2" xfId="27542" xr:uid="{00000000-0005-0000-0000-0000AC710000}"/>
    <cellStyle name="Output 3 2 8 2 4" xfId="26978" xr:uid="{00000000-0005-0000-0000-0000AD710000}"/>
    <cellStyle name="Output 3 2 8 3" xfId="20104" xr:uid="{00000000-0005-0000-0000-0000AE710000}"/>
    <cellStyle name="Output 3 2 8 3 2" xfId="32903" xr:uid="{00000000-0005-0000-0000-0000AF710000}"/>
    <cellStyle name="Output 3 2 8 4" xfId="14407" xr:uid="{00000000-0005-0000-0000-0000B0710000}"/>
    <cellStyle name="Output 3 2 8 4 2" xfId="27541" xr:uid="{00000000-0005-0000-0000-0000B1710000}"/>
    <cellStyle name="Output 3 2 8 5" xfId="22158" xr:uid="{00000000-0005-0000-0000-0000B2710000}"/>
    <cellStyle name="Output 3 2 9" xfId="2510" xr:uid="{00000000-0005-0000-0000-0000B3710000}"/>
    <cellStyle name="Output 3 2 9 2" xfId="5407" xr:uid="{00000000-0005-0000-0000-0000B4710000}"/>
    <cellStyle name="Output 3 2 9 2 2" xfId="20107" xr:uid="{00000000-0005-0000-0000-0000B5710000}"/>
    <cellStyle name="Output 3 2 9 2 2 2" xfId="32906" xr:uid="{00000000-0005-0000-0000-0000B6710000}"/>
    <cellStyle name="Output 3 2 9 2 3" xfId="14410" xr:uid="{00000000-0005-0000-0000-0000B7710000}"/>
    <cellStyle name="Output 3 2 9 2 3 2" xfId="27544" xr:uid="{00000000-0005-0000-0000-0000B8710000}"/>
    <cellStyle name="Output 3 2 9 2 4" xfId="26979" xr:uid="{00000000-0005-0000-0000-0000B9710000}"/>
    <cellStyle name="Output 3 2 9 3" xfId="20106" xr:uid="{00000000-0005-0000-0000-0000BA710000}"/>
    <cellStyle name="Output 3 2 9 3 2" xfId="32905" xr:uid="{00000000-0005-0000-0000-0000BB710000}"/>
    <cellStyle name="Output 3 2 9 4" xfId="14409" xr:uid="{00000000-0005-0000-0000-0000BC710000}"/>
    <cellStyle name="Output 3 2 9 4 2" xfId="27543" xr:uid="{00000000-0005-0000-0000-0000BD710000}"/>
    <cellStyle name="Output 3 2 9 5" xfId="22698" xr:uid="{00000000-0005-0000-0000-0000BE710000}"/>
    <cellStyle name="Output 3 3" xfId="1816" xr:uid="{00000000-0005-0000-0000-0000BF710000}"/>
    <cellStyle name="Output 3 3 2" xfId="4715" xr:uid="{00000000-0005-0000-0000-0000C0710000}"/>
    <cellStyle name="Output 3 3 2 2" xfId="20109" xr:uid="{00000000-0005-0000-0000-0000C1710000}"/>
    <cellStyle name="Output 3 3 2 2 2" xfId="32908" xr:uid="{00000000-0005-0000-0000-0000C2710000}"/>
    <cellStyle name="Output 3 3 2 3" xfId="14412" xr:uid="{00000000-0005-0000-0000-0000C3710000}"/>
    <cellStyle name="Output 3 3 2 3 2" xfId="27546" xr:uid="{00000000-0005-0000-0000-0000C4710000}"/>
    <cellStyle name="Output 3 3 2 4" xfId="26980" xr:uid="{00000000-0005-0000-0000-0000C5710000}"/>
    <cellStyle name="Output 3 3 3" xfId="20108" xr:uid="{00000000-0005-0000-0000-0000C6710000}"/>
    <cellStyle name="Output 3 3 3 2" xfId="32907" xr:uid="{00000000-0005-0000-0000-0000C7710000}"/>
    <cellStyle name="Output 3 3 4" xfId="14411" xr:uid="{00000000-0005-0000-0000-0000C8710000}"/>
    <cellStyle name="Output 3 3 4 2" xfId="27545" xr:uid="{00000000-0005-0000-0000-0000C9710000}"/>
    <cellStyle name="Output 3 3 5" xfId="22005" xr:uid="{00000000-0005-0000-0000-0000CA710000}"/>
    <cellStyle name="Output 3 4" xfId="1842" xr:uid="{00000000-0005-0000-0000-0000CB710000}"/>
    <cellStyle name="Output 3 4 2" xfId="4741" xr:uid="{00000000-0005-0000-0000-0000CC710000}"/>
    <cellStyle name="Output 3 4 2 2" xfId="20111" xr:uid="{00000000-0005-0000-0000-0000CD710000}"/>
    <cellStyle name="Output 3 4 2 2 2" xfId="32910" xr:uid="{00000000-0005-0000-0000-0000CE710000}"/>
    <cellStyle name="Output 3 4 2 3" xfId="14414" xr:uid="{00000000-0005-0000-0000-0000CF710000}"/>
    <cellStyle name="Output 3 4 2 3 2" xfId="27548" xr:uid="{00000000-0005-0000-0000-0000D0710000}"/>
    <cellStyle name="Output 3 4 2 4" xfId="26981" xr:uid="{00000000-0005-0000-0000-0000D1710000}"/>
    <cellStyle name="Output 3 4 3" xfId="20110" xr:uid="{00000000-0005-0000-0000-0000D2710000}"/>
    <cellStyle name="Output 3 4 3 2" xfId="32909" xr:uid="{00000000-0005-0000-0000-0000D3710000}"/>
    <cellStyle name="Output 3 4 4" xfId="14413" xr:uid="{00000000-0005-0000-0000-0000D4710000}"/>
    <cellStyle name="Output 3 4 4 2" xfId="27547" xr:uid="{00000000-0005-0000-0000-0000D5710000}"/>
    <cellStyle name="Output 3 4 5" xfId="22031" xr:uid="{00000000-0005-0000-0000-0000D6710000}"/>
    <cellStyle name="Output 3 5" xfId="3026" xr:uid="{00000000-0005-0000-0000-0000D7710000}"/>
    <cellStyle name="Output 3 5 2" xfId="5923" xr:uid="{00000000-0005-0000-0000-0000D8710000}"/>
    <cellStyle name="Output 3 5 2 2" xfId="20113" xr:uid="{00000000-0005-0000-0000-0000D9710000}"/>
    <cellStyle name="Output 3 5 2 2 2" xfId="32912" xr:uid="{00000000-0005-0000-0000-0000DA710000}"/>
    <cellStyle name="Output 3 5 2 3" xfId="14416" xr:uid="{00000000-0005-0000-0000-0000DB710000}"/>
    <cellStyle name="Output 3 5 2 3 2" xfId="27550" xr:uid="{00000000-0005-0000-0000-0000DC710000}"/>
    <cellStyle name="Output 3 5 2 4" xfId="26982" xr:uid="{00000000-0005-0000-0000-0000DD710000}"/>
    <cellStyle name="Output 3 5 3" xfId="20112" xr:uid="{00000000-0005-0000-0000-0000DE710000}"/>
    <cellStyle name="Output 3 5 3 2" xfId="32911" xr:uid="{00000000-0005-0000-0000-0000DF710000}"/>
    <cellStyle name="Output 3 5 4" xfId="14415" xr:uid="{00000000-0005-0000-0000-0000E0710000}"/>
    <cellStyle name="Output 3 5 4 2" xfId="27549" xr:uid="{00000000-0005-0000-0000-0000E1710000}"/>
    <cellStyle name="Output 3 5 5" xfId="23214" xr:uid="{00000000-0005-0000-0000-0000E2710000}"/>
    <cellStyle name="Output 3 6" xfId="3472" xr:uid="{00000000-0005-0000-0000-0000E3710000}"/>
    <cellStyle name="Output 3 6 2" xfId="6369" xr:uid="{00000000-0005-0000-0000-0000E4710000}"/>
    <cellStyle name="Output 3 6 2 2" xfId="20115" xr:uid="{00000000-0005-0000-0000-0000E5710000}"/>
    <cellStyle name="Output 3 6 2 2 2" xfId="32914" xr:uid="{00000000-0005-0000-0000-0000E6710000}"/>
    <cellStyle name="Output 3 6 2 3" xfId="14418" xr:uid="{00000000-0005-0000-0000-0000E7710000}"/>
    <cellStyle name="Output 3 6 2 3 2" xfId="27552" xr:uid="{00000000-0005-0000-0000-0000E8710000}"/>
    <cellStyle name="Output 3 6 2 4" xfId="26983" xr:uid="{00000000-0005-0000-0000-0000E9710000}"/>
    <cellStyle name="Output 3 6 3" xfId="20114" xr:uid="{00000000-0005-0000-0000-0000EA710000}"/>
    <cellStyle name="Output 3 6 3 2" xfId="32913" xr:uid="{00000000-0005-0000-0000-0000EB710000}"/>
    <cellStyle name="Output 3 6 4" xfId="14417" xr:uid="{00000000-0005-0000-0000-0000EC710000}"/>
    <cellStyle name="Output 3 6 4 2" xfId="27551" xr:uid="{00000000-0005-0000-0000-0000ED710000}"/>
    <cellStyle name="Output 3 6 5" xfId="23660" xr:uid="{00000000-0005-0000-0000-0000EE710000}"/>
    <cellStyle name="Output 3 7" xfId="3809" xr:uid="{00000000-0005-0000-0000-0000EF710000}"/>
    <cellStyle name="Output 3 7 2" xfId="6706" xr:uid="{00000000-0005-0000-0000-0000F0710000}"/>
    <cellStyle name="Output 3 7 2 2" xfId="20117" xr:uid="{00000000-0005-0000-0000-0000F1710000}"/>
    <cellStyle name="Output 3 7 2 2 2" xfId="32916" xr:uid="{00000000-0005-0000-0000-0000F2710000}"/>
    <cellStyle name="Output 3 7 2 3" xfId="14420" xr:uid="{00000000-0005-0000-0000-0000F3710000}"/>
    <cellStyle name="Output 3 7 2 3 2" xfId="27554" xr:uid="{00000000-0005-0000-0000-0000F4710000}"/>
    <cellStyle name="Output 3 7 2 4" xfId="26984" xr:uid="{00000000-0005-0000-0000-0000F5710000}"/>
    <cellStyle name="Output 3 7 3" xfId="20116" xr:uid="{00000000-0005-0000-0000-0000F6710000}"/>
    <cellStyle name="Output 3 7 3 2" xfId="32915" xr:uid="{00000000-0005-0000-0000-0000F7710000}"/>
    <cellStyle name="Output 3 7 4" xfId="14419" xr:uid="{00000000-0005-0000-0000-0000F8710000}"/>
    <cellStyle name="Output 3 7 4 2" xfId="27553" xr:uid="{00000000-0005-0000-0000-0000F9710000}"/>
    <cellStyle name="Output 3 7 5" xfId="23997" xr:uid="{00000000-0005-0000-0000-0000FA710000}"/>
    <cellStyle name="Output 3 8" xfId="3327" xr:uid="{00000000-0005-0000-0000-0000FB710000}"/>
    <cellStyle name="Output 3 8 2" xfId="6224" xr:uid="{00000000-0005-0000-0000-0000FC710000}"/>
    <cellStyle name="Output 3 8 2 2" xfId="20119" xr:uid="{00000000-0005-0000-0000-0000FD710000}"/>
    <cellStyle name="Output 3 8 2 2 2" xfId="32918" xr:uid="{00000000-0005-0000-0000-0000FE710000}"/>
    <cellStyle name="Output 3 8 2 3" xfId="14422" xr:uid="{00000000-0005-0000-0000-0000FF710000}"/>
    <cellStyle name="Output 3 8 2 3 2" xfId="27556" xr:uid="{00000000-0005-0000-0000-000000720000}"/>
    <cellStyle name="Output 3 8 2 4" xfId="26985" xr:uid="{00000000-0005-0000-0000-000001720000}"/>
    <cellStyle name="Output 3 8 3" xfId="20118" xr:uid="{00000000-0005-0000-0000-000002720000}"/>
    <cellStyle name="Output 3 8 3 2" xfId="32917" xr:uid="{00000000-0005-0000-0000-000003720000}"/>
    <cellStyle name="Output 3 8 4" xfId="14421" xr:uid="{00000000-0005-0000-0000-000004720000}"/>
    <cellStyle name="Output 3 8 4 2" xfId="27555" xr:uid="{00000000-0005-0000-0000-000005720000}"/>
    <cellStyle name="Output 3 8 5" xfId="23515" xr:uid="{00000000-0005-0000-0000-000006720000}"/>
    <cellStyle name="Output 3 9" xfId="3954" xr:uid="{00000000-0005-0000-0000-000007720000}"/>
    <cellStyle name="Output 3 9 2" xfId="6851" xr:uid="{00000000-0005-0000-0000-000008720000}"/>
    <cellStyle name="Output 3 9 2 2" xfId="20121" xr:uid="{00000000-0005-0000-0000-000009720000}"/>
    <cellStyle name="Output 3 9 2 2 2" xfId="32920" xr:uid="{00000000-0005-0000-0000-00000A720000}"/>
    <cellStyle name="Output 3 9 2 3" xfId="14424" xr:uid="{00000000-0005-0000-0000-00000B720000}"/>
    <cellStyle name="Output 3 9 2 3 2" xfId="27558" xr:uid="{00000000-0005-0000-0000-00000C720000}"/>
    <cellStyle name="Output 3 9 2 4" xfId="26986" xr:uid="{00000000-0005-0000-0000-00000D720000}"/>
    <cellStyle name="Output 3 9 3" xfId="20120" xr:uid="{00000000-0005-0000-0000-00000E720000}"/>
    <cellStyle name="Output 3 9 3 2" xfId="32919" xr:uid="{00000000-0005-0000-0000-00000F720000}"/>
    <cellStyle name="Output 3 9 4" xfId="14423" xr:uid="{00000000-0005-0000-0000-000010720000}"/>
    <cellStyle name="Output 3 9 4 2" xfId="27557" xr:uid="{00000000-0005-0000-0000-000011720000}"/>
    <cellStyle name="Output 3 9 5" xfId="24142" xr:uid="{00000000-0005-0000-0000-000012720000}"/>
    <cellStyle name="Output 4" xfId="494" xr:uid="{00000000-0005-0000-0000-000013720000}"/>
    <cellStyle name="Output 4 10" xfId="2251" xr:uid="{00000000-0005-0000-0000-000014720000}"/>
    <cellStyle name="Output 4 10 2" xfId="5149" xr:uid="{00000000-0005-0000-0000-000015720000}"/>
    <cellStyle name="Output 4 10 2 2" xfId="20124" xr:uid="{00000000-0005-0000-0000-000016720000}"/>
    <cellStyle name="Output 4 10 2 2 2" xfId="32923" xr:uid="{00000000-0005-0000-0000-000017720000}"/>
    <cellStyle name="Output 4 10 2 3" xfId="14427" xr:uid="{00000000-0005-0000-0000-000018720000}"/>
    <cellStyle name="Output 4 10 2 3 2" xfId="27561" xr:uid="{00000000-0005-0000-0000-000019720000}"/>
    <cellStyle name="Output 4 10 2 4" xfId="26987" xr:uid="{00000000-0005-0000-0000-00001A720000}"/>
    <cellStyle name="Output 4 10 3" xfId="20123" xr:uid="{00000000-0005-0000-0000-00001B720000}"/>
    <cellStyle name="Output 4 10 3 2" xfId="32922" xr:uid="{00000000-0005-0000-0000-00001C720000}"/>
    <cellStyle name="Output 4 10 4" xfId="14426" xr:uid="{00000000-0005-0000-0000-00001D720000}"/>
    <cellStyle name="Output 4 10 4 2" xfId="27560" xr:uid="{00000000-0005-0000-0000-00001E720000}"/>
    <cellStyle name="Output 4 10 5" xfId="22440" xr:uid="{00000000-0005-0000-0000-00001F720000}"/>
    <cellStyle name="Output 4 11" xfId="2507" xr:uid="{00000000-0005-0000-0000-000020720000}"/>
    <cellStyle name="Output 4 11 2" xfId="5404" xr:uid="{00000000-0005-0000-0000-000021720000}"/>
    <cellStyle name="Output 4 11 2 2" xfId="20126" xr:uid="{00000000-0005-0000-0000-000022720000}"/>
    <cellStyle name="Output 4 11 2 2 2" xfId="32925" xr:uid="{00000000-0005-0000-0000-000023720000}"/>
    <cellStyle name="Output 4 11 2 3" xfId="14429" xr:uid="{00000000-0005-0000-0000-000024720000}"/>
    <cellStyle name="Output 4 11 2 3 2" xfId="27563" xr:uid="{00000000-0005-0000-0000-000025720000}"/>
    <cellStyle name="Output 4 11 2 4" xfId="26988" xr:uid="{00000000-0005-0000-0000-000026720000}"/>
    <cellStyle name="Output 4 11 3" xfId="20125" xr:uid="{00000000-0005-0000-0000-000027720000}"/>
    <cellStyle name="Output 4 11 3 2" xfId="32924" xr:uid="{00000000-0005-0000-0000-000028720000}"/>
    <cellStyle name="Output 4 11 4" xfId="14428" xr:uid="{00000000-0005-0000-0000-000029720000}"/>
    <cellStyle name="Output 4 11 4 2" xfId="27562" xr:uid="{00000000-0005-0000-0000-00002A720000}"/>
    <cellStyle name="Output 4 11 5" xfId="22695" xr:uid="{00000000-0005-0000-0000-00002B720000}"/>
    <cellStyle name="Output 4 12" xfId="2249" xr:uid="{00000000-0005-0000-0000-00002C720000}"/>
    <cellStyle name="Output 4 12 2" xfId="5147" xr:uid="{00000000-0005-0000-0000-00002D720000}"/>
    <cellStyle name="Output 4 12 2 2" xfId="20128" xr:uid="{00000000-0005-0000-0000-00002E720000}"/>
    <cellStyle name="Output 4 12 2 2 2" xfId="32927" xr:uid="{00000000-0005-0000-0000-00002F720000}"/>
    <cellStyle name="Output 4 12 2 3" xfId="14431" xr:uid="{00000000-0005-0000-0000-000030720000}"/>
    <cellStyle name="Output 4 12 2 3 2" xfId="27565" xr:uid="{00000000-0005-0000-0000-000031720000}"/>
    <cellStyle name="Output 4 12 2 4" xfId="26989" xr:uid="{00000000-0005-0000-0000-000032720000}"/>
    <cellStyle name="Output 4 12 3" xfId="20127" xr:uid="{00000000-0005-0000-0000-000033720000}"/>
    <cellStyle name="Output 4 12 3 2" xfId="32926" xr:uid="{00000000-0005-0000-0000-000034720000}"/>
    <cellStyle name="Output 4 12 4" xfId="14430" xr:uid="{00000000-0005-0000-0000-000035720000}"/>
    <cellStyle name="Output 4 12 4 2" xfId="27564" xr:uid="{00000000-0005-0000-0000-000036720000}"/>
    <cellStyle name="Output 4 12 5" xfId="22438" xr:uid="{00000000-0005-0000-0000-000037720000}"/>
    <cellStyle name="Output 4 13" xfId="2622" xr:uid="{00000000-0005-0000-0000-000038720000}"/>
    <cellStyle name="Output 4 13 2" xfId="5519" xr:uid="{00000000-0005-0000-0000-000039720000}"/>
    <cellStyle name="Output 4 13 2 2" xfId="20130" xr:uid="{00000000-0005-0000-0000-00003A720000}"/>
    <cellStyle name="Output 4 13 2 2 2" xfId="32929" xr:uid="{00000000-0005-0000-0000-00003B720000}"/>
    <cellStyle name="Output 4 13 2 3" xfId="14433" xr:uid="{00000000-0005-0000-0000-00003C720000}"/>
    <cellStyle name="Output 4 13 2 3 2" xfId="27567" xr:uid="{00000000-0005-0000-0000-00003D720000}"/>
    <cellStyle name="Output 4 13 2 4" xfId="26990" xr:uid="{00000000-0005-0000-0000-00003E720000}"/>
    <cellStyle name="Output 4 13 3" xfId="20129" xr:uid="{00000000-0005-0000-0000-00003F720000}"/>
    <cellStyle name="Output 4 13 3 2" xfId="32928" xr:uid="{00000000-0005-0000-0000-000040720000}"/>
    <cellStyle name="Output 4 13 4" xfId="14432" xr:uid="{00000000-0005-0000-0000-000041720000}"/>
    <cellStyle name="Output 4 13 4 2" xfId="27566" xr:uid="{00000000-0005-0000-0000-000042720000}"/>
    <cellStyle name="Output 4 13 5" xfId="22810" xr:uid="{00000000-0005-0000-0000-000043720000}"/>
    <cellStyle name="Output 4 14" xfId="2547" xr:uid="{00000000-0005-0000-0000-000044720000}"/>
    <cellStyle name="Output 4 14 2" xfId="5444" xr:uid="{00000000-0005-0000-0000-000045720000}"/>
    <cellStyle name="Output 4 14 2 2" xfId="20132" xr:uid="{00000000-0005-0000-0000-000046720000}"/>
    <cellStyle name="Output 4 14 2 2 2" xfId="32931" xr:uid="{00000000-0005-0000-0000-000047720000}"/>
    <cellStyle name="Output 4 14 2 3" xfId="14435" xr:uid="{00000000-0005-0000-0000-000048720000}"/>
    <cellStyle name="Output 4 14 2 3 2" xfId="27569" xr:uid="{00000000-0005-0000-0000-000049720000}"/>
    <cellStyle name="Output 4 14 2 4" xfId="26991" xr:uid="{00000000-0005-0000-0000-00004A720000}"/>
    <cellStyle name="Output 4 14 3" xfId="20131" xr:uid="{00000000-0005-0000-0000-00004B720000}"/>
    <cellStyle name="Output 4 14 3 2" xfId="32930" xr:uid="{00000000-0005-0000-0000-00004C720000}"/>
    <cellStyle name="Output 4 14 4" xfId="14434" xr:uid="{00000000-0005-0000-0000-00004D720000}"/>
    <cellStyle name="Output 4 14 4 2" xfId="27568" xr:uid="{00000000-0005-0000-0000-00004E720000}"/>
    <cellStyle name="Output 4 14 5" xfId="22735" xr:uid="{00000000-0005-0000-0000-00004F720000}"/>
    <cellStyle name="Output 4 15" xfId="3285" xr:uid="{00000000-0005-0000-0000-000050720000}"/>
    <cellStyle name="Output 4 15 2" xfId="6182" xr:uid="{00000000-0005-0000-0000-000051720000}"/>
    <cellStyle name="Output 4 15 2 2" xfId="20134" xr:uid="{00000000-0005-0000-0000-000052720000}"/>
    <cellStyle name="Output 4 15 2 2 2" xfId="32933" xr:uid="{00000000-0005-0000-0000-000053720000}"/>
    <cellStyle name="Output 4 15 2 3" xfId="14437" xr:uid="{00000000-0005-0000-0000-000054720000}"/>
    <cellStyle name="Output 4 15 2 3 2" xfId="27571" xr:uid="{00000000-0005-0000-0000-000055720000}"/>
    <cellStyle name="Output 4 15 2 4" xfId="26992" xr:uid="{00000000-0005-0000-0000-000056720000}"/>
    <cellStyle name="Output 4 15 3" xfId="20133" xr:uid="{00000000-0005-0000-0000-000057720000}"/>
    <cellStyle name="Output 4 15 3 2" xfId="32932" xr:uid="{00000000-0005-0000-0000-000058720000}"/>
    <cellStyle name="Output 4 15 4" xfId="14436" xr:uid="{00000000-0005-0000-0000-000059720000}"/>
    <cellStyle name="Output 4 15 4 2" xfId="27570" xr:uid="{00000000-0005-0000-0000-00005A720000}"/>
    <cellStyle name="Output 4 15 5" xfId="23473" xr:uid="{00000000-0005-0000-0000-00005B720000}"/>
    <cellStyle name="Output 4 16" xfId="1516" xr:uid="{00000000-0005-0000-0000-00005C720000}"/>
    <cellStyle name="Output 4 16 2" xfId="4415" xr:uid="{00000000-0005-0000-0000-00005D720000}"/>
    <cellStyle name="Output 4 16 2 2" xfId="20136" xr:uid="{00000000-0005-0000-0000-00005E720000}"/>
    <cellStyle name="Output 4 16 2 2 2" xfId="32935" xr:uid="{00000000-0005-0000-0000-00005F720000}"/>
    <cellStyle name="Output 4 16 2 3" xfId="14439" xr:uid="{00000000-0005-0000-0000-000060720000}"/>
    <cellStyle name="Output 4 16 2 3 2" xfId="27573" xr:uid="{00000000-0005-0000-0000-000061720000}"/>
    <cellStyle name="Output 4 16 2 4" xfId="26993" xr:uid="{00000000-0005-0000-0000-000062720000}"/>
    <cellStyle name="Output 4 16 3" xfId="20135" xr:uid="{00000000-0005-0000-0000-000063720000}"/>
    <cellStyle name="Output 4 16 3 2" xfId="32934" xr:uid="{00000000-0005-0000-0000-000064720000}"/>
    <cellStyle name="Output 4 16 4" xfId="14438" xr:uid="{00000000-0005-0000-0000-000065720000}"/>
    <cellStyle name="Output 4 16 4 2" xfId="27572" xr:uid="{00000000-0005-0000-0000-000066720000}"/>
    <cellStyle name="Output 4 16 5" xfId="21705" xr:uid="{00000000-0005-0000-0000-000067720000}"/>
    <cellStyle name="Output 4 17" xfId="2501" xr:uid="{00000000-0005-0000-0000-000068720000}"/>
    <cellStyle name="Output 4 17 2" xfId="5398" xr:uid="{00000000-0005-0000-0000-000069720000}"/>
    <cellStyle name="Output 4 17 2 2" xfId="20138" xr:uid="{00000000-0005-0000-0000-00006A720000}"/>
    <cellStyle name="Output 4 17 2 2 2" xfId="32937" xr:uid="{00000000-0005-0000-0000-00006B720000}"/>
    <cellStyle name="Output 4 17 2 3" xfId="14441" xr:uid="{00000000-0005-0000-0000-00006C720000}"/>
    <cellStyle name="Output 4 17 2 3 2" xfId="27575" xr:uid="{00000000-0005-0000-0000-00006D720000}"/>
    <cellStyle name="Output 4 17 2 4" xfId="26994" xr:uid="{00000000-0005-0000-0000-00006E720000}"/>
    <cellStyle name="Output 4 17 3" xfId="20137" xr:uid="{00000000-0005-0000-0000-00006F720000}"/>
    <cellStyle name="Output 4 17 3 2" xfId="32936" xr:uid="{00000000-0005-0000-0000-000070720000}"/>
    <cellStyle name="Output 4 17 4" xfId="14440" xr:uid="{00000000-0005-0000-0000-000071720000}"/>
    <cellStyle name="Output 4 17 4 2" xfId="27574" xr:uid="{00000000-0005-0000-0000-000072720000}"/>
    <cellStyle name="Output 4 17 5" xfId="22689" xr:uid="{00000000-0005-0000-0000-000073720000}"/>
    <cellStyle name="Output 4 18" xfId="1826" xr:uid="{00000000-0005-0000-0000-000074720000}"/>
    <cellStyle name="Output 4 18 2" xfId="4725" xr:uid="{00000000-0005-0000-0000-000075720000}"/>
    <cellStyle name="Output 4 18 2 2" xfId="20140" xr:uid="{00000000-0005-0000-0000-000076720000}"/>
    <cellStyle name="Output 4 18 2 2 2" xfId="32939" xr:uid="{00000000-0005-0000-0000-000077720000}"/>
    <cellStyle name="Output 4 18 2 3" xfId="14443" xr:uid="{00000000-0005-0000-0000-000078720000}"/>
    <cellStyle name="Output 4 18 2 3 2" xfId="27577" xr:uid="{00000000-0005-0000-0000-000079720000}"/>
    <cellStyle name="Output 4 18 2 4" xfId="26995" xr:uid="{00000000-0005-0000-0000-00007A720000}"/>
    <cellStyle name="Output 4 18 3" xfId="20139" xr:uid="{00000000-0005-0000-0000-00007B720000}"/>
    <cellStyle name="Output 4 18 3 2" xfId="32938" xr:uid="{00000000-0005-0000-0000-00007C720000}"/>
    <cellStyle name="Output 4 18 4" xfId="14442" xr:uid="{00000000-0005-0000-0000-00007D720000}"/>
    <cellStyle name="Output 4 18 4 2" xfId="27576" xr:uid="{00000000-0005-0000-0000-00007E720000}"/>
    <cellStyle name="Output 4 18 5" xfId="22015" xr:uid="{00000000-0005-0000-0000-00007F720000}"/>
    <cellStyle name="Output 4 19" xfId="2436" xr:uid="{00000000-0005-0000-0000-000080720000}"/>
    <cellStyle name="Output 4 19 2" xfId="5333" xr:uid="{00000000-0005-0000-0000-000081720000}"/>
    <cellStyle name="Output 4 19 2 2" xfId="20142" xr:uid="{00000000-0005-0000-0000-000082720000}"/>
    <cellStyle name="Output 4 19 2 2 2" xfId="32941" xr:uid="{00000000-0005-0000-0000-000083720000}"/>
    <cellStyle name="Output 4 19 2 3" xfId="14445" xr:uid="{00000000-0005-0000-0000-000084720000}"/>
    <cellStyle name="Output 4 19 2 3 2" xfId="27579" xr:uid="{00000000-0005-0000-0000-000085720000}"/>
    <cellStyle name="Output 4 19 2 4" xfId="26996" xr:uid="{00000000-0005-0000-0000-000086720000}"/>
    <cellStyle name="Output 4 19 3" xfId="20141" xr:uid="{00000000-0005-0000-0000-000087720000}"/>
    <cellStyle name="Output 4 19 3 2" xfId="32940" xr:uid="{00000000-0005-0000-0000-000088720000}"/>
    <cellStyle name="Output 4 19 4" xfId="14444" xr:uid="{00000000-0005-0000-0000-000089720000}"/>
    <cellStyle name="Output 4 19 4 2" xfId="27578" xr:uid="{00000000-0005-0000-0000-00008A720000}"/>
    <cellStyle name="Output 4 19 5" xfId="22624" xr:uid="{00000000-0005-0000-0000-00008B720000}"/>
    <cellStyle name="Output 4 2" xfId="1736" xr:uid="{00000000-0005-0000-0000-00008C720000}"/>
    <cellStyle name="Output 4 2 2" xfId="4635" xr:uid="{00000000-0005-0000-0000-00008D720000}"/>
    <cellStyle name="Output 4 2 2 2" xfId="20144" xr:uid="{00000000-0005-0000-0000-00008E720000}"/>
    <cellStyle name="Output 4 2 2 2 2" xfId="32943" xr:uid="{00000000-0005-0000-0000-00008F720000}"/>
    <cellStyle name="Output 4 2 2 3" xfId="14447" xr:uid="{00000000-0005-0000-0000-000090720000}"/>
    <cellStyle name="Output 4 2 2 3 2" xfId="27581" xr:uid="{00000000-0005-0000-0000-000091720000}"/>
    <cellStyle name="Output 4 2 2 4" xfId="26997" xr:uid="{00000000-0005-0000-0000-000092720000}"/>
    <cellStyle name="Output 4 2 3" xfId="20143" xr:uid="{00000000-0005-0000-0000-000093720000}"/>
    <cellStyle name="Output 4 2 3 2" xfId="32942" xr:uid="{00000000-0005-0000-0000-000094720000}"/>
    <cellStyle name="Output 4 2 4" xfId="14446" xr:uid="{00000000-0005-0000-0000-000095720000}"/>
    <cellStyle name="Output 4 2 4 2" xfId="27580" xr:uid="{00000000-0005-0000-0000-000096720000}"/>
    <cellStyle name="Output 4 2 5" xfId="21925" xr:uid="{00000000-0005-0000-0000-000097720000}"/>
    <cellStyle name="Output 4 20" xfId="3677" xr:uid="{00000000-0005-0000-0000-000098720000}"/>
    <cellStyle name="Output 4 20 2" xfId="6574" xr:uid="{00000000-0005-0000-0000-000099720000}"/>
    <cellStyle name="Output 4 20 2 2" xfId="20146" xr:uid="{00000000-0005-0000-0000-00009A720000}"/>
    <cellStyle name="Output 4 20 2 2 2" xfId="32945" xr:uid="{00000000-0005-0000-0000-00009B720000}"/>
    <cellStyle name="Output 4 20 2 3" xfId="14449" xr:uid="{00000000-0005-0000-0000-00009C720000}"/>
    <cellStyle name="Output 4 20 2 3 2" xfId="27583" xr:uid="{00000000-0005-0000-0000-00009D720000}"/>
    <cellStyle name="Output 4 20 2 4" xfId="26998" xr:uid="{00000000-0005-0000-0000-00009E720000}"/>
    <cellStyle name="Output 4 20 3" xfId="20145" xr:uid="{00000000-0005-0000-0000-00009F720000}"/>
    <cellStyle name="Output 4 20 3 2" xfId="32944" xr:uid="{00000000-0005-0000-0000-0000A0720000}"/>
    <cellStyle name="Output 4 20 4" xfId="14448" xr:uid="{00000000-0005-0000-0000-0000A1720000}"/>
    <cellStyle name="Output 4 20 4 2" xfId="27582" xr:uid="{00000000-0005-0000-0000-0000A2720000}"/>
    <cellStyle name="Output 4 20 5" xfId="23865" xr:uid="{00000000-0005-0000-0000-0000A3720000}"/>
    <cellStyle name="Output 4 21" xfId="3146" xr:uid="{00000000-0005-0000-0000-0000A4720000}"/>
    <cellStyle name="Output 4 21 2" xfId="6043" xr:uid="{00000000-0005-0000-0000-0000A5720000}"/>
    <cellStyle name="Output 4 21 2 2" xfId="20148" xr:uid="{00000000-0005-0000-0000-0000A6720000}"/>
    <cellStyle name="Output 4 21 2 2 2" xfId="32947" xr:uid="{00000000-0005-0000-0000-0000A7720000}"/>
    <cellStyle name="Output 4 21 2 3" xfId="14451" xr:uid="{00000000-0005-0000-0000-0000A8720000}"/>
    <cellStyle name="Output 4 21 2 3 2" xfId="27585" xr:uid="{00000000-0005-0000-0000-0000A9720000}"/>
    <cellStyle name="Output 4 21 2 4" xfId="26999" xr:uid="{00000000-0005-0000-0000-0000AA720000}"/>
    <cellStyle name="Output 4 21 3" xfId="20147" xr:uid="{00000000-0005-0000-0000-0000AB720000}"/>
    <cellStyle name="Output 4 21 3 2" xfId="32946" xr:uid="{00000000-0005-0000-0000-0000AC720000}"/>
    <cellStyle name="Output 4 21 4" xfId="14450" xr:uid="{00000000-0005-0000-0000-0000AD720000}"/>
    <cellStyle name="Output 4 21 4 2" xfId="27584" xr:uid="{00000000-0005-0000-0000-0000AE720000}"/>
    <cellStyle name="Output 4 21 5" xfId="23334" xr:uid="{00000000-0005-0000-0000-0000AF720000}"/>
    <cellStyle name="Output 4 22" xfId="3740" xr:uid="{00000000-0005-0000-0000-0000B0720000}"/>
    <cellStyle name="Output 4 22 2" xfId="6637" xr:uid="{00000000-0005-0000-0000-0000B1720000}"/>
    <cellStyle name="Output 4 22 2 2" xfId="20150" xr:uid="{00000000-0005-0000-0000-0000B2720000}"/>
    <cellStyle name="Output 4 22 2 2 2" xfId="32949" xr:uid="{00000000-0005-0000-0000-0000B3720000}"/>
    <cellStyle name="Output 4 22 2 3" xfId="14453" xr:uid="{00000000-0005-0000-0000-0000B4720000}"/>
    <cellStyle name="Output 4 22 2 3 2" xfId="27587" xr:uid="{00000000-0005-0000-0000-0000B5720000}"/>
    <cellStyle name="Output 4 22 2 4" xfId="27000" xr:uid="{00000000-0005-0000-0000-0000B6720000}"/>
    <cellStyle name="Output 4 22 3" xfId="20149" xr:uid="{00000000-0005-0000-0000-0000B7720000}"/>
    <cellStyle name="Output 4 22 3 2" xfId="32948" xr:uid="{00000000-0005-0000-0000-0000B8720000}"/>
    <cellStyle name="Output 4 22 4" xfId="14452" xr:uid="{00000000-0005-0000-0000-0000B9720000}"/>
    <cellStyle name="Output 4 22 4 2" xfId="27586" xr:uid="{00000000-0005-0000-0000-0000BA720000}"/>
    <cellStyle name="Output 4 22 5" xfId="23928" xr:uid="{00000000-0005-0000-0000-0000BB720000}"/>
    <cellStyle name="Output 4 23" xfId="3060" xr:uid="{00000000-0005-0000-0000-0000BC720000}"/>
    <cellStyle name="Output 4 23 2" xfId="5957" xr:uid="{00000000-0005-0000-0000-0000BD720000}"/>
    <cellStyle name="Output 4 23 2 2" xfId="20152" xr:uid="{00000000-0005-0000-0000-0000BE720000}"/>
    <cellStyle name="Output 4 23 2 2 2" xfId="32951" xr:uid="{00000000-0005-0000-0000-0000BF720000}"/>
    <cellStyle name="Output 4 23 2 3" xfId="14455" xr:uid="{00000000-0005-0000-0000-0000C0720000}"/>
    <cellStyle name="Output 4 23 2 3 2" xfId="27589" xr:uid="{00000000-0005-0000-0000-0000C1720000}"/>
    <cellStyle name="Output 4 23 2 4" xfId="27001" xr:uid="{00000000-0005-0000-0000-0000C2720000}"/>
    <cellStyle name="Output 4 23 3" xfId="20151" xr:uid="{00000000-0005-0000-0000-0000C3720000}"/>
    <cellStyle name="Output 4 23 3 2" xfId="32950" xr:uid="{00000000-0005-0000-0000-0000C4720000}"/>
    <cellStyle name="Output 4 23 4" xfId="14454" xr:uid="{00000000-0005-0000-0000-0000C5720000}"/>
    <cellStyle name="Output 4 23 4 2" xfId="27588" xr:uid="{00000000-0005-0000-0000-0000C6720000}"/>
    <cellStyle name="Output 4 23 5" xfId="23248" xr:uid="{00000000-0005-0000-0000-0000C7720000}"/>
    <cellStyle name="Output 4 24" xfId="3810" xr:uid="{00000000-0005-0000-0000-0000C8720000}"/>
    <cellStyle name="Output 4 24 2" xfId="6707" xr:uid="{00000000-0005-0000-0000-0000C9720000}"/>
    <cellStyle name="Output 4 24 2 2" xfId="20154" xr:uid="{00000000-0005-0000-0000-0000CA720000}"/>
    <cellStyle name="Output 4 24 2 2 2" xfId="32953" xr:uid="{00000000-0005-0000-0000-0000CB720000}"/>
    <cellStyle name="Output 4 24 2 3" xfId="14457" xr:uid="{00000000-0005-0000-0000-0000CC720000}"/>
    <cellStyle name="Output 4 24 2 3 2" xfId="27591" xr:uid="{00000000-0005-0000-0000-0000CD720000}"/>
    <cellStyle name="Output 4 24 2 4" xfId="27002" xr:uid="{00000000-0005-0000-0000-0000CE720000}"/>
    <cellStyle name="Output 4 24 3" xfId="20153" xr:uid="{00000000-0005-0000-0000-0000CF720000}"/>
    <cellStyle name="Output 4 24 3 2" xfId="32952" xr:uid="{00000000-0005-0000-0000-0000D0720000}"/>
    <cellStyle name="Output 4 24 4" xfId="14456" xr:uid="{00000000-0005-0000-0000-0000D1720000}"/>
    <cellStyle name="Output 4 24 4 2" xfId="27590" xr:uid="{00000000-0005-0000-0000-0000D2720000}"/>
    <cellStyle name="Output 4 24 5" xfId="23998" xr:uid="{00000000-0005-0000-0000-0000D3720000}"/>
    <cellStyle name="Output 4 25" xfId="3374" xr:uid="{00000000-0005-0000-0000-0000D4720000}"/>
    <cellStyle name="Output 4 25 2" xfId="6271" xr:uid="{00000000-0005-0000-0000-0000D5720000}"/>
    <cellStyle name="Output 4 25 2 2" xfId="20156" xr:uid="{00000000-0005-0000-0000-0000D6720000}"/>
    <cellStyle name="Output 4 25 2 2 2" xfId="32955" xr:uid="{00000000-0005-0000-0000-0000D7720000}"/>
    <cellStyle name="Output 4 25 2 3" xfId="14459" xr:uid="{00000000-0005-0000-0000-0000D8720000}"/>
    <cellStyle name="Output 4 25 2 3 2" xfId="27593" xr:uid="{00000000-0005-0000-0000-0000D9720000}"/>
    <cellStyle name="Output 4 25 2 4" xfId="27003" xr:uid="{00000000-0005-0000-0000-0000DA720000}"/>
    <cellStyle name="Output 4 25 3" xfId="20155" xr:uid="{00000000-0005-0000-0000-0000DB720000}"/>
    <cellStyle name="Output 4 25 3 2" xfId="32954" xr:uid="{00000000-0005-0000-0000-0000DC720000}"/>
    <cellStyle name="Output 4 25 4" xfId="14458" xr:uid="{00000000-0005-0000-0000-0000DD720000}"/>
    <cellStyle name="Output 4 25 4 2" xfId="27592" xr:uid="{00000000-0005-0000-0000-0000DE720000}"/>
    <cellStyle name="Output 4 25 5" xfId="23562" xr:uid="{00000000-0005-0000-0000-0000DF720000}"/>
    <cellStyle name="Output 4 26" xfId="3536" xr:uid="{00000000-0005-0000-0000-0000E0720000}"/>
    <cellStyle name="Output 4 26 2" xfId="6433" xr:uid="{00000000-0005-0000-0000-0000E1720000}"/>
    <cellStyle name="Output 4 26 2 2" xfId="20158" xr:uid="{00000000-0005-0000-0000-0000E2720000}"/>
    <cellStyle name="Output 4 26 2 2 2" xfId="32957" xr:uid="{00000000-0005-0000-0000-0000E3720000}"/>
    <cellStyle name="Output 4 26 2 3" xfId="14461" xr:uid="{00000000-0005-0000-0000-0000E4720000}"/>
    <cellStyle name="Output 4 26 2 3 2" xfId="27595" xr:uid="{00000000-0005-0000-0000-0000E5720000}"/>
    <cellStyle name="Output 4 26 2 4" xfId="27004" xr:uid="{00000000-0005-0000-0000-0000E6720000}"/>
    <cellStyle name="Output 4 26 3" xfId="20157" xr:uid="{00000000-0005-0000-0000-0000E7720000}"/>
    <cellStyle name="Output 4 26 3 2" xfId="32956" xr:uid="{00000000-0005-0000-0000-0000E8720000}"/>
    <cellStyle name="Output 4 26 4" xfId="14460" xr:uid="{00000000-0005-0000-0000-0000E9720000}"/>
    <cellStyle name="Output 4 26 4 2" xfId="27594" xr:uid="{00000000-0005-0000-0000-0000EA720000}"/>
    <cellStyle name="Output 4 26 5" xfId="23724" xr:uid="{00000000-0005-0000-0000-0000EB720000}"/>
    <cellStyle name="Output 4 27" xfId="3889" xr:uid="{00000000-0005-0000-0000-0000EC720000}"/>
    <cellStyle name="Output 4 27 2" xfId="6786" xr:uid="{00000000-0005-0000-0000-0000ED720000}"/>
    <cellStyle name="Output 4 27 2 2" xfId="20160" xr:uid="{00000000-0005-0000-0000-0000EE720000}"/>
    <cellStyle name="Output 4 27 2 2 2" xfId="32959" xr:uid="{00000000-0005-0000-0000-0000EF720000}"/>
    <cellStyle name="Output 4 27 2 3" xfId="14463" xr:uid="{00000000-0005-0000-0000-0000F0720000}"/>
    <cellStyle name="Output 4 27 2 3 2" xfId="27597" xr:uid="{00000000-0005-0000-0000-0000F1720000}"/>
    <cellStyle name="Output 4 27 2 4" xfId="27005" xr:uid="{00000000-0005-0000-0000-0000F2720000}"/>
    <cellStyle name="Output 4 27 3" xfId="20159" xr:uid="{00000000-0005-0000-0000-0000F3720000}"/>
    <cellStyle name="Output 4 27 3 2" xfId="32958" xr:uid="{00000000-0005-0000-0000-0000F4720000}"/>
    <cellStyle name="Output 4 27 4" xfId="14462" xr:uid="{00000000-0005-0000-0000-0000F5720000}"/>
    <cellStyle name="Output 4 27 4 2" xfId="27596" xr:uid="{00000000-0005-0000-0000-0000F6720000}"/>
    <cellStyle name="Output 4 27 5" xfId="24077" xr:uid="{00000000-0005-0000-0000-0000F7720000}"/>
    <cellStyle name="Output 4 28" xfId="1917" xr:uid="{00000000-0005-0000-0000-0000F8720000}"/>
    <cellStyle name="Output 4 28 2" xfId="4815" xr:uid="{00000000-0005-0000-0000-0000F9720000}"/>
    <cellStyle name="Output 4 28 2 2" xfId="20162" xr:uid="{00000000-0005-0000-0000-0000FA720000}"/>
    <cellStyle name="Output 4 28 2 2 2" xfId="32961" xr:uid="{00000000-0005-0000-0000-0000FB720000}"/>
    <cellStyle name="Output 4 28 2 3" xfId="14465" xr:uid="{00000000-0005-0000-0000-0000FC720000}"/>
    <cellStyle name="Output 4 28 2 3 2" xfId="27599" xr:uid="{00000000-0005-0000-0000-0000FD720000}"/>
    <cellStyle name="Output 4 28 2 4" xfId="27006" xr:uid="{00000000-0005-0000-0000-0000FE720000}"/>
    <cellStyle name="Output 4 28 3" xfId="20161" xr:uid="{00000000-0005-0000-0000-0000FF720000}"/>
    <cellStyle name="Output 4 28 3 2" xfId="32960" xr:uid="{00000000-0005-0000-0000-000000730000}"/>
    <cellStyle name="Output 4 28 4" xfId="14464" xr:uid="{00000000-0005-0000-0000-000001730000}"/>
    <cellStyle name="Output 4 28 4 2" xfId="27598" xr:uid="{00000000-0005-0000-0000-000002730000}"/>
    <cellStyle name="Output 4 28 5" xfId="22106" xr:uid="{00000000-0005-0000-0000-000003730000}"/>
    <cellStyle name="Output 4 29" xfId="3944" xr:uid="{00000000-0005-0000-0000-000004730000}"/>
    <cellStyle name="Output 4 29 2" xfId="6841" xr:uid="{00000000-0005-0000-0000-000005730000}"/>
    <cellStyle name="Output 4 29 2 2" xfId="20164" xr:uid="{00000000-0005-0000-0000-000006730000}"/>
    <cellStyle name="Output 4 29 2 2 2" xfId="32963" xr:uid="{00000000-0005-0000-0000-000007730000}"/>
    <cellStyle name="Output 4 29 2 3" xfId="14467" xr:uid="{00000000-0005-0000-0000-000008730000}"/>
    <cellStyle name="Output 4 29 2 3 2" xfId="27601" xr:uid="{00000000-0005-0000-0000-000009730000}"/>
    <cellStyle name="Output 4 29 2 4" xfId="27007" xr:uid="{00000000-0005-0000-0000-00000A730000}"/>
    <cellStyle name="Output 4 29 3" xfId="20163" xr:uid="{00000000-0005-0000-0000-00000B730000}"/>
    <cellStyle name="Output 4 29 3 2" xfId="32962" xr:uid="{00000000-0005-0000-0000-00000C730000}"/>
    <cellStyle name="Output 4 29 4" xfId="14466" xr:uid="{00000000-0005-0000-0000-00000D730000}"/>
    <cellStyle name="Output 4 29 4 2" xfId="27600" xr:uid="{00000000-0005-0000-0000-00000E730000}"/>
    <cellStyle name="Output 4 29 5" xfId="24132" xr:uid="{00000000-0005-0000-0000-00000F730000}"/>
    <cellStyle name="Output 4 3" xfId="2025" xr:uid="{00000000-0005-0000-0000-000010730000}"/>
    <cellStyle name="Output 4 3 2" xfId="4923" xr:uid="{00000000-0005-0000-0000-000011730000}"/>
    <cellStyle name="Output 4 3 2 2" xfId="20166" xr:uid="{00000000-0005-0000-0000-000012730000}"/>
    <cellStyle name="Output 4 3 2 2 2" xfId="32965" xr:uid="{00000000-0005-0000-0000-000013730000}"/>
    <cellStyle name="Output 4 3 2 3" xfId="14469" xr:uid="{00000000-0005-0000-0000-000014730000}"/>
    <cellStyle name="Output 4 3 2 3 2" xfId="27603" xr:uid="{00000000-0005-0000-0000-000015730000}"/>
    <cellStyle name="Output 4 3 2 4" xfId="27008" xr:uid="{00000000-0005-0000-0000-000016730000}"/>
    <cellStyle name="Output 4 3 3" xfId="20165" xr:uid="{00000000-0005-0000-0000-000017730000}"/>
    <cellStyle name="Output 4 3 3 2" xfId="32964" xr:uid="{00000000-0005-0000-0000-000018730000}"/>
    <cellStyle name="Output 4 3 4" xfId="14468" xr:uid="{00000000-0005-0000-0000-000019730000}"/>
    <cellStyle name="Output 4 3 4 2" xfId="27602" xr:uid="{00000000-0005-0000-0000-00001A730000}"/>
    <cellStyle name="Output 4 3 5" xfId="22214" xr:uid="{00000000-0005-0000-0000-00001B730000}"/>
    <cellStyle name="Output 4 30" xfId="3970" xr:uid="{00000000-0005-0000-0000-00001C730000}"/>
    <cellStyle name="Output 4 30 2" xfId="6867" xr:uid="{00000000-0005-0000-0000-00001D730000}"/>
    <cellStyle name="Output 4 30 2 2" xfId="20168" xr:uid="{00000000-0005-0000-0000-00001E730000}"/>
    <cellStyle name="Output 4 30 2 2 2" xfId="32967" xr:uid="{00000000-0005-0000-0000-00001F730000}"/>
    <cellStyle name="Output 4 30 2 3" xfId="14471" xr:uid="{00000000-0005-0000-0000-000020730000}"/>
    <cellStyle name="Output 4 30 2 3 2" xfId="27605" xr:uid="{00000000-0005-0000-0000-000021730000}"/>
    <cellStyle name="Output 4 30 2 4" xfId="27009" xr:uid="{00000000-0005-0000-0000-000022730000}"/>
    <cellStyle name="Output 4 30 3" xfId="20167" xr:uid="{00000000-0005-0000-0000-000023730000}"/>
    <cellStyle name="Output 4 30 3 2" xfId="32966" xr:uid="{00000000-0005-0000-0000-000024730000}"/>
    <cellStyle name="Output 4 30 4" xfId="14470" xr:uid="{00000000-0005-0000-0000-000025730000}"/>
    <cellStyle name="Output 4 30 4 2" xfId="27604" xr:uid="{00000000-0005-0000-0000-000026730000}"/>
    <cellStyle name="Output 4 30 5" xfId="24158" xr:uid="{00000000-0005-0000-0000-000027730000}"/>
    <cellStyle name="Output 4 31" xfId="4309" xr:uid="{00000000-0005-0000-0000-000028730000}"/>
    <cellStyle name="Output 4 31 2" xfId="20169" xr:uid="{00000000-0005-0000-0000-000029730000}"/>
    <cellStyle name="Output 4 31 2 2" xfId="32968" xr:uid="{00000000-0005-0000-0000-00002A730000}"/>
    <cellStyle name="Output 4 31 3" xfId="14472" xr:uid="{00000000-0005-0000-0000-00002B730000}"/>
    <cellStyle name="Output 4 31 3 2" xfId="27606" xr:uid="{00000000-0005-0000-0000-00002C730000}"/>
    <cellStyle name="Output 4 31 4" xfId="27010" xr:uid="{00000000-0005-0000-0000-00002D730000}"/>
    <cellStyle name="Output 4 32" xfId="7135" xr:uid="{00000000-0005-0000-0000-00002E730000}"/>
    <cellStyle name="Output 4 32 2" xfId="20122" xr:uid="{00000000-0005-0000-0000-00002F730000}"/>
    <cellStyle name="Output 4 32 3" xfId="32921" xr:uid="{00000000-0005-0000-0000-000030730000}"/>
    <cellStyle name="Output 4 33" xfId="14425" xr:uid="{00000000-0005-0000-0000-000031730000}"/>
    <cellStyle name="Output 4 33 2" xfId="27559" xr:uid="{00000000-0005-0000-0000-000032730000}"/>
    <cellStyle name="Output 4 4" xfId="1758" xr:uid="{00000000-0005-0000-0000-000033730000}"/>
    <cellStyle name="Output 4 4 2" xfId="4657" xr:uid="{00000000-0005-0000-0000-000034730000}"/>
    <cellStyle name="Output 4 4 2 2" xfId="20171" xr:uid="{00000000-0005-0000-0000-000035730000}"/>
    <cellStyle name="Output 4 4 2 2 2" xfId="32970" xr:uid="{00000000-0005-0000-0000-000036730000}"/>
    <cellStyle name="Output 4 4 2 3" xfId="14474" xr:uid="{00000000-0005-0000-0000-000037730000}"/>
    <cellStyle name="Output 4 4 2 3 2" xfId="27608" xr:uid="{00000000-0005-0000-0000-000038730000}"/>
    <cellStyle name="Output 4 4 2 4" xfId="27011" xr:uid="{00000000-0005-0000-0000-000039730000}"/>
    <cellStyle name="Output 4 4 3" xfId="20170" xr:uid="{00000000-0005-0000-0000-00003A730000}"/>
    <cellStyle name="Output 4 4 3 2" xfId="32969" xr:uid="{00000000-0005-0000-0000-00003B730000}"/>
    <cellStyle name="Output 4 4 4" xfId="14473" xr:uid="{00000000-0005-0000-0000-00003C730000}"/>
    <cellStyle name="Output 4 4 4 2" xfId="27607" xr:uid="{00000000-0005-0000-0000-00003D730000}"/>
    <cellStyle name="Output 4 4 5" xfId="21947" xr:uid="{00000000-0005-0000-0000-00003E730000}"/>
    <cellStyle name="Output 4 5" xfId="2001" xr:uid="{00000000-0005-0000-0000-00003F730000}"/>
    <cellStyle name="Output 4 5 2" xfId="4899" xr:uid="{00000000-0005-0000-0000-000040730000}"/>
    <cellStyle name="Output 4 5 2 2" xfId="20173" xr:uid="{00000000-0005-0000-0000-000041730000}"/>
    <cellStyle name="Output 4 5 2 2 2" xfId="32972" xr:uid="{00000000-0005-0000-0000-000042730000}"/>
    <cellStyle name="Output 4 5 2 3" xfId="14476" xr:uid="{00000000-0005-0000-0000-000043730000}"/>
    <cellStyle name="Output 4 5 2 3 2" xfId="27610" xr:uid="{00000000-0005-0000-0000-000044730000}"/>
    <cellStyle name="Output 4 5 2 4" xfId="27012" xr:uid="{00000000-0005-0000-0000-000045730000}"/>
    <cellStyle name="Output 4 5 3" xfId="20172" xr:uid="{00000000-0005-0000-0000-000046730000}"/>
    <cellStyle name="Output 4 5 3 2" xfId="32971" xr:uid="{00000000-0005-0000-0000-000047730000}"/>
    <cellStyle name="Output 4 5 4" xfId="14475" xr:uid="{00000000-0005-0000-0000-000048730000}"/>
    <cellStyle name="Output 4 5 4 2" xfId="27609" xr:uid="{00000000-0005-0000-0000-000049730000}"/>
    <cellStyle name="Output 4 5 5" xfId="22190" xr:uid="{00000000-0005-0000-0000-00004A730000}"/>
    <cellStyle name="Output 4 6" xfId="1780" xr:uid="{00000000-0005-0000-0000-00004B730000}"/>
    <cellStyle name="Output 4 6 2" xfId="4679" xr:uid="{00000000-0005-0000-0000-00004C730000}"/>
    <cellStyle name="Output 4 6 2 2" xfId="20175" xr:uid="{00000000-0005-0000-0000-00004D730000}"/>
    <cellStyle name="Output 4 6 2 2 2" xfId="32974" xr:uid="{00000000-0005-0000-0000-00004E730000}"/>
    <cellStyle name="Output 4 6 2 3" xfId="14478" xr:uid="{00000000-0005-0000-0000-00004F730000}"/>
    <cellStyle name="Output 4 6 2 3 2" xfId="27612" xr:uid="{00000000-0005-0000-0000-000050730000}"/>
    <cellStyle name="Output 4 6 2 4" xfId="27013" xr:uid="{00000000-0005-0000-0000-000051730000}"/>
    <cellStyle name="Output 4 6 3" xfId="20174" xr:uid="{00000000-0005-0000-0000-000052730000}"/>
    <cellStyle name="Output 4 6 3 2" xfId="32973" xr:uid="{00000000-0005-0000-0000-000053730000}"/>
    <cellStyle name="Output 4 6 4" xfId="14477" xr:uid="{00000000-0005-0000-0000-000054730000}"/>
    <cellStyle name="Output 4 6 4 2" xfId="27611" xr:uid="{00000000-0005-0000-0000-000055730000}"/>
    <cellStyle name="Output 4 6 5" xfId="21969" xr:uid="{00000000-0005-0000-0000-000056730000}"/>
    <cellStyle name="Output 4 7" xfId="1987" xr:uid="{00000000-0005-0000-0000-000057730000}"/>
    <cellStyle name="Output 4 7 2" xfId="4885" xr:uid="{00000000-0005-0000-0000-000058730000}"/>
    <cellStyle name="Output 4 7 2 2" xfId="20177" xr:uid="{00000000-0005-0000-0000-000059730000}"/>
    <cellStyle name="Output 4 7 2 2 2" xfId="32976" xr:uid="{00000000-0005-0000-0000-00005A730000}"/>
    <cellStyle name="Output 4 7 2 3" xfId="14480" xr:uid="{00000000-0005-0000-0000-00005B730000}"/>
    <cellStyle name="Output 4 7 2 3 2" xfId="27614" xr:uid="{00000000-0005-0000-0000-00005C730000}"/>
    <cellStyle name="Output 4 7 2 4" xfId="27014" xr:uid="{00000000-0005-0000-0000-00005D730000}"/>
    <cellStyle name="Output 4 7 3" xfId="20176" xr:uid="{00000000-0005-0000-0000-00005E730000}"/>
    <cellStyle name="Output 4 7 3 2" xfId="32975" xr:uid="{00000000-0005-0000-0000-00005F730000}"/>
    <cellStyle name="Output 4 7 4" xfId="14479" xr:uid="{00000000-0005-0000-0000-000060730000}"/>
    <cellStyle name="Output 4 7 4 2" xfId="27613" xr:uid="{00000000-0005-0000-0000-000061730000}"/>
    <cellStyle name="Output 4 7 5" xfId="22176" xr:uid="{00000000-0005-0000-0000-000062730000}"/>
    <cellStyle name="Output 4 8" xfId="1970" xr:uid="{00000000-0005-0000-0000-000063730000}"/>
    <cellStyle name="Output 4 8 2" xfId="4868" xr:uid="{00000000-0005-0000-0000-000064730000}"/>
    <cellStyle name="Output 4 8 2 2" xfId="20179" xr:uid="{00000000-0005-0000-0000-000065730000}"/>
    <cellStyle name="Output 4 8 2 2 2" xfId="32978" xr:uid="{00000000-0005-0000-0000-000066730000}"/>
    <cellStyle name="Output 4 8 2 3" xfId="14482" xr:uid="{00000000-0005-0000-0000-000067730000}"/>
    <cellStyle name="Output 4 8 2 3 2" xfId="27616" xr:uid="{00000000-0005-0000-0000-000068730000}"/>
    <cellStyle name="Output 4 8 2 4" xfId="27015" xr:uid="{00000000-0005-0000-0000-000069730000}"/>
    <cellStyle name="Output 4 8 3" xfId="20178" xr:uid="{00000000-0005-0000-0000-00006A730000}"/>
    <cellStyle name="Output 4 8 3 2" xfId="32977" xr:uid="{00000000-0005-0000-0000-00006B730000}"/>
    <cellStyle name="Output 4 8 4" xfId="14481" xr:uid="{00000000-0005-0000-0000-00006C730000}"/>
    <cellStyle name="Output 4 8 4 2" xfId="27615" xr:uid="{00000000-0005-0000-0000-00006D730000}"/>
    <cellStyle name="Output 4 8 5" xfId="22159" xr:uid="{00000000-0005-0000-0000-00006E730000}"/>
    <cellStyle name="Output 4 9" xfId="2365" xr:uid="{00000000-0005-0000-0000-00006F730000}"/>
    <cellStyle name="Output 4 9 2" xfId="5263" xr:uid="{00000000-0005-0000-0000-000070730000}"/>
    <cellStyle name="Output 4 9 2 2" xfId="20181" xr:uid="{00000000-0005-0000-0000-000071730000}"/>
    <cellStyle name="Output 4 9 2 2 2" xfId="32980" xr:uid="{00000000-0005-0000-0000-000072730000}"/>
    <cellStyle name="Output 4 9 2 3" xfId="14484" xr:uid="{00000000-0005-0000-0000-000073730000}"/>
    <cellStyle name="Output 4 9 2 3 2" xfId="27618" xr:uid="{00000000-0005-0000-0000-000074730000}"/>
    <cellStyle name="Output 4 9 2 4" xfId="27016" xr:uid="{00000000-0005-0000-0000-000075730000}"/>
    <cellStyle name="Output 4 9 3" xfId="20180" xr:uid="{00000000-0005-0000-0000-000076730000}"/>
    <cellStyle name="Output 4 9 3 2" xfId="32979" xr:uid="{00000000-0005-0000-0000-000077730000}"/>
    <cellStyle name="Output 4 9 4" xfId="14483" xr:uid="{00000000-0005-0000-0000-000078730000}"/>
    <cellStyle name="Output 4 9 4 2" xfId="27617" xr:uid="{00000000-0005-0000-0000-000079730000}"/>
    <cellStyle name="Output 4 9 5" xfId="22554" xr:uid="{00000000-0005-0000-0000-00007A730000}"/>
    <cellStyle name="Output 5" xfId="1514" xr:uid="{00000000-0005-0000-0000-00007B730000}"/>
    <cellStyle name="Output 5 2" xfId="4413" xr:uid="{00000000-0005-0000-0000-00007C730000}"/>
    <cellStyle name="Output 5 2 2" xfId="20183" xr:uid="{00000000-0005-0000-0000-00007D730000}"/>
    <cellStyle name="Output 5 2 2 2" xfId="32982" xr:uid="{00000000-0005-0000-0000-00007E730000}"/>
    <cellStyle name="Output 5 2 3" xfId="14486" xr:uid="{00000000-0005-0000-0000-00007F730000}"/>
    <cellStyle name="Output 5 2 3 2" xfId="27620" xr:uid="{00000000-0005-0000-0000-000080730000}"/>
    <cellStyle name="Output 5 2 4" xfId="27017" xr:uid="{00000000-0005-0000-0000-000081730000}"/>
    <cellStyle name="Output 5 3" xfId="20182" xr:uid="{00000000-0005-0000-0000-000082730000}"/>
    <cellStyle name="Output 5 3 2" xfId="32981" xr:uid="{00000000-0005-0000-0000-000083730000}"/>
    <cellStyle name="Output 5 4" xfId="14485" xr:uid="{00000000-0005-0000-0000-000084730000}"/>
    <cellStyle name="Output 5 4 2" xfId="27619" xr:uid="{00000000-0005-0000-0000-000085730000}"/>
    <cellStyle name="Output 5 5" xfId="21703" xr:uid="{00000000-0005-0000-0000-000086730000}"/>
    <cellStyle name="Output 6" xfId="3507" xr:uid="{00000000-0005-0000-0000-000087730000}"/>
    <cellStyle name="Output 6 2" xfId="6404" xr:uid="{00000000-0005-0000-0000-000088730000}"/>
    <cellStyle name="Output 6 2 2" xfId="20185" xr:uid="{00000000-0005-0000-0000-000089730000}"/>
    <cellStyle name="Output 6 2 2 2" xfId="32984" xr:uid="{00000000-0005-0000-0000-00008A730000}"/>
    <cellStyle name="Output 6 2 3" xfId="14488" xr:uid="{00000000-0005-0000-0000-00008B730000}"/>
    <cellStyle name="Output 6 2 3 2" xfId="27622" xr:uid="{00000000-0005-0000-0000-00008C730000}"/>
    <cellStyle name="Output 6 2 4" xfId="27018" xr:uid="{00000000-0005-0000-0000-00008D730000}"/>
    <cellStyle name="Output 6 3" xfId="20184" xr:uid="{00000000-0005-0000-0000-00008E730000}"/>
    <cellStyle name="Output 6 3 2" xfId="32983" xr:uid="{00000000-0005-0000-0000-00008F730000}"/>
    <cellStyle name="Output 6 4" xfId="14487" xr:uid="{00000000-0005-0000-0000-000090730000}"/>
    <cellStyle name="Output 6 4 2" xfId="27621" xr:uid="{00000000-0005-0000-0000-000091730000}"/>
    <cellStyle name="Output 6 5" xfId="23695" xr:uid="{00000000-0005-0000-0000-000092730000}"/>
    <cellStyle name="Output 7" xfId="3588" xr:uid="{00000000-0005-0000-0000-000093730000}"/>
    <cellStyle name="Output 7 2" xfId="6485" xr:uid="{00000000-0005-0000-0000-000094730000}"/>
    <cellStyle name="Output 7 2 2" xfId="20187" xr:uid="{00000000-0005-0000-0000-000095730000}"/>
    <cellStyle name="Output 7 2 2 2" xfId="32986" xr:uid="{00000000-0005-0000-0000-000096730000}"/>
    <cellStyle name="Output 7 2 3" xfId="14490" xr:uid="{00000000-0005-0000-0000-000097730000}"/>
    <cellStyle name="Output 7 2 3 2" xfId="27624" xr:uid="{00000000-0005-0000-0000-000098730000}"/>
    <cellStyle name="Output 7 2 4" xfId="27019" xr:uid="{00000000-0005-0000-0000-000099730000}"/>
    <cellStyle name="Output 7 3" xfId="20186" xr:uid="{00000000-0005-0000-0000-00009A730000}"/>
    <cellStyle name="Output 7 3 2" xfId="32985" xr:uid="{00000000-0005-0000-0000-00009B730000}"/>
    <cellStyle name="Output 7 4" xfId="14489" xr:uid="{00000000-0005-0000-0000-00009C730000}"/>
    <cellStyle name="Output 7 4 2" xfId="27623" xr:uid="{00000000-0005-0000-0000-00009D730000}"/>
    <cellStyle name="Output 7 5" xfId="23776" xr:uid="{00000000-0005-0000-0000-00009E730000}"/>
    <cellStyle name="Output 8" xfId="3480" xr:uid="{00000000-0005-0000-0000-00009F730000}"/>
    <cellStyle name="Output 8 2" xfId="6377" xr:uid="{00000000-0005-0000-0000-0000A0730000}"/>
    <cellStyle name="Output 8 2 2" xfId="20189" xr:uid="{00000000-0005-0000-0000-0000A1730000}"/>
    <cellStyle name="Output 8 2 2 2" xfId="32988" xr:uid="{00000000-0005-0000-0000-0000A2730000}"/>
    <cellStyle name="Output 8 2 3" xfId="14492" xr:uid="{00000000-0005-0000-0000-0000A3730000}"/>
    <cellStyle name="Output 8 2 3 2" xfId="27626" xr:uid="{00000000-0005-0000-0000-0000A4730000}"/>
    <cellStyle name="Output 8 2 4" xfId="27020" xr:uid="{00000000-0005-0000-0000-0000A5730000}"/>
    <cellStyle name="Output 8 3" xfId="20188" xr:uid="{00000000-0005-0000-0000-0000A6730000}"/>
    <cellStyle name="Output 8 3 2" xfId="32987" xr:uid="{00000000-0005-0000-0000-0000A7730000}"/>
    <cellStyle name="Output 8 4" xfId="14491" xr:uid="{00000000-0005-0000-0000-0000A8730000}"/>
    <cellStyle name="Output 8 4 2" xfId="27625" xr:uid="{00000000-0005-0000-0000-0000A9730000}"/>
    <cellStyle name="Output 8 5" xfId="23668" xr:uid="{00000000-0005-0000-0000-0000AA730000}"/>
    <cellStyle name="Output 9" xfId="3322" xr:uid="{00000000-0005-0000-0000-0000AB730000}"/>
    <cellStyle name="Output 9 2" xfId="6219" xr:uid="{00000000-0005-0000-0000-0000AC730000}"/>
    <cellStyle name="Output 9 2 2" xfId="20191" xr:uid="{00000000-0005-0000-0000-0000AD730000}"/>
    <cellStyle name="Output 9 2 2 2" xfId="32990" xr:uid="{00000000-0005-0000-0000-0000AE730000}"/>
    <cellStyle name="Output 9 2 3" xfId="14494" xr:uid="{00000000-0005-0000-0000-0000AF730000}"/>
    <cellStyle name="Output 9 2 3 2" xfId="27628" xr:uid="{00000000-0005-0000-0000-0000B0730000}"/>
    <cellStyle name="Output 9 2 4" xfId="27021" xr:uid="{00000000-0005-0000-0000-0000B1730000}"/>
    <cellStyle name="Output 9 3" xfId="20190" xr:uid="{00000000-0005-0000-0000-0000B2730000}"/>
    <cellStyle name="Output 9 3 2" xfId="32989" xr:uid="{00000000-0005-0000-0000-0000B3730000}"/>
    <cellStyle name="Output 9 4" xfId="14493" xr:uid="{00000000-0005-0000-0000-0000B4730000}"/>
    <cellStyle name="Output 9 4 2" xfId="27627" xr:uid="{00000000-0005-0000-0000-0000B5730000}"/>
    <cellStyle name="Output 9 5" xfId="23510" xr:uid="{00000000-0005-0000-0000-0000B6730000}"/>
    <cellStyle name="Output_MBA and other" xfId="495" xr:uid="{00000000-0005-0000-0000-0000B7730000}"/>
    <cellStyle name="Percent" xfId="129" builtinId="5"/>
    <cellStyle name="Percent [0]" xfId="496" xr:uid="{00000000-0005-0000-0000-0000B9730000}"/>
    <cellStyle name="Percent [0] 2" xfId="497" xr:uid="{00000000-0005-0000-0000-0000BA730000}"/>
    <cellStyle name="Percent [0] 3" xfId="498" xr:uid="{00000000-0005-0000-0000-0000BB730000}"/>
    <cellStyle name="Percent [0] 4" xfId="499" xr:uid="{00000000-0005-0000-0000-0000BC730000}"/>
    <cellStyle name="Percent [00]" xfId="500" xr:uid="{00000000-0005-0000-0000-0000BD730000}"/>
    <cellStyle name="Percent [00] 2" xfId="501" xr:uid="{00000000-0005-0000-0000-0000BE730000}"/>
    <cellStyle name="Percent [00] 3" xfId="502" xr:uid="{00000000-0005-0000-0000-0000BF730000}"/>
    <cellStyle name="Percent [00] 4" xfId="503" xr:uid="{00000000-0005-0000-0000-0000C0730000}"/>
    <cellStyle name="Percent [2]" xfId="33484" xr:uid="{00000000-0005-0000-0000-0000C1730000}"/>
    <cellStyle name="Percent 10" xfId="504" xr:uid="{00000000-0005-0000-0000-0000C2730000}"/>
    <cellStyle name="Percent 10 2" xfId="505" xr:uid="{00000000-0005-0000-0000-0000C3730000}"/>
    <cellStyle name="Percent 11" xfId="506" xr:uid="{00000000-0005-0000-0000-0000C4730000}"/>
    <cellStyle name="Percent 11 2" xfId="507" xr:uid="{00000000-0005-0000-0000-0000C5730000}"/>
    <cellStyle name="Percent 12" xfId="508" xr:uid="{00000000-0005-0000-0000-0000C6730000}"/>
    <cellStyle name="Percent 12 2" xfId="509" xr:uid="{00000000-0005-0000-0000-0000C7730000}"/>
    <cellStyle name="Percent 13" xfId="510" xr:uid="{00000000-0005-0000-0000-0000C8730000}"/>
    <cellStyle name="Percent 13 2" xfId="511" xr:uid="{00000000-0005-0000-0000-0000C9730000}"/>
    <cellStyle name="Percent 14" xfId="512" xr:uid="{00000000-0005-0000-0000-0000CA730000}"/>
    <cellStyle name="Percent 14 2" xfId="513" xr:uid="{00000000-0005-0000-0000-0000CB730000}"/>
    <cellStyle name="Percent 15" xfId="514" xr:uid="{00000000-0005-0000-0000-0000CC730000}"/>
    <cellStyle name="Percent 15 2" xfId="515" xr:uid="{00000000-0005-0000-0000-0000CD730000}"/>
    <cellStyle name="Percent 16" xfId="516" xr:uid="{00000000-0005-0000-0000-0000CE730000}"/>
    <cellStyle name="Percent 16 2" xfId="517" xr:uid="{00000000-0005-0000-0000-0000CF730000}"/>
    <cellStyle name="Percent 17" xfId="518" xr:uid="{00000000-0005-0000-0000-0000D0730000}"/>
    <cellStyle name="Percent 17 2" xfId="519" xr:uid="{00000000-0005-0000-0000-0000D1730000}"/>
    <cellStyle name="Percent 18" xfId="520" xr:uid="{00000000-0005-0000-0000-0000D2730000}"/>
    <cellStyle name="Percent 18 2" xfId="521" xr:uid="{00000000-0005-0000-0000-0000D3730000}"/>
    <cellStyle name="Percent 19" xfId="522" xr:uid="{00000000-0005-0000-0000-0000D4730000}"/>
    <cellStyle name="Percent 19 2" xfId="523" xr:uid="{00000000-0005-0000-0000-0000D5730000}"/>
    <cellStyle name="Percent 2" xfId="101" xr:uid="{00000000-0005-0000-0000-0000D6730000}"/>
    <cellStyle name="Percent 2 2" xfId="102" xr:uid="{00000000-0005-0000-0000-0000D7730000}"/>
    <cellStyle name="Percent 2 3" xfId="103" xr:uid="{00000000-0005-0000-0000-0000D8730000}"/>
    <cellStyle name="Percent 2 4" xfId="524" xr:uid="{00000000-0005-0000-0000-0000D9730000}"/>
    <cellStyle name="Percent 20" xfId="525" xr:uid="{00000000-0005-0000-0000-0000DA730000}"/>
    <cellStyle name="Percent 20 2" xfId="526" xr:uid="{00000000-0005-0000-0000-0000DB730000}"/>
    <cellStyle name="Percent 21" xfId="527" xr:uid="{00000000-0005-0000-0000-0000DC730000}"/>
    <cellStyle name="Percent 21 2" xfId="528" xr:uid="{00000000-0005-0000-0000-0000DD730000}"/>
    <cellStyle name="Percent 22" xfId="4201" xr:uid="{00000000-0005-0000-0000-0000DE730000}"/>
    <cellStyle name="Percent 22 2" xfId="8834" xr:uid="{00000000-0005-0000-0000-0000DF730000}"/>
    <cellStyle name="Percent 22 2 2" xfId="20553" xr:uid="{00000000-0005-0000-0000-0000E0730000}"/>
    <cellStyle name="Percent 22 2 2 2" xfId="33485" xr:uid="{00000000-0005-0000-0000-0000E1730000}"/>
    <cellStyle name="Percent 22 2 2 3" xfId="33486" xr:uid="{00000000-0005-0000-0000-0000E2730000}"/>
    <cellStyle name="Percent 22 2 2 4" xfId="33487" xr:uid="{00000000-0005-0000-0000-0000E3730000}"/>
    <cellStyle name="Percent 22 2 3" xfId="33488" xr:uid="{00000000-0005-0000-0000-0000E4730000}"/>
    <cellStyle name="Percent 22 2 4" xfId="33489" xr:uid="{00000000-0005-0000-0000-0000E5730000}"/>
    <cellStyle name="Percent 22 2 5" xfId="33490" xr:uid="{00000000-0005-0000-0000-0000E6730000}"/>
    <cellStyle name="Percent 22 3" xfId="20554" xr:uid="{00000000-0005-0000-0000-0000E7730000}"/>
    <cellStyle name="Percent 22 3 2" xfId="33491" xr:uid="{00000000-0005-0000-0000-0000E8730000}"/>
    <cellStyle name="Percent 22 3 3" xfId="33492" xr:uid="{00000000-0005-0000-0000-0000E9730000}"/>
    <cellStyle name="Percent 22 3 4" xfId="33493" xr:uid="{00000000-0005-0000-0000-0000EA730000}"/>
    <cellStyle name="Percent 22 4" xfId="33494" xr:uid="{00000000-0005-0000-0000-0000EB730000}"/>
    <cellStyle name="Percent 22 5" xfId="33495" xr:uid="{00000000-0005-0000-0000-0000EC730000}"/>
    <cellStyle name="Percent 22 6" xfId="33496" xr:uid="{00000000-0005-0000-0000-0000ED730000}"/>
    <cellStyle name="Percent 23" xfId="33497" xr:uid="{00000000-0005-0000-0000-0000EE730000}"/>
    <cellStyle name="Percent 23 2" xfId="33498" xr:uid="{00000000-0005-0000-0000-0000EF730000}"/>
    <cellStyle name="Percent 24" xfId="33499" xr:uid="{00000000-0005-0000-0000-0000F0730000}"/>
    <cellStyle name="Percent 24 2" xfId="33500" xr:uid="{00000000-0005-0000-0000-0000F1730000}"/>
    <cellStyle name="Percent 25" xfId="33501" xr:uid="{00000000-0005-0000-0000-0000F2730000}"/>
    <cellStyle name="Percent 26" xfId="33502" xr:uid="{00000000-0005-0000-0000-0000F3730000}"/>
    <cellStyle name="Percent 3" xfId="104" xr:uid="{00000000-0005-0000-0000-0000F4730000}"/>
    <cellStyle name="Percent 3 2" xfId="105" xr:uid="{00000000-0005-0000-0000-0000F5730000}"/>
    <cellStyle name="Percent 3 3" xfId="106" xr:uid="{00000000-0005-0000-0000-0000F6730000}"/>
    <cellStyle name="Percent 3 4" xfId="529" xr:uid="{00000000-0005-0000-0000-0000F7730000}"/>
    <cellStyle name="Percent 4" xfId="530" xr:uid="{00000000-0005-0000-0000-0000F8730000}"/>
    <cellStyle name="Percent 4 2" xfId="531" xr:uid="{00000000-0005-0000-0000-0000F9730000}"/>
    <cellStyle name="Percent 5" xfId="532" xr:uid="{00000000-0005-0000-0000-0000FA730000}"/>
    <cellStyle name="Percent 5 2" xfId="533" xr:uid="{00000000-0005-0000-0000-0000FB730000}"/>
    <cellStyle name="Percent 6" xfId="534" xr:uid="{00000000-0005-0000-0000-0000FC730000}"/>
    <cellStyle name="Percent 6 2" xfId="535" xr:uid="{00000000-0005-0000-0000-0000FD730000}"/>
    <cellStyle name="Percent 7" xfId="536" xr:uid="{00000000-0005-0000-0000-0000FE730000}"/>
    <cellStyle name="Percent 7 2" xfId="537" xr:uid="{00000000-0005-0000-0000-0000FF730000}"/>
    <cellStyle name="Percent 8" xfId="538" xr:uid="{00000000-0005-0000-0000-000000740000}"/>
    <cellStyle name="Percent 8 2" xfId="539" xr:uid="{00000000-0005-0000-0000-000001740000}"/>
    <cellStyle name="Percent 9" xfId="540" xr:uid="{00000000-0005-0000-0000-000002740000}"/>
    <cellStyle name="Percent 9 2" xfId="541" xr:uid="{00000000-0005-0000-0000-000003740000}"/>
    <cellStyle name="PrePop Currency (0)" xfId="542" xr:uid="{00000000-0005-0000-0000-000004740000}"/>
    <cellStyle name="PrePop Currency (0) 2" xfId="543" xr:uid="{00000000-0005-0000-0000-000005740000}"/>
    <cellStyle name="PrePop Currency (0) 3" xfId="544" xr:uid="{00000000-0005-0000-0000-000006740000}"/>
    <cellStyle name="PrePop Currency (0) 4" xfId="545" xr:uid="{00000000-0005-0000-0000-000007740000}"/>
    <cellStyle name="PrePop Currency (2)" xfId="546" xr:uid="{00000000-0005-0000-0000-000008740000}"/>
    <cellStyle name="PrePop Currency (2) 2" xfId="547" xr:uid="{00000000-0005-0000-0000-000009740000}"/>
    <cellStyle name="PrePop Currency (2) 3" xfId="548" xr:uid="{00000000-0005-0000-0000-00000A740000}"/>
    <cellStyle name="PrePop Currency (2) 4" xfId="549" xr:uid="{00000000-0005-0000-0000-00000B740000}"/>
    <cellStyle name="PrePop Units (0)" xfId="550" xr:uid="{00000000-0005-0000-0000-00000C740000}"/>
    <cellStyle name="PrePop Units (0) 2" xfId="551" xr:uid="{00000000-0005-0000-0000-00000D740000}"/>
    <cellStyle name="PrePop Units (0) 3" xfId="552" xr:uid="{00000000-0005-0000-0000-00000E740000}"/>
    <cellStyle name="PrePop Units (0) 4" xfId="553" xr:uid="{00000000-0005-0000-0000-00000F740000}"/>
    <cellStyle name="PrePop Units (1)" xfId="554" xr:uid="{00000000-0005-0000-0000-000010740000}"/>
    <cellStyle name="PrePop Units (1) 2" xfId="555" xr:uid="{00000000-0005-0000-0000-000011740000}"/>
    <cellStyle name="PrePop Units (1) 3" xfId="556" xr:uid="{00000000-0005-0000-0000-000012740000}"/>
    <cellStyle name="PrePop Units (1) 4" xfId="557" xr:uid="{00000000-0005-0000-0000-000013740000}"/>
    <cellStyle name="PrePop Units (2)" xfId="558" xr:uid="{00000000-0005-0000-0000-000014740000}"/>
    <cellStyle name="PrePop Units (2) 2" xfId="559" xr:uid="{00000000-0005-0000-0000-000015740000}"/>
    <cellStyle name="PrePop Units (2) 3" xfId="560" xr:uid="{00000000-0005-0000-0000-000016740000}"/>
    <cellStyle name="PrePop Units (2) 4" xfId="561" xr:uid="{00000000-0005-0000-0000-000017740000}"/>
    <cellStyle name="Prozent 10" xfId="562" xr:uid="{00000000-0005-0000-0000-000018740000}"/>
    <cellStyle name="Prozent 10 2" xfId="1366" xr:uid="{00000000-0005-0000-0000-000019740000}"/>
    <cellStyle name="Prozent 10 2 2" xfId="33503" xr:uid="{00000000-0005-0000-0000-00001A740000}"/>
    <cellStyle name="Prozent 10 2 3" xfId="33504" xr:uid="{00000000-0005-0000-0000-00001B740000}"/>
    <cellStyle name="Prozent 10 2 4" xfId="33505" xr:uid="{00000000-0005-0000-0000-00001C740000}"/>
    <cellStyle name="Prozent 10 3" xfId="8835" xr:uid="{00000000-0005-0000-0000-00001D740000}"/>
    <cellStyle name="Prozent 10 3 2" xfId="20555" xr:uid="{00000000-0005-0000-0000-00001E740000}"/>
    <cellStyle name="Prozent 10 3 2 2" xfId="33506" xr:uid="{00000000-0005-0000-0000-00001F740000}"/>
    <cellStyle name="Prozent 10 3 2 3" xfId="33507" xr:uid="{00000000-0005-0000-0000-000020740000}"/>
    <cellStyle name="Prozent 10 3 2 4" xfId="33508" xr:uid="{00000000-0005-0000-0000-000021740000}"/>
    <cellStyle name="Prozent 10 3 3" xfId="33509" xr:uid="{00000000-0005-0000-0000-000022740000}"/>
    <cellStyle name="Prozent 10 3 4" xfId="33510" xr:uid="{00000000-0005-0000-0000-000023740000}"/>
    <cellStyle name="Prozent 10 3 5" xfId="33511" xr:uid="{00000000-0005-0000-0000-000024740000}"/>
    <cellStyle name="Prozent 10 4" xfId="33512" xr:uid="{00000000-0005-0000-0000-000025740000}"/>
    <cellStyle name="Prozent 10 4 2" xfId="33513" xr:uid="{00000000-0005-0000-0000-000026740000}"/>
    <cellStyle name="Prozent 10 4 3" xfId="33514" xr:uid="{00000000-0005-0000-0000-000027740000}"/>
    <cellStyle name="Prozent 10 4 4" xfId="33515" xr:uid="{00000000-0005-0000-0000-000028740000}"/>
    <cellStyle name="Prozent 10 5" xfId="33516" xr:uid="{00000000-0005-0000-0000-000029740000}"/>
    <cellStyle name="Prozent 10 6" xfId="33517" xr:uid="{00000000-0005-0000-0000-00002A740000}"/>
    <cellStyle name="Prozent 10 7" xfId="33518" xr:uid="{00000000-0005-0000-0000-00002B740000}"/>
    <cellStyle name="Prozent 11" xfId="563" xr:uid="{00000000-0005-0000-0000-00002C740000}"/>
    <cellStyle name="Prozent 11 2" xfId="564" xr:uid="{00000000-0005-0000-0000-00002D740000}"/>
    <cellStyle name="Prozent 11 2 2" xfId="20556" xr:uid="{00000000-0005-0000-0000-00002E740000}"/>
    <cellStyle name="Prozent 11 2 2 2" xfId="33519" xr:uid="{00000000-0005-0000-0000-00002F740000}"/>
    <cellStyle name="Prozent 11 2 2 3" xfId="38735" xr:uid="{00000000-0005-0000-0000-000030740000}"/>
    <cellStyle name="Prozent 11 2 3" xfId="33520" xr:uid="{00000000-0005-0000-0000-000031740000}"/>
    <cellStyle name="Prozent 11 2 4" xfId="33521" xr:uid="{00000000-0005-0000-0000-000032740000}"/>
    <cellStyle name="Prozent 11 3" xfId="20557" xr:uid="{00000000-0005-0000-0000-000033740000}"/>
    <cellStyle name="Prozent 11 3 2" xfId="33522" xr:uid="{00000000-0005-0000-0000-000034740000}"/>
    <cellStyle name="Prozent 11 3 3" xfId="38736" xr:uid="{00000000-0005-0000-0000-000035740000}"/>
    <cellStyle name="Prozent 11 4" xfId="33523" xr:uid="{00000000-0005-0000-0000-000036740000}"/>
    <cellStyle name="Prozent 11 4 2" xfId="33524" xr:uid="{00000000-0005-0000-0000-000037740000}"/>
    <cellStyle name="Prozent 11 5" xfId="33525" xr:uid="{00000000-0005-0000-0000-000038740000}"/>
    <cellStyle name="Prozent 12" xfId="8836" xr:uid="{00000000-0005-0000-0000-000039740000}"/>
    <cellStyle name="Prozent 12 2" xfId="20558" xr:uid="{00000000-0005-0000-0000-00003A740000}"/>
    <cellStyle name="Prozent 12 2 2" xfId="33526" xr:uid="{00000000-0005-0000-0000-00003B740000}"/>
    <cellStyle name="Prozent 12 2 3" xfId="33527" xr:uid="{00000000-0005-0000-0000-00003C740000}"/>
    <cellStyle name="Prozent 12 3" xfId="33528" xr:uid="{00000000-0005-0000-0000-00003D740000}"/>
    <cellStyle name="Prozent 12 4" xfId="33529" xr:uid="{00000000-0005-0000-0000-00003E740000}"/>
    <cellStyle name="Prozent 13" xfId="8837" xr:uid="{00000000-0005-0000-0000-00003F740000}"/>
    <cellStyle name="Prozent 13 2" xfId="20559" xr:uid="{00000000-0005-0000-0000-000040740000}"/>
    <cellStyle name="Prozent 13 2 2" xfId="33530" xr:uid="{00000000-0005-0000-0000-000041740000}"/>
    <cellStyle name="Prozent 13 2 3" xfId="38737" xr:uid="{00000000-0005-0000-0000-000042740000}"/>
    <cellStyle name="Prozent 13 3" xfId="33531" xr:uid="{00000000-0005-0000-0000-000043740000}"/>
    <cellStyle name="Prozent 13 4" xfId="38738" xr:uid="{00000000-0005-0000-0000-000044740000}"/>
    <cellStyle name="Prozent 14" xfId="20560" xr:uid="{00000000-0005-0000-0000-000045740000}"/>
    <cellStyle name="Prozent 14 2" xfId="38739" xr:uid="{00000000-0005-0000-0000-000046740000}"/>
    <cellStyle name="Prozent 14 3" xfId="38740" xr:uid="{00000000-0005-0000-0000-000047740000}"/>
    <cellStyle name="Prozent 15" xfId="20561" xr:uid="{00000000-0005-0000-0000-000048740000}"/>
    <cellStyle name="Prozent 2" xfId="107" xr:uid="{00000000-0005-0000-0000-000049740000}"/>
    <cellStyle name="Prozent 2 2" xfId="3" xr:uid="{00000000-0005-0000-0000-00004A740000}"/>
    <cellStyle name="Prozent 2 3" xfId="108" xr:uid="{00000000-0005-0000-0000-00004B740000}"/>
    <cellStyle name="Prozent 2 4" xfId="565" xr:uid="{00000000-0005-0000-0000-00004C740000}"/>
    <cellStyle name="Prozent 2 5" xfId="33532" xr:uid="{00000000-0005-0000-0000-00004D740000}"/>
    <cellStyle name="Prozent 3" xfId="109" xr:uid="{00000000-0005-0000-0000-00004E740000}"/>
    <cellStyle name="Prozent 3 2" xfId="110" xr:uid="{00000000-0005-0000-0000-00004F740000}"/>
    <cellStyle name="Prozent 3 3" xfId="566" xr:uid="{00000000-0005-0000-0000-000050740000}"/>
    <cellStyle name="Prozent 3 4" xfId="567" xr:uid="{00000000-0005-0000-0000-000051740000}"/>
    <cellStyle name="Prozent 4" xfId="111" xr:uid="{00000000-0005-0000-0000-000052740000}"/>
    <cellStyle name="Prozent 4 10" xfId="8838" xr:uid="{00000000-0005-0000-0000-000053740000}"/>
    <cellStyle name="Prozent 4 10 2" xfId="20562" xr:uid="{00000000-0005-0000-0000-000054740000}"/>
    <cellStyle name="Prozent 4 10 2 2" xfId="33533" xr:uid="{00000000-0005-0000-0000-000055740000}"/>
    <cellStyle name="Prozent 4 10 2 3" xfId="38741" xr:uid="{00000000-0005-0000-0000-000056740000}"/>
    <cellStyle name="Prozent 4 10 3" xfId="33534" xr:uid="{00000000-0005-0000-0000-000057740000}"/>
    <cellStyle name="Prozent 4 10 4" xfId="38742" xr:uid="{00000000-0005-0000-0000-000058740000}"/>
    <cellStyle name="Prozent 4 11" xfId="33535" xr:uid="{00000000-0005-0000-0000-000059740000}"/>
    <cellStyle name="Prozent 4 11 2" xfId="33536" xr:uid="{00000000-0005-0000-0000-00005A740000}"/>
    <cellStyle name="Prozent 4 2" xfId="112" xr:uid="{00000000-0005-0000-0000-00005B740000}"/>
    <cellStyle name="Prozent 4 2 2" xfId="113" xr:uid="{00000000-0005-0000-0000-00005C740000}"/>
    <cellStyle name="Prozent 4 2 2 2" xfId="8839" xr:uid="{00000000-0005-0000-0000-00005D740000}"/>
    <cellStyle name="Prozent 4 2 2 2 2" xfId="20563" xr:uid="{00000000-0005-0000-0000-00005E740000}"/>
    <cellStyle name="Prozent 4 2 2 2 2 2" xfId="33537" xr:uid="{00000000-0005-0000-0000-00005F740000}"/>
    <cellStyle name="Prozent 4 2 2 2 2 3" xfId="38743" xr:uid="{00000000-0005-0000-0000-000060740000}"/>
    <cellStyle name="Prozent 4 2 2 2 3" xfId="33538" xr:uid="{00000000-0005-0000-0000-000061740000}"/>
    <cellStyle name="Prozent 4 2 2 2 4" xfId="38744" xr:uid="{00000000-0005-0000-0000-000062740000}"/>
    <cellStyle name="Prozent 4 2 2 3" xfId="8840" xr:uid="{00000000-0005-0000-0000-000063740000}"/>
    <cellStyle name="Prozent 4 2 2 3 2" xfId="20564" xr:uid="{00000000-0005-0000-0000-000064740000}"/>
    <cellStyle name="Prozent 4 2 2 3 2 2" xfId="33539" xr:uid="{00000000-0005-0000-0000-000065740000}"/>
    <cellStyle name="Prozent 4 2 2 3 2 3" xfId="38745" xr:uid="{00000000-0005-0000-0000-000066740000}"/>
    <cellStyle name="Prozent 4 2 2 3 3" xfId="33540" xr:uid="{00000000-0005-0000-0000-000067740000}"/>
    <cellStyle name="Prozent 4 2 2 3 4" xfId="38746" xr:uid="{00000000-0005-0000-0000-000068740000}"/>
    <cellStyle name="Prozent 4 2 3" xfId="568" xr:uid="{00000000-0005-0000-0000-000069740000}"/>
    <cellStyle name="Prozent 4 2 4" xfId="569" xr:uid="{00000000-0005-0000-0000-00006A740000}"/>
    <cellStyle name="Prozent 4 2 5" xfId="8841" xr:uid="{00000000-0005-0000-0000-00006B740000}"/>
    <cellStyle name="Prozent 4 2 5 2" xfId="20565" xr:uid="{00000000-0005-0000-0000-00006C740000}"/>
    <cellStyle name="Prozent 4 2 5 2 2" xfId="33541" xr:uid="{00000000-0005-0000-0000-00006D740000}"/>
    <cellStyle name="Prozent 4 2 5 2 3" xfId="38747" xr:uid="{00000000-0005-0000-0000-00006E740000}"/>
    <cellStyle name="Prozent 4 2 5 3" xfId="33542" xr:uid="{00000000-0005-0000-0000-00006F740000}"/>
    <cellStyle name="Prozent 4 2 5 4" xfId="38748" xr:uid="{00000000-0005-0000-0000-000070740000}"/>
    <cellStyle name="Prozent 4 2 6" xfId="8842" xr:uid="{00000000-0005-0000-0000-000071740000}"/>
    <cellStyle name="Prozent 4 2 6 2" xfId="20566" xr:uid="{00000000-0005-0000-0000-000072740000}"/>
    <cellStyle name="Prozent 4 2 6 2 2" xfId="33543" xr:uid="{00000000-0005-0000-0000-000073740000}"/>
    <cellStyle name="Prozent 4 2 6 2 3" xfId="38749" xr:uid="{00000000-0005-0000-0000-000074740000}"/>
    <cellStyle name="Prozent 4 2 6 3" xfId="33544" xr:uid="{00000000-0005-0000-0000-000075740000}"/>
    <cellStyle name="Prozent 4 2 6 4" xfId="38750" xr:uid="{00000000-0005-0000-0000-000076740000}"/>
    <cellStyle name="Prozent 4 3" xfId="114" xr:uid="{00000000-0005-0000-0000-000077740000}"/>
    <cellStyle name="Prozent 4 3 2" xfId="33545" xr:uid="{00000000-0005-0000-0000-000078740000}"/>
    <cellStyle name="Prozent 4 3 2 2" xfId="33546" xr:uid="{00000000-0005-0000-0000-000079740000}"/>
    <cellStyle name="Prozent 4 3 3" xfId="33547" xr:uid="{00000000-0005-0000-0000-00007A740000}"/>
    <cellStyle name="Prozent 4 3 4" xfId="33548" xr:uid="{00000000-0005-0000-0000-00007B740000}"/>
    <cellStyle name="Prozent 4 4" xfId="570" xr:uid="{00000000-0005-0000-0000-00007C740000}"/>
    <cellStyle name="Prozent 4 4 2" xfId="33549" xr:uid="{00000000-0005-0000-0000-00007D740000}"/>
    <cellStyle name="Prozent 4 4 2 2" xfId="33550" xr:uid="{00000000-0005-0000-0000-00007E740000}"/>
    <cellStyle name="Prozent 4 4 3" xfId="33551" xr:uid="{00000000-0005-0000-0000-00007F740000}"/>
    <cellStyle name="Prozent 4 4 4" xfId="33552" xr:uid="{00000000-0005-0000-0000-000080740000}"/>
    <cellStyle name="Prozent 4 5" xfId="571" xr:uid="{00000000-0005-0000-0000-000081740000}"/>
    <cellStyle name="Prozent 4 5 2" xfId="572" xr:uid="{00000000-0005-0000-0000-000082740000}"/>
    <cellStyle name="Prozent 4 5 3" xfId="573" xr:uid="{00000000-0005-0000-0000-000083740000}"/>
    <cellStyle name="Prozent 4 5 3 2" xfId="20567" xr:uid="{00000000-0005-0000-0000-000084740000}"/>
    <cellStyle name="Prozent 4 5 3 2 2" xfId="38751" xr:uid="{00000000-0005-0000-0000-000085740000}"/>
    <cellStyle name="Prozent 4 5 3 2 3" xfId="38752" xr:uid="{00000000-0005-0000-0000-000086740000}"/>
    <cellStyle name="Prozent 4 5 3 3" xfId="38753" xr:uid="{00000000-0005-0000-0000-000087740000}"/>
    <cellStyle name="Prozent 4 5 3 4" xfId="38754" xr:uid="{00000000-0005-0000-0000-000088740000}"/>
    <cellStyle name="Prozent 4 5 4" xfId="20568" xr:uid="{00000000-0005-0000-0000-000089740000}"/>
    <cellStyle name="Prozent 4 5 4 2" xfId="38755" xr:uid="{00000000-0005-0000-0000-00008A740000}"/>
    <cellStyle name="Prozent 4 5 4 3" xfId="38756" xr:uid="{00000000-0005-0000-0000-00008B740000}"/>
    <cellStyle name="Prozent 4 5 5" xfId="38757" xr:uid="{00000000-0005-0000-0000-00008C740000}"/>
    <cellStyle name="Prozent 4 5 6" xfId="38758" xr:uid="{00000000-0005-0000-0000-00008D740000}"/>
    <cellStyle name="Prozent 4 6" xfId="574" xr:uid="{00000000-0005-0000-0000-00008E740000}"/>
    <cellStyle name="Prozent 4 6 2" xfId="575" xr:uid="{00000000-0005-0000-0000-00008F740000}"/>
    <cellStyle name="Prozent 4 6 2 2" xfId="20569" xr:uid="{00000000-0005-0000-0000-000090740000}"/>
    <cellStyle name="Prozent 4 6 2 2 2" xfId="33553" xr:uid="{00000000-0005-0000-0000-000091740000}"/>
    <cellStyle name="Prozent 4 6 2 2 3" xfId="33554" xr:uid="{00000000-0005-0000-0000-000092740000}"/>
    <cellStyle name="Prozent 4 6 2 2 4" xfId="33555" xr:uid="{00000000-0005-0000-0000-000093740000}"/>
    <cellStyle name="Prozent 4 6 2 3" xfId="33556" xr:uid="{00000000-0005-0000-0000-000094740000}"/>
    <cellStyle name="Prozent 4 6 2 4" xfId="33557" xr:uid="{00000000-0005-0000-0000-000095740000}"/>
    <cellStyle name="Prozent 4 6 2 5" xfId="33558" xr:uid="{00000000-0005-0000-0000-000096740000}"/>
    <cellStyle name="Prozent 4 6 3" xfId="20570" xr:uid="{00000000-0005-0000-0000-000097740000}"/>
    <cellStyle name="Prozent 4 6 3 2" xfId="33559" xr:uid="{00000000-0005-0000-0000-000098740000}"/>
    <cellStyle name="Prozent 4 6 3 3" xfId="33560" xr:uid="{00000000-0005-0000-0000-000099740000}"/>
    <cellStyle name="Prozent 4 6 3 4" xfId="33561" xr:uid="{00000000-0005-0000-0000-00009A740000}"/>
    <cellStyle name="Prozent 4 6 4" xfId="33562" xr:uid="{00000000-0005-0000-0000-00009B740000}"/>
    <cellStyle name="Prozent 4 6 4 2" xfId="33563" xr:uid="{00000000-0005-0000-0000-00009C740000}"/>
    <cellStyle name="Prozent 4 6 4 3" xfId="33564" xr:uid="{00000000-0005-0000-0000-00009D740000}"/>
    <cellStyle name="Prozent 4 6 5" xfId="33565" xr:uid="{00000000-0005-0000-0000-00009E740000}"/>
    <cellStyle name="Prozent 4 6 6" xfId="33566" xr:uid="{00000000-0005-0000-0000-00009F740000}"/>
    <cellStyle name="Prozent 4 6 7" xfId="33567" xr:uid="{00000000-0005-0000-0000-0000A0740000}"/>
    <cellStyle name="Prozent 4 7" xfId="8843" xr:uid="{00000000-0005-0000-0000-0000A1740000}"/>
    <cellStyle name="Prozent 4 7 2" xfId="8844" xr:uid="{00000000-0005-0000-0000-0000A2740000}"/>
    <cellStyle name="Prozent 4 7 2 2" xfId="20571" xr:uid="{00000000-0005-0000-0000-0000A3740000}"/>
    <cellStyle name="Prozent 4 7 2 2 2" xfId="33568" xr:uid="{00000000-0005-0000-0000-0000A4740000}"/>
    <cellStyle name="Prozent 4 7 2 2 3" xfId="33569" xr:uid="{00000000-0005-0000-0000-0000A5740000}"/>
    <cellStyle name="Prozent 4 7 2 2 4" xfId="33570" xr:uid="{00000000-0005-0000-0000-0000A6740000}"/>
    <cellStyle name="Prozent 4 7 2 3" xfId="33571" xr:uid="{00000000-0005-0000-0000-0000A7740000}"/>
    <cellStyle name="Prozent 4 7 2 4" xfId="33572" xr:uid="{00000000-0005-0000-0000-0000A8740000}"/>
    <cellStyle name="Prozent 4 7 2 5" xfId="33573" xr:uid="{00000000-0005-0000-0000-0000A9740000}"/>
    <cellStyle name="Prozent 4 7 3" xfId="20572" xr:uid="{00000000-0005-0000-0000-0000AA740000}"/>
    <cellStyle name="Prozent 4 7 3 2" xfId="33574" xr:uid="{00000000-0005-0000-0000-0000AB740000}"/>
    <cellStyle name="Prozent 4 7 3 3" xfId="33575" xr:uid="{00000000-0005-0000-0000-0000AC740000}"/>
    <cellStyle name="Prozent 4 7 3 4" xfId="33576" xr:uid="{00000000-0005-0000-0000-0000AD740000}"/>
    <cellStyle name="Prozent 4 7 4" xfId="33577" xr:uid="{00000000-0005-0000-0000-0000AE740000}"/>
    <cellStyle name="Prozent 4 7 5" xfId="33578" xr:uid="{00000000-0005-0000-0000-0000AF740000}"/>
    <cellStyle name="Prozent 4 7 6" xfId="33579" xr:uid="{00000000-0005-0000-0000-0000B0740000}"/>
    <cellStyle name="Prozent 4 8" xfId="8845" xr:uid="{00000000-0005-0000-0000-0000B1740000}"/>
    <cellStyle name="Prozent 4 8 2" xfId="20573" xr:uid="{00000000-0005-0000-0000-0000B2740000}"/>
    <cellStyle name="Prozent 4 8 2 2" xfId="33580" xr:uid="{00000000-0005-0000-0000-0000B3740000}"/>
    <cellStyle name="Prozent 4 8 2 3" xfId="33581" xr:uid="{00000000-0005-0000-0000-0000B4740000}"/>
    <cellStyle name="Prozent 4 8 2 4" xfId="33582" xr:uid="{00000000-0005-0000-0000-0000B5740000}"/>
    <cellStyle name="Prozent 4 8 3" xfId="33583" xr:uid="{00000000-0005-0000-0000-0000B6740000}"/>
    <cellStyle name="Prozent 4 8 4" xfId="33584" xr:uid="{00000000-0005-0000-0000-0000B7740000}"/>
    <cellStyle name="Prozent 4 8 5" xfId="33585" xr:uid="{00000000-0005-0000-0000-0000B8740000}"/>
    <cellStyle name="Prozent 4 9" xfId="8846" xr:uid="{00000000-0005-0000-0000-0000B9740000}"/>
    <cellStyle name="Prozent 4 9 2" xfId="20574" xr:uid="{00000000-0005-0000-0000-0000BA740000}"/>
    <cellStyle name="Prozent 4 9 2 2" xfId="33586" xr:uid="{00000000-0005-0000-0000-0000BB740000}"/>
    <cellStyle name="Prozent 4 9 2 3" xfId="38759" xr:uid="{00000000-0005-0000-0000-0000BC740000}"/>
    <cellStyle name="Prozent 4 9 3" xfId="33587" xr:uid="{00000000-0005-0000-0000-0000BD740000}"/>
    <cellStyle name="Prozent 4 9 4" xfId="38760" xr:uid="{00000000-0005-0000-0000-0000BE740000}"/>
    <cellStyle name="Prozent 5" xfId="115" xr:uid="{00000000-0005-0000-0000-0000BF740000}"/>
    <cellStyle name="Prozent 5 2" xfId="116" xr:uid="{00000000-0005-0000-0000-0000C0740000}"/>
    <cellStyle name="Prozent 5 2 2" xfId="33588" xr:uid="{00000000-0005-0000-0000-0000C1740000}"/>
    <cellStyle name="Prozent 5 3" xfId="576" xr:uid="{00000000-0005-0000-0000-0000C2740000}"/>
    <cellStyle name="Prozent 5 4" xfId="577" xr:uid="{00000000-0005-0000-0000-0000C3740000}"/>
    <cellStyle name="Prozent 6" xfId="578" xr:uid="{00000000-0005-0000-0000-0000C4740000}"/>
    <cellStyle name="Prozent 6 2" xfId="579" xr:uid="{00000000-0005-0000-0000-0000C5740000}"/>
    <cellStyle name="Prozent 6 3" xfId="580" xr:uid="{00000000-0005-0000-0000-0000C6740000}"/>
    <cellStyle name="Prozent 6 4" xfId="581" xr:uid="{00000000-0005-0000-0000-0000C7740000}"/>
    <cellStyle name="Prozent 6 5" xfId="20575" xr:uid="{00000000-0005-0000-0000-0000C8740000}"/>
    <cellStyle name="Prozent 6 5 2" xfId="20531" xr:uid="{00000000-0005-0000-0000-0000C9740000}"/>
    <cellStyle name="Prozent 6 5 3" xfId="38761" xr:uid="{00000000-0005-0000-0000-0000CA740000}"/>
    <cellStyle name="Prozent 6 6" xfId="38762" xr:uid="{00000000-0005-0000-0000-0000CB740000}"/>
    <cellStyle name="Prozent 6 7" xfId="38763" xr:uid="{00000000-0005-0000-0000-0000CC740000}"/>
    <cellStyle name="Prozent 7" xfId="582" xr:uid="{00000000-0005-0000-0000-0000CD740000}"/>
    <cellStyle name="Prozent 7 2" xfId="583" xr:uid="{00000000-0005-0000-0000-0000CE740000}"/>
    <cellStyle name="Prozent 8" xfId="584" xr:uid="{00000000-0005-0000-0000-0000CF740000}"/>
    <cellStyle name="Prozent 8 10" xfId="585" xr:uid="{00000000-0005-0000-0000-0000D0740000}"/>
    <cellStyle name="Prozent 8 10 2" xfId="586" xr:uid="{00000000-0005-0000-0000-0000D1740000}"/>
    <cellStyle name="Prozent 8 10 2 2" xfId="587" xr:uid="{00000000-0005-0000-0000-0000D2740000}"/>
    <cellStyle name="Prozent 8 10 2 2 2" xfId="20576" xr:uid="{00000000-0005-0000-0000-0000D3740000}"/>
    <cellStyle name="Prozent 8 10 2 2 2 2" xfId="33589" xr:uid="{00000000-0005-0000-0000-0000D4740000}"/>
    <cellStyle name="Prozent 8 10 2 2 2 3" xfId="33590" xr:uid="{00000000-0005-0000-0000-0000D5740000}"/>
    <cellStyle name="Prozent 8 10 2 2 2 4" xfId="33591" xr:uid="{00000000-0005-0000-0000-0000D6740000}"/>
    <cellStyle name="Prozent 8 10 2 2 3" xfId="33592" xr:uid="{00000000-0005-0000-0000-0000D7740000}"/>
    <cellStyle name="Prozent 8 10 2 2 4" xfId="33593" xr:uid="{00000000-0005-0000-0000-0000D8740000}"/>
    <cellStyle name="Prozent 8 10 2 2 5" xfId="33594" xr:uid="{00000000-0005-0000-0000-0000D9740000}"/>
    <cellStyle name="Prozent 8 10 2 3" xfId="8847" xr:uid="{00000000-0005-0000-0000-0000DA740000}"/>
    <cellStyle name="Prozent 8 10 2 3 2" xfId="20577" xr:uid="{00000000-0005-0000-0000-0000DB740000}"/>
    <cellStyle name="Prozent 8 10 2 3 2 2" xfId="33595" xr:uid="{00000000-0005-0000-0000-0000DC740000}"/>
    <cellStyle name="Prozent 8 10 2 3 2 3" xfId="33596" xr:uid="{00000000-0005-0000-0000-0000DD740000}"/>
    <cellStyle name="Prozent 8 10 2 3 3" xfId="33597" xr:uid="{00000000-0005-0000-0000-0000DE740000}"/>
    <cellStyle name="Prozent 8 10 2 3 4" xfId="33598" xr:uid="{00000000-0005-0000-0000-0000DF740000}"/>
    <cellStyle name="Prozent 8 10 2 4" xfId="20578" xr:uid="{00000000-0005-0000-0000-0000E0740000}"/>
    <cellStyle name="Prozent 8 10 2 4 2" xfId="33599" xr:uid="{00000000-0005-0000-0000-0000E1740000}"/>
    <cellStyle name="Prozent 8 10 2 4 3" xfId="33600" xr:uid="{00000000-0005-0000-0000-0000E2740000}"/>
    <cellStyle name="Prozent 8 10 2 5" xfId="33601" xr:uid="{00000000-0005-0000-0000-0000E3740000}"/>
    <cellStyle name="Prozent 8 10 2 6" xfId="33602" xr:uid="{00000000-0005-0000-0000-0000E4740000}"/>
    <cellStyle name="Prozent 8 10 3" xfId="588" xr:uid="{00000000-0005-0000-0000-0000E5740000}"/>
    <cellStyle name="Prozent 8 10 3 2" xfId="20579" xr:uid="{00000000-0005-0000-0000-0000E6740000}"/>
    <cellStyle name="Prozent 8 10 3 2 2" xfId="33603" xr:uid="{00000000-0005-0000-0000-0000E7740000}"/>
    <cellStyle name="Prozent 8 10 3 2 3" xfId="33604" xr:uid="{00000000-0005-0000-0000-0000E8740000}"/>
    <cellStyle name="Prozent 8 10 3 2 4" xfId="33605" xr:uid="{00000000-0005-0000-0000-0000E9740000}"/>
    <cellStyle name="Prozent 8 10 3 3" xfId="33606" xr:uid="{00000000-0005-0000-0000-0000EA740000}"/>
    <cellStyle name="Prozent 8 10 3 4" xfId="33607" xr:uid="{00000000-0005-0000-0000-0000EB740000}"/>
    <cellStyle name="Prozent 8 10 3 5" xfId="33608" xr:uid="{00000000-0005-0000-0000-0000EC740000}"/>
    <cellStyle name="Prozent 8 10 4" xfId="8848" xr:uid="{00000000-0005-0000-0000-0000ED740000}"/>
    <cellStyle name="Prozent 8 10 4 2" xfId="20580" xr:uid="{00000000-0005-0000-0000-0000EE740000}"/>
    <cellStyle name="Prozent 8 10 4 2 2" xfId="33609" xr:uid="{00000000-0005-0000-0000-0000EF740000}"/>
    <cellStyle name="Prozent 8 10 4 2 3" xfId="33610" xr:uid="{00000000-0005-0000-0000-0000F0740000}"/>
    <cellStyle name="Prozent 8 10 4 3" xfId="33611" xr:uid="{00000000-0005-0000-0000-0000F1740000}"/>
    <cellStyle name="Prozent 8 10 4 4" xfId="33612" xr:uid="{00000000-0005-0000-0000-0000F2740000}"/>
    <cellStyle name="Prozent 8 10 5" xfId="20581" xr:uid="{00000000-0005-0000-0000-0000F3740000}"/>
    <cellStyle name="Prozent 8 10 5 2" xfId="33613" xr:uid="{00000000-0005-0000-0000-0000F4740000}"/>
    <cellStyle name="Prozent 8 10 5 3" xfId="33614" xr:uid="{00000000-0005-0000-0000-0000F5740000}"/>
    <cellStyle name="Prozent 8 10 5 4" xfId="33615" xr:uid="{00000000-0005-0000-0000-0000F6740000}"/>
    <cellStyle name="Prozent 8 10 6" xfId="33616" xr:uid="{00000000-0005-0000-0000-0000F7740000}"/>
    <cellStyle name="Prozent 8 10 6 2" xfId="33617" xr:uid="{00000000-0005-0000-0000-0000F8740000}"/>
    <cellStyle name="Prozent 8 10 7" xfId="33618" xr:uid="{00000000-0005-0000-0000-0000F9740000}"/>
    <cellStyle name="Prozent 8 10 8" xfId="33619" xr:uid="{00000000-0005-0000-0000-0000FA740000}"/>
    <cellStyle name="Prozent 8 11" xfId="589" xr:uid="{00000000-0005-0000-0000-0000FB740000}"/>
    <cellStyle name="Prozent 8 11 2" xfId="590" xr:uid="{00000000-0005-0000-0000-0000FC740000}"/>
    <cellStyle name="Prozent 8 11 2 2" xfId="20582" xr:uid="{00000000-0005-0000-0000-0000FD740000}"/>
    <cellStyle name="Prozent 8 11 2 2 2" xfId="33620" xr:uid="{00000000-0005-0000-0000-0000FE740000}"/>
    <cellStyle name="Prozent 8 11 2 2 3" xfId="33621" xr:uid="{00000000-0005-0000-0000-0000FF740000}"/>
    <cellStyle name="Prozent 8 11 2 2 4" xfId="33622" xr:uid="{00000000-0005-0000-0000-000000750000}"/>
    <cellStyle name="Prozent 8 11 2 3" xfId="33623" xr:uid="{00000000-0005-0000-0000-000001750000}"/>
    <cellStyle name="Prozent 8 11 2 4" xfId="33624" xr:uid="{00000000-0005-0000-0000-000002750000}"/>
    <cellStyle name="Prozent 8 11 2 5" xfId="33625" xr:uid="{00000000-0005-0000-0000-000003750000}"/>
    <cellStyle name="Prozent 8 11 3" xfId="8849" xr:uid="{00000000-0005-0000-0000-000004750000}"/>
    <cellStyle name="Prozent 8 11 3 2" xfId="20583" xr:uid="{00000000-0005-0000-0000-000005750000}"/>
    <cellStyle name="Prozent 8 11 3 2 2" xfId="33626" xr:uid="{00000000-0005-0000-0000-000006750000}"/>
    <cellStyle name="Prozent 8 11 3 2 3" xfId="33627" xr:uid="{00000000-0005-0000-0000-000007750000}"/>
    <cellStyle name="Prozent 8 11 3 3" xfId="33628" xr:uid="{00000000-0005-0000-0000-000008750000}"/>
    <cellStyle name="Prozent 8 11 3 4" xfId="33629" xr:uid="{00000000-0005-0000-0000-000009750000}"/>
    <cellStyle name="Prozent 8 11 4" xfId="20584" xr:uid="{00000000-0005-0000-0000-00000A750000}"/>
    <cellStyle name="Prozent 8 11 4 2" xfId="33630" xr:uid="{00000000-0005-0000-0000-00000B750000}"/>
    <cellStyle name="Prozent 8 11 4 3" xfId="33631" xr:uid="{00000000-0005-0000-0000-00000C750000}"/>
    <cellStyle name="Prozent 8 11 5" xfId="33632" xr:uid="{00000000-0005-0000-0000-00000D750000}"/>
    <cellStyle name="Prozent 8 11 5 2" xfId="33633" xr:uid="{00000000-0005-0000-0000-00000E750000}"/>
    <cellStyle name="Prozent 8 11 6" xfId="33634" xr:uid="{00000000-0005-0000-0000-00000F750000}"/>
    <cellStyle name="Prozent 8 12" xfId="591" xr:uid="{00000000-0005-0000-0000-000010750000}"/>
    <cellStyle name="Prozent 8 12 2" xfId="592" xr:uid="{00000000-0005-0000-0000-000011750000}"/>
    <cellStyle name="Prozent 8 12 2 2" xfId="20585" xr:uid="{00000000-0005-0000-0000-000012750000}"/>
    <cellStyle name="Prozent 8 12 2 2 2" xfId="33635" xr:uid="{00000000-0005-0000-0000-000013750000}"/>
    <cellStyle name="Prozent 8 12 2 2 3" xfId="33636" xr:uid="{00000000-0005-0000-0000-000014750000}"/>
    <cellStyle name="Prozent 8 12 2 2 4" xfId="33637" xr:uid="{00000000-0005-0000-0000-000015750000}"/>
    <cellStyle name="Prozent 8 12 2 3" xfId="33638" xr:uid="{00000000-0005-0000-0000-000016750000}"/>
    <cellStyle name="Prozent 8 12 2 4" xfId="33639" xr:uid="{00000000-0005-0000-0000-000017750000}"/>
    <cellStyle name="Prozent 8 12 2 5" xfId="33640" xr:uid="{00000000-0005-0000-0000-000018750000}"/>
    <cellStyle name="Prozent 8 12 3" xfId="20586" xr:uid="{00000000-0005-0000-0000-000019750000}"/>
    <cellStyle name="Prozent 8 12 3 2" xfId="33641" xr:uid="{00000000-0005-0000-0000-00001A750000}"/>
    <cellStyle name="Prozent 8 12 3 3" xfId="33642" xr:uid="{00000000-0005-0000-0000-00001B750000}"/>
    <cellStyle name="Prozent 8 12 3 4" xfId="33643" xr:uid="{00000000-0005-0000-0000-00001C750000}"/>
    <cellStyle name="Prozent 8 12 4" xfId="33644" xr:uid="{00000000-0005-0000-0000-00001D750000}"/>
    <cellStyle name="Prozent 8 12 5" xfId="33645" xr:uid="{00000000-0005-0000-0000-00001E750000}"/>
    <cellStyle name="Prozent 8 12 6" xfId="33646" xr:uid="{00000000-0005-0000-0000-00001F750000}"/>
    <cellStyle name="Prozent 8 13" xfId="593" xr:uid="{00000000-0005-0000-0000-000020750000}"/>
    <cellStyle name="Prozent 8 13 2" xfId="594" xr:uid="{00000000-0005-0000-0000-000021750000}"/>
    <cellStyle name="Prozent 8 13 2 2" xfId="20587" xr:uid="{00000000-0005-0000-0000-000022750000}"/>
    <cellStyle name="Prozent 8 13 2 2 2" xfId="38764" xr:uid="{00000000-0005-0000-0000-000023750000}"/>
    <cellStyle name="Prozent 8 13 2 2 3" xfId="38765" xr:uid="{00000000-0005-0000-0000-000024750000}"/>
    <cellStyle name="Prozent 8 13 2 3" xfId="33647" xr:uid="{00000000-0005-0000-0000-000025750000}"/>
    <cellStyle name="Prozent 8 13 2 4" xfId="33648" xr:uid="{00000000-0005-0000-0000-000026750000}"/>
    <cellStyle name="Prozent 8 13 3" xfId="20588" xr:uid="{00000000-0005-0000-0000-000027750000}"/>
    <cellStyle name="Prozent 8 13 3 2" xfId="38766" xr:uid="{00000000-0005-0000-0000-000028750000}"/>
    <cellStyle name="Prozent 8 13 3 3" xfId="38767" xr:uid="{00000000-0005-0000-0000-000029750000}"/>
    <cellStyle name="Prozent 8 13 4" xfId="33649" xr:uid="{00000000-0005-0000-0000-00002A750000}"/>
    <cellStyle name="Prozent 8 13 5" xfId="33650" xr:uid="{00000000-0005-0000-0000-00002B750000}"/>
    <cellStyle name="Prozent 8 14" xfId="595" xr:uid="{00000000-0005-0000-0000-00002C750000}"/>
    <cellStyle name="Prozent 8 14 2" xfId="20589" xr:uid="{00000000-0005-0000-0000-00002D750000}"/>
    <cellStyle name="Prozent 8 14 2 2" xfId="33651" xr:uid="{00000000-0005-0000-0000-00002E750000}"/>
    <cellStyle name="Prozent 8 14 2 3" xfId="33652" xr:uid="{00000000-0005-0000-0000-00002F750000}"/>
    <cellStyle name="Prozent 8 14 3" xfId="33653" xr:uid="{00000000-0005-0000-0000-000030750000}"/>
    <cellStyle name="Prozent 8 14 4" xfId="33654" xr:uid="{00000000-0005-0000-0000-000031750000}"/>
    <cellStyle name="Prozent 8 15" xfId="20590" xr:uid="{00000000-0005-0000-0000-000032750000}"/>
    <cellStyle name="Prozent 8 15 2" xfId="33655" xr:uid="{00000000-0005-0000-0000-000033750000}"/>
    <cellStyle name="Prozent 8 15 3" xfId="33656" xr:uid="{00000000-0005-0000-0000-000034750000}"/>
    <cellStyle name="Prozent 8 15 4" xfId="33657" xr:uid="{00000000-0005-0000-0000-000035750000}"/>
    <cellStyle name="Prozent 8 16" xfId="33658" xr:uid="{00000000-0005-0000-0000-000036750000}"/>
    <cellStyle name="Prozent 8 16 2" xfId="33659" xr:uid="{00000000-0005-0000-0000-000037750000}"/>
    <cellStyle name="Prozent 8 17" xfId="33660" xr:uid="{00000000-0005-0000-0000-000038750000}"/>
    <cellStyle name="Prozent 8 17 2" xfId="33661" xr:uid="{00000000-0005-0000-0000-000039750000}"/>
    <cellStyle name="Prozent 8 18" xfId="33662" xr:uid="{00000000-0005-0000-0000-00003A750000}"/>
    <cellStyle name="Prozent 8 2" xfId="596" xr:uid="{00000000-0005-0000-0000-00003B750000}"/>
    <cellStyle name="Prozent 8 2 10" xfId="20591" xr:uid="{00000000-0005-0000-0000-00003C750000}"/>
    <cellStyle name="Prozent 8 2 10 2" xfId="33663" xr:uid="{00000000-0005-0000-0000-00003D750000}"/>
    <cellStyle name="Prozent 8 2 10 3" xfId="33664" xr:uid="{00000000-0005-0000-0000-00003E750000}"/>
    <cellStyle name="Prozent 8 2 10 4" xfId="33665" xr:uid="{00000000-0005-0000-0000-00003F750000}"/>
    <cellStyle name="Prozent 8 2 11" xfId="33666" xr:uid="{00000000-0005-0000-0000-000040750000}"/>
    <cellStyle name="Prozent 8 2 11 2" xfId="33667" xr:uid="{00000000-0005-0000-0000-000041750000}"/>
    <cellStyle name="Prozent 8 2 12" xfId="33668" xr:uid="{00000000-0005-0000-0000-000042750000}"/>
    <cellStyle name="Prozent 8 2 13" xfId="33669" xr:uid="{00000000-0005-0000-0000-000043750000}"/>
    <cellStyle name="Prozent 8 2 2" xfId="597" xr:uid="{00000000-0005-0000-0000-000044750000}"/>
    <cellStyle name="Prozent 8 2 2 2" xfId="598" xr:uid="{00000000-0005-0000-0000-000045750000}"/>
    <cellStyle name="Prozent 8 2 2 2 2" xfId="599" xr:uid="{00000000-0005-0000-0000-000046750000}"/>
    <cellStyle name="Prozent 8 2 2 2 2 2" xfId="600" xr:uid="{00000000-0005-0000-0000-000047750000}"/>
    <cellStyle name="Prozent 8 2 2 2 2 2 2" xfId="20592" xr:uid="{00000000-0005-0000-0000-000048750000}"/>
    <cellStyle name="Prozent 8 2 2 2 2 2 2 2" xfId="33670" xr:uid="{00000000-0005-0000-0000-000049750000}"/>
    <cellStyle name="Prozent 8 2 2 2 2 2 2 3" xfId="33671" xr:uid="{00000000-0005-0000-0000-00004A750000}"/>
    <cellStyle name="Prozent 8 2 2 2 2 2 2 4" xfId="33672" xr:uid="{00000000-0005-0000-0000-00004B750000}"/>
    <cellStyle name="Prozent 8 2 2 2 2 2 3" xfId="33673" xr:uid="{00000000-0005-0000-0000-00004C750000}"/>
    <cellStyle name="Prozent 8 2 2 2 2 2 4" xfId="33674" xr:uid="{00000000-0005-0000-0000-00004D750000}"/>
    <cellStyle name="Prozent 8 2 2 2 2 2 5" xfId="33675" xr:uid="{00000000-0005-0000-0000-00004E750000}"/>
    <cellStyle name="Prozent 8 2 2 2 2 3" xfId="8850" xr:uid="{00000000-0005-0000-0000-00004F750000}"/>
    <cellStyle name="Prozent 8 2 2 2 2 3 2" xfId="20593" xr:uid="{00000000-0005-0000-0000-000050750000}"/>
    <cellStyle name="Prozent 8 2 2 2 2 3 2 2" xfId="33676" xr:uid="{00000000-0005-0000-0000-000051750000}"/>
    <cellStyle name="Prozent 8 2 2 2 2 3 2 3" xfId="33677" xr:uid="{00000000-0005-0000-0000-000052750000}"/>
    <cellStyle name="Prozent 8 2 2 2 2 3 3" xfId="33678" xr:uid="{00000000-0005-0000-0000-000053750000}"/>
    <cellStyle name="Prozent 8 2 2 2 2 3 4" xfId="33679" xr:uid="{00000000-0005-0000-0000-000054750000}"/>
    <cellStyle name="Prozent 8 2 2 2 2 4" xfId="20594" xr:uid="{00000000-0005-0000-0000-000055750000}"/>
    <cellStyle name="Prozent 8 2 2 2 2 4 2" xfId="33680" xr:uid="{00000000-0005-0000-0000-000056750000}"/>
    <cellStyle name="Prozent 8 2 2 2 2 4 3" xfId="33681" xr:uid="{00000000-0005-0000-0000-000057750000}"/>
    <cellStyle name="Prozent 8 2 2 2 2 5" xfId="33682" xr:uid="{00000000-0005-0000-0000-000058750000}"/>
    <cellStyle name="Prozent 8 2 2 2 2 6" xfId="33683" xr:uid="{00000000-0005-0000-0000-000059750000}"/>
    <cellStyle name="Prozent 8 2 2 2 3" xfId="601" xr:uid="{00000000-0005-0000-0000-00005A750000}"/>
    <cellStyle name="Prozent 8 2 2 2 3 2" xfId="20595" xr:uid="{00000000-0005-0000-0000-00005B750000}"/>
    <cellStyle name="Prozent 8 2 2 2 3 2 2" xfId="33684" xr:uid="{00000000-0005-0000-0000-00005C750000}"/>
    <cellStyle name="Prozent 8 2 2 2 3 2 3" xfId="33685" xr:uid="{00000000-0005-0000-0000-00005D750000}"/>
    <cellStyle name="Prozent 8 2 2 2 3 2 4" xfId="33686" xr:uid="{00000000-0005-0000-0000-00005E750000}"/>
    <cellStyle name="Prozent 8 2 2 2 3 3" xfId="33687" xr:uid="{00000000-0005-0000-0000-00005F750000}"/>
    <cellStyle name="Prozent 8 2 2 2 3 4" xfId="33688" xr:uid="{00000000-0005-0000-0000-000060750000}"/>
    <cellStyle name="Prozent 8 2 2 2 3 5" xfId="33689" xr:uid="{00000000-0005-0000-0000-000061750000}"/>
    <cellStyle name="Prozent 8 2 2 2 4" xfId="8851" xr:uid="{00000000-0005-0000-0000-000062750000}"/>
    <cellStyle name="Prozent 8 2 2 2 4 2" xfId="20596" xr:uid="{00000000-0005-0000-0000-000063750000}"/>
    <cellStyle name="Prozent 8 2 2 2 4 2 2" xfId="33690" xr:uid="{00000000-0005-0000-0000-000064750000}"/>
    <cellStyle name="Prozent 8 2 2 2 4 2 3" xfId="33691" xr:uid="{00000000-0005-0000-0000-000065750000}"/>
    <cellStyle name="Prozent 8 2 2 2 4 3" xfId="33692" xr:uid="{00000000-0005-0000-0000-000066750000}"/>
    <cellStyle name="Prozent 8 2 2 2 4 4" xfId="33693" xr:uid="{00000000-0005-0000-0000-000067750000}"/>
    <cellStyle name="Prozent 8 2 2 2 5" xfId="20597" xr:uid="{00000000-0005-0000-0000-000068750000}"/>
    <cellStyle name="Prozent 8 2 2 2 5 2" xfId="33694" xr:uid="{00000000-0005-0000-0000-000069750000}"/>
    <cellStyle name="Prozent 8 2 2 2 5 3" xfId="33695" xr:uid="{00000000-0005-0000-0000-00006A750000}"/>
    <cellStyle name="Prozent 8 2 2 2 5 4" xfId="33696" xr:uid="{00000000-0005-0000-0000-00006B750000}"/>
    <cellStyle name="Prozent 8 2 2 2 6" xfId="33697" xr:uid="{00000000-0005-0000-0000-00006C750000}"/>
    <cellStyle name="Prozent 8 2 2 2 6 2" xfId="33698" xr:uid="{00000000-0005-0000-0000-00006D750000}"/>
    <cellStyle name="Prozent 8 2 2 2 7" xfId="33699" xr:uid="{00000000-0005-0000-0000-00006E750000}"/>
    <cellStyle name="Prozent 8 2 2 2 8" xfId="33700" xr:uid="{00000000-0005-0000-0000-00006F750000}"/>
    <cellStyle name="Prozent 8 2 2 3" xfId="602" xr:uid="{00000000-0005-0000-0000-000070750000}"/>
    <cellStyle name="Prozent 8 2 2 3 2" xfId="603" xr:uid="{00000000-0005-0000-0000-000071750000}"/>
    <cellStyle name="Prozent 8 2 2 3 2 2" xfId="20598" xr:uid="{00000000-0005-0000-0000-000072750000}"/>
    <cellStyle name="Prozent 8 2 2 3 2 2 2" xfId="33701" xr:uid="{00000000-0005-0000-0000-000073750000}"/>
    <cellStyle name="Prozent 8 2 2 3 2 2 3" xfId="33702" xr:uid="{00000000-0005-0000-0000-000074750000}"/>
    <cellStyle name="Prozent 8 2 2 3 2 2 4" xfId="33703" xr:uid="{00000000-0005-0000-0000-000075750000}"/>
    <cellStyle name="Prozent 8 2 2 3 2 3" xfId="33704" xr:uid="{00000000-0005-0000-0000-000076750000}"/>
    <cellStyle name="Prozent 8 2 2 3 2 4" xfId="33705" xr:uid="{00000000-0005-0000-0000-000077750000}"/>
    <cellStyle name="Prozent 8 2 2 3 2 5" xfId="33706" xr:uid="{00000000-0005-0000-0000-000078750000}"/>
    <cellStyle name="Prozent 8 2 2 3 3" xfId="8852" xr:uid="{00000000-0005-0000-0000-000079750000}"/>
    <cellStyle name="Prozent 8 2 2 3 3 2" xfId="20599" xr:uid="{00000000-0005-0000-0000-00007A750000}"/>
    <cellStyle name="Prozent 8 2 2 3 3 2 2" xfId="33707" xr:uid="{00000000-0005-0000-0000-00007B750000}"/>
    <cellStyle name="Prozent 8 2 2 3 3 2 3" xfId="33708" xr:uid="{00000000-0005-0000-0000-00007C750000}"/>
    <cellStyle name="Prozent 8 2 2 3 3 3" xfId="33709" xr:uid="{00000000-0005-0000-0000-00007D750000}"/>
    <cellStyle name="Prozent 8 2 2 3 3 4" xfId="33710" xr:uid="{00000000-0005-0000-0000-00007E750000}"/>
    <cellStyle name="Prozent 8 2 2 3 4" xfId="20600" xr:uid="{00000000-0005-0000-0000-00007F750000}"/>
    <cellStyle name="Prozent 8 2 2 3 4 2" xfId="33711" xr:uid="{00000000-0005-0000-0000-000080750000}"/>
    <cellStyle name="Prozent 8 2 2 3 4 3" xfId="33712" xr:uid="{00000000-0005-0000-0000-000081750000}"/>
    <cellStyle name="Prozent 8 2 2 3 5" xfId="33713" xr:uid="{00000000-0005-0000-0000-000082750000}"/>
    <cellStyle name="Prozent 8 2 2 3 6" xfId="33714" xr:uid="{00000000-0005-0000-0000-000083750000}"/>
    <cellStyle name="Prozent 8 2 2 4" xfId="604" xr:uid="{00000000-0005-0000-0000-000084750000}"/>
    <cellStyle name="Prozent 8 2 2 4 2" xfId="20601" xr:uid="{00000000-0005-0000-0000-000085750000}"/>
    <cellStyle name="Prozent 8 2 2 4 2 2" xfId="33715" xr:uid="{00000000-0005-0000-0000-000086750000}"/>
    <cellStyle name="Prozent 8 2 2 4 2 3" xfId="33716" xr:uid="{00000000-0005-0000-0000-000087750000}"/>
    <cellStyle name="Prozent 8 2 2 4 2 4" xfId="33717" xr:uid="{00000000-0005-0000-0000-000088750000}"/>
    <cellStyle name="Prozent 8 2 2 4 3" xfId="33718" xr:uid="{00000000-0005-0000-0000-000089750000}"/>
    <cellStyle name="Prozent 8 2 2 4 4" xfId="33719" xr:uid="{00000000-0005-0000-0000-00008A750000}"/>
    <cellStyle name="Prozent 8 2 2 4 5" xfId="33720" xr:uid="{00000000-0005-0000-0000-00008B750000}"/>
    <cellStyle name="Prozent 8 2 2 5" xfId="1367" xr:uid="{00000000-0005-0000-0000-00008C750000}"/>
    <cellStyle name="Prozent 8 2 2 5 2" xfId="20602" xr:uid="{00000000-0005-0000-0000-00008D750000}"/>
    <cellStyle name="Prozent 8 2 2 5 2 2" xfId="33721" xr:uid="{00000000-0005-0000-0000-00008E750000}"/>
    <cellStyle name="Prozent 8 2 2 5 2 3" xfId="33722" xr:uid="{00000000-0005-0000-0000-00008F750000}"/>
    <cellStyle name="Prozent 8 2 2 5 3" xfId="33723" xr:uid="{00000000-0005-0000-0000-000090750000}"/>
    <cellStyle name="Prozent 8 2 2 5 4" xfId="33724" xr:uid="{00000000-0005-0000-0000-000091750000}"/>
    <cellStyle name="Prozent 8 2 2 6" xfId="20603" xr:uid="{00000000-0005-0000-0000-000092750000}"/>
    <cellStyle name="Prozent 8 2 2 6 2" xfId="33725" xr:uid="{00000000-0005-0000-0000-000093750000}"/>
    <cellStyle name="Prozent 8 2 2 6 3" xfId="33726" xr:uid="{00000000-0005-0000-0000-000094750000}"/>
    <cellStyle name="Prozent 8 2 2 6 4" xfId="33727" xr:uid="{00000000-0005-0000-0000-000095750000}"/>
    <cellStyle name="Prozent 8 2 2 7" xfId="33728" xr:uid="{00000000-0005-0000-0000-000096750000}"/>
    <cellStyle name="Prozent 8 2 2 7 2" xfId="33729" xr:uid="{00000000-0005-0000-0000-000097750000}"/>
    <cellStyle name="Prozent 8 2 2 8" xfId="33730" xr:uid="{00000000-0005-0000-0000-000098750000}"/>
    <cellStyle name="Prozent 8 2 2 9" xfId="33731" xr:uid="{00000000-0005-0000-0000-000099750000}"/>
    <cellStyle name="Prozent 8 2 3" xfId="605" xr:uid="{00000000-0005-0000-0000-00009A750000}"/>
    <cellStyle name="Prozent 8 2 3 2" xfId="606" xr:uid="{00000000-0005-0000-0000-00009B750000}"/>
    <cellStyle name="Prozent 8 2 3 2 2" xfId="607" xr:uid="{00000000-0005-0000-0000-00009C750000}"/>
    <cellStyle name="Prozent 8 2 3 2 2 2" xfId="608" xr:uid="{00000000-0005-0000-0000-00009D750000}"/>
    <cellStyle name="Prozent 8 2 3 2 2 2 2" xfId="20604" xr:uid="{00000000-0005-0000-0000-00009E750000}"/>
    <cellStyle name="Prozent 8 2 3 2 2 2 2 2" xfId="33732" xr:uid="{00000000-0005-0000-0000-00009F750000}"/>
    <cellStyle name="Prozent 8 2 3 2 2 2 2 3" xfId="33733" xr:uid="{00000000-0005-0000-0000-0000A0750000}"/>
    <cellStyle name="Prozent 8 2 3 2 2 2 2 4" xfId="33734" xr:uid="{00000000-0005-0000-0000-0000A1750000}"/>
    <cellStyle name="Prozent 8 2 3 2 2 2 3" xfId="33735" xr:uid="{00000000-0005-0000-0000-0000A2750000}"/>
    <cellStyle name="Prozent 8 2 3 2 2 2 4" xfId="33736" xr:uid="{00000000-0005-0000-0000-0000A3750000}"/>
    <cellStyle name="Prozent 8 2 3 2 2 2 5" xfId="33737" xr:uid="{00000000-0005-0000-0000-0000A4750000}"/>
    <cellStyle name="Prozent 8 2 3 2 2 3" xfId="8853" xr:uid="{00000000-0005-0000-0000-0000A5750000}"/>
    <cellStyle name="Prozent 8 2 3 2 2 3 2" xfId="20605" xr:uid="{00000000-0005-0000-0000-0000A6750000}"/>
    <cellStyle name="Prozent 8 2 3 2 2 3 2 2" xfId="33738" xr:uid="{00000000-0005-0000-0000-0000A7750000}"/>
    <cellStyle name="Prozent 8 2 3 2 2 3 2 3" xfId="33739" xr:uid="{00000000-0005-0000-0000-0000A8750000}"/>
    <cellStyle name="Prozent 8 2 3 2 2 3 3" xfId="33740" xr:uid="{00000000-0005-0000-0000-0000A9750000}"/>
    <cellStyle name="Prozent 8 2 3 2 2 3 4" xfId="33741" xr:uid="{00000000-0005-0000-0000-0000AA750000}"/>
    <cellStyle name="Prozent 8 2 3 2 2 4" xfId="20606" xr:uid="{00000000-0005-0000-0000-0000AB750000}"/>
    <cellStyle name="Prozent 8 2 3 2 2 4 2" xfId="33742" xr:uid="{00000000-0005-0000-0000-0000AC750000}"/>
    <cellStyle name="Prozent 8 2 3 2 2 4 3" xfId="33743" xr:uid="{00000000-0005-0000-0000-0000AD750000}"/>
    <cellStyle name="Prozent 8 2 3 2 2 5" xfId="33744" xr:uid="{00000000-0005-0000-0000-0000AE750000}"/>
    <cellStyle name="Prozent 8 2 3 2 2 6" xfId="33745" xr:uid="{00000000-0005-0000-0000-0000AF750000}"/>
    <cellStyle name="Prozent 8 2 3 2 3" xfId="609" xr:uid="{00000000-0005-0000-0000-0000B0750000}"/>
    <cellStyle name="Prozent 8 2 3 2 3 2" xfId="20607" xr:uid="{00000000-0005-0000-0000-0000B1750000}"/>
    <cellStyle name="Prozent 8 2 3 2 3 2 2" xfId="33746" xr:uid="{00000000-0005-0000-0000-0000B2750000}"/>
    <cellStyle name="Prozent 8 2 3 2 3 2 3" xfId="33747" xr:uid="{00000000-0005-0000-0000-0000B3750000}"/>
    <cellStyle name="Prozent 8 2 3 2 3 2 4" xfId="33748" xr:uid="{00000000-0005-0000-0000-0000B4750000}"/>
    <cellStyle name="Prozent 8 2 3 2 3 3" xfId="33749" xr:uid="{00000000-0005-0000-0000-0000B5750000}"/>
    <cellStyle name="Prozent 8 2 3 2 3 4" xfId="33750" xr:uid="{00000000-0005-0000-0000-0000B6750000}"/>
    <cellStyle name="Prozent 8 2 3 2 3 5" xfId="33751" xr:uid="{00000000-0005-0000-0000-0000B7750000}"/>
    <cellStyle name="Prozent 8 2 3 2 4" xfId="8854" xr:uid="{00000000-0005-0000-0000-0000B8750000}"/>
    <cellStyle name="Prozent 8 2 3 2 4 2" xfId="20608" xr:uid="{00000000-0005-0000-0000-0000B9750000}"/>
    <cellStyle name="Prozent 8 2 3 2 4 2 2" xfId="33752" xr:uid="{00000000-0005-0000-0000-0000BA750000}"/>
    <cellStyle name="Prozent 8 2 3 2 4 2 3" xfId="33753" xr:uid="{00000000-0005-0000-0000-0000BB750000}"/>
    <cellStyle name="Prozent 8 2 3 2 4 3" xfId="33754" xr:uid="{00000000-0005-0000-0000-0000BC750000}"/>
    <cellStyle name="Prozent 8 2 3 2 4 4" xfId="33755" xr:uid="{00000000-0005-0000-0000-0000BD750000}"/>
    <cellStyle name="Prozent 8 2 3 2 5" xfId="20609" xr:uid="{00000000-0005-0000-0000-0000BE750000}"/>
    <cellStyle name="Prozent 8 2 3 2 5 2" xfId="33756" xr:uid="{00000000-0005-0000-0000-0000BF750000}"/>
    <cellStyle name="Prozent 8 2 3 2 5 3" xfId="33757" xr:uid="{00000000-0005-0000-0000-0000C0750000}"/>
    <cellStyle name="Prozent 8 2 3 2 5 4" xfId="33758" xr:uid="{00000000-0005-0000-0000-0000C1750000}"/>
    <cellStyle name="Prozent 8 2 3 2 6" xfId="33759" xr:uid="{00000000-0005-0000-0000-0000C2750000}"/>
    <cellStyle name="Prozent 8 2 3 2 6 2" xfId="33760" xr:uid="{00000000-0005-0000-0000-0000C3750000}"/>
    <cellStyle name="Prozent 8 2 3 2 7" xfId="33761" xr:uid="{00000000-0005-0000-0000-0000C4750000}"/>
    <cellStyle name="Prozent 8 2 3 2 8" xfId="33762" xr:uid="{00000000-0005-0000-0000-0000C5750000}"/>
    <cellStyle name="Prozent 8 2 3 3" xfId="610" xr:uid="{00000000-0005-0000-0000-0000C6750000}"/>
    <cellStyle name="Prozent 8 2 3 3 2" xfId="611" xr:uid="{00000000-0005-0000-0000-0000C7750000}"/>
    <cellStyle name="Prozent 8 2 3 3 2 2" xfId="20610" xr:uid="{00000000-0005-0000-0000-0000C8750000}"/>
    <cellStyle name="Prozent 8 2 3 3 2 2 2" xfId="33763" xr:uid="{00000000-0005-0000-0000-0000C9750000}"/>
    <cellStyle name="Prozent 8 2 3 3 2 2 3" xfId="33764" xr:uid="{00000000-0005-0000-0000-0000CA750000}"/>
    <cellStyle name="Prozent 8 2 3 3 2 2 4" xfId="33765" xr:uid="{00000000-0005-0000-0000-0000CB750000}"/>
    <cellStyle name="Prozent 8 2 3 3 2 3" xfId="33766" xr:uid="{00000000-0005-0000-0000-0000CC750000}"/>
    <cellStyle name="Prozent 8 2 3 3 2 4" xfId="33767" xr:uid="{00000000-0005-0000-0000-0000CD750000}"/>
    <cellStyle name="Prozent 8 2 3 3 2 5" xfId="33768" xr:uid="{00000000-0005-0000-0000-0000CE750000}"/>
    <cellStyle name="Prozent 8 2 3 3 3" xfId="8855" xr:uid="{00000000-0005-0000-0000-0000CF750000}"/>
    <cellStyle name="Prozent 8 2 3 3 3 2" xfId="20611" xr:uid="{00000000-0005-0000-0000-0000D0750000}"/>
    <cellStyle name="Prozent 8 2 3 3 3 2 2" xfId="33769" xr:uid="{00000000-0005-0000-0000-0000D1750000}"/>
    <cellStyle name="Prozent 8 2 3 3 3 2 3" xfId="33770" xr:uid="{00000000-0005-0000-0000-0000D2750000}"/>
    <cellStyle name="Prozent 8 2 3 3 3 3" xfId="33771" xr:uid="{00000000-0005-0000-0000-0000D3750000}"/>
    <cellStyle name="Prozent 8 2 3 3 3 4" xfId="33772" xr:uid="{00000000-0005-0000-0000-0000D4750000}"/>
    <cellStyle name="Prozent 8 2 3 3 4" xfId="20612" xr:uid="{00000000-0005-0000-0000-0000D5750000}"/>
    <cellStyle name="Prozent 8 2 3 3 4 2" xfId="33773" xr:uid="{00000000-0005-0000-0000-0000D6750000}"/>
    <cellStyle name="Prozent 8 2 3 3 4 3" xfId="33774" xr:uid="{00000000-0005-0000-0000-0000D7750000}"/>
    <cellStyle name="Prozent 8 2 3 3 5" xfId="33775" xr:uid="{00000000-0005-0000-0000-0000D8750000}"/>
    <cellStyle name="Prozent 8 2 3 3 6" xfId="33776" xr:uid="{00000000-0005-0000-0000-0000D9750000}"/>
    <cellStyle name="Prozent 8 2 3 4" xfId="612" xr:uid="{00000000-0005-0000-0000-0000DA750000}"/>
    <cellStyle name="Prozent 8 2 3 4 2" xfId="20613" xr:uid="{00000000-0005-0000-0000-0000DB750000}"/>
    <cellStyle name="Prozent 8 2 3 4 2 2" xfId="33777" xr:uid="{00000000-0005-0000-0000-0000DC750000}"/>
    <cellStyle name="Prozent 8 2 3 4 2 3" xfId="33778" xr:uid="{00000000-0005-0000-0000-0000DD750000}"/>
    <cellStyle name="Prozent 8 2 3 4 2 4" xfId="33779" xr:uid="{00000000-0005-0000-0000-0000DE750000}"/>
    <cellStyle name="Prozent 8 2 3 4 3" xfId="33780" xr:uid="{00000000-0005-0000-0000-0000DF750000}"/>
    <cellStyle name="Prozent 8 2 3 4 4" xfId="33781" xr:uid="{00000000-0005-0000-0000-0000E0750000}"/>
    <cellStyle name="Prozent 8 2 3 4 5" xfId="33782" xr:uid="{00000000-0005-0000-0000-0000E1750000}"/>
    <cellStyle name="Prozent 8 2 3 5" xfId="1368" xr:uid="{00000000-0005-0000-0000-0000E2750000}"/>
    <cellStyle name="Prozent 8 2 3 5 2" xfId="20614" xr:uid="{00000000-0005-0000-0000-0000E3750000}"/>
    <cellStyle name="Prozent 8 2 3 5 2 2" xfId="33783" xr:uid="{00000000-0005-0000-0000-0000E4750000}"/>
    <cellStyle name="Prozent 8 2 3 5 2 3" xfId="33784" xr:uid="{00000000-0005-0000-0000-0000E5750000}"/>
    <cellStyle name="Prozent 8 2 3 5 3" xfId="33785" xr:uid="{00000000-0005-0000-0000-0000E6750000}"/>
    <cellStyle name="Prozent 8 2 3 5 4" xfId="33786" xr:uid="{00000000-0005-0000-0000-0000E7750000}"/>
    <cellStyle name="Prozent 8 2 3 6" xfId="20615" xr:uid="{00000000-0005-0000-0000-0000E8750000}"/>
    <cellStyle name="Prozent 8 2 3 6 2" xfId="33787" xr:uid="{00000000-0005-0000-0000-0000E9750000}"/>
    <cellStyle name="Prozent 8 2 3 6 3" xfId="33788" xr:uid="{00000000-0005-0000-0000-0000EA750000}"/>
    <cellStyle name="Prozent 8 2 3 6 4" xfId="33789" xr:uid="{00000000-0005-0000-0000-0000EB750000}"/>
    <cellStyle name="Prozent 8 2 3 7" xfId="33790" xr:uid="{00000000-0005-0000-0000-0000EC750000}"/>
    <cellStyle name="Prozent 8 2 3 7 2" xfId="33791" xr:uid="{00000000-0005-0000-0000-0000ED750000}"/>
    <cellStyle name="Prozent 8 2 3 8" xfId="33792" xr:uid="{00000000-0005-0000-0000-0000EE750000}"/>
    <cellStyle name="Prozent 8 2 3 9" xfId="33793" xr:uid="{00000000-0005-0000-0000-0000EF750000}"/>
    <cellStyle name="Prozent 8 2 4" xfId="613" xr:uid="{00000000-0005-0000-0000-0000F0750000}"/>
    <cellStyle name="Prozent 8 2 4 2" xfId="614" xr:uid="{00000000-0005-0000-0000-0000F1750000}"/>
    <cellStyle name="Prozent 8 2 4 2 2" xfId="615" xr:uid="{00000000-0005-0000-0000-0000F2750000}"/>
    <cellStyle name="Prozent 8 2 4 2 2 2" xfId="20616" xr:uid="{00000000-0005-0000-0000-0000F3750000}"/>
    <cellStyle name="Prozent 8 2 4 2 2 2 2" xfId="33794" xr:uid="{00000000-0005-0000-0000-0000F4750000}"/>
    <cellStyle name="Prozent 8 2 4 2 2 2 3" xfId="33795" xr:uid="{00000000-0005-0000-0000-0000F5750000}"/>
    <cellStyle name="Prozent 8 2 4 2 2 2 4" xfId="33796" xr:uid="{00000000-0005-0000-0000-0000F6750000}"/>
    <cellStyle name="Prozent 8 2 4 2 2 3" xfId="33797" xr:uid="{00000000-0005-0000-0000-0000F7750000}"/>
    <cellStyle name="Prozent 8 2 4 2 2 4" xfId="33798" xr:uid="{00000000-0005-0000-0000-0000F8750000}"/>
    <cellStyle name="Prozent 8 2 4 2 2 5" xfId="33799" xr:uid="{00000000-0005-0000-0000-0000F9750000}"/>
    <cellStyle name="Prozent 8 2 4 2 3" xfId="8856" xr:uid="{00000000-0005-0000-0000-0000FA750000}"/>
    <cellStyle name="Prozent 8 2 4 2 3 2" xfId="20617" xr:uid="{00000000-0005-0000-0000-0000FB750000}"/>
    <cellStyle name="Prozent 8 2 4 2 3 2 2" xfId="33800" xr:uid="{00000000-0005-0000-0000-0000FC750000}"/>
    <cellStyle name="Prozent 8 2 4 2 3 2 3" xfId="33801" xr:uid="{00000000-0005-0000-0000-0000FD750000}"/>
    <cellStyle name="Prozent 8 2 4 2 3 3" xfId="33802" xr:uid="{00000000-0005-0000-0000-0000FE750000}"/>
    <cellStyle name="Prozent 8 2 4 2 3 4" xfId="33803" xr:uid="{00000000-0005-0000-0000-0000FF750000}"/>
    <cellStyle name="Prozent 8 2 4 2 4" xfId="20618" xr:uid="{00000000-0005-0000-0000-000000760000}"/>
    <cellStyle name="Prozent 8 2 4 2 4 2" xfId="33804" xr:uid="{00000000-0005-0000-0000-000001760000}"/>
    <cellStyle name="Prozent 8 2 4 2 4 3" xfId="33805" xr:uid="{00000000-0005-0000-0000-000002760000}"/>
    <cellStyle name="Prozent 8 2 4 2 5" xfId="33806" xr:uid="{00000000-0005-0000-0000-000003760000}"/>
    <cellStyle name="Prozent 8 2 4 2 6" xfId="33807" xr:uid="{00000000-0005-0000-0000-000004760000}"/>
    <cellStyle name="Prozent 8 2 4 3" xfId="616" xr:uid="{00000000-0005-0000-0000-000005760000}"/>
    <cellStyle name="Prozent 8 2 4 3 2" xfId="20619" xr:uid="{00000000-0005-0000-0000-000006760000}"/>
    <cellStyle name="Prozent 8 2 4 3 2 2" xfId="33808" xr:uid="{00000000-0005-0000-0000-000007760000}"/>
    <cellStyle name="Prozent 8 2 4 3 2 3" xfId="33809" xr:uid="{00000000-0005-0000-0000-000008760000}"/>
    <cellStyle name="Prozent 8 2 4 3 2 4" xfId="33810" xr:uid="{00000000-0005-0000-0000-000009760000}"/>
    <cellStyle name="Prozent 8 2 4 3 3" xfId="33811" xr:uid="{00000000-0005-0000-0000-00000A760000}"/>
    <cellStyle name="Prozent 8 2 4 3 4" xfId="33812" xr:uid="{00000000-0005-0000-0000-00000B760000}"/>
    <cellStyle name="Prozent 8 2 4 3 5" xfId="33813" xr:uid="{00000000-0005-0000-0000-00000C760000}"/>
    <cellStyle name="Prozent 8 2 4 4" xfId="8857" xr:uid="{00000000-0005-0000-0000-00000D760000}"/>
    <cellStyle name="Prozent 8 2 4 4 2" xfId="20620" xr:uid="{00000000-0005-0000-0000-00000E760000}"/>
    <cellStyle name="Prozent 8 2 4 4 2 2" xfId="33814" xr:uid="{00000000-0005-0000-0000-00000F760000}"/>
    <cellStyle name="Prozent 8 2 4 4 2 3" xfId="33815" xr:uid="{00000000-0005-0000-0000-000010760000}"/>
    <cellStyle name="Prozent 8 2 4 4 3" xfId="33816" xr:uid="{00000000-0005-0000-0000-000011760000}"/>
    <cellStyle name="Prozent 8 2 4 4 4" xfId="33817" xr:uid="{00000000-0005-0000-0000-000012760000}"/>
    <cellStyle name="Prozent 8 2 4 5" xfId="20621" xr:uid="{00000000-0005-0000-0000-000013760000}"/>
    <cellStyle name="Prozent 8 2 4 5 2" xfId="33818" xr:uid="{00000000-0005-0000-0000-000014760000}"/>
    <cellStyle name="Prozent 8 2 4 5 3" xfId="33819" xr:uid="{00000000-0005-0000-0000-000015760000}"/>
    <cellStyle name="Prozent 8 2 4 5 4" xfId="33820" xr:uid="{00000000-0005-0000-0000-000016760000}"/>
    <cellStyle name="Prozent 8 2 4 6" xfId="33821" xr:uid="{00000000-0005-0000-0000-000017760000}"/>
    <cellStyle name="Prozent 8 2 4 6 2" xfId="33822" xr:uid="{00000000-0005-0000-0000-000018760000}"/>
    <cellStyle name="Prozent 8 2 4 7" xfId="33823" xr:uid="{00000000-0005-0000-0000-000019760000}"/>
    <cellStyle name="Prozent 8 2 4 8" xfId="33824" xr:uid="{00000000-0005-0000-0000-00001A760000}"/>
    <cellStyle name="Prozent 8 2 5" xfId="617" xr:uid="{00000000-0005-0000-0000-00001B760000}"/>
    <cellStyle name="Prozent 8 2 5 2" xfId="618" xr:uid="{00000000-0005-0000-0000-00001C760000}"/>
    <cellStyle name="Prozent 8 2 5 2 2" xfId="619" xr:uid="{00000000-0005-0000-0000-00001D760000}"/>
    <cellStyle name="Prozent 8 2 5 2 2 2" xfId="20622" xr:uid="{00000000-0005-0000-0000-00001E760000}"/>
    <cellStyle name="Prozent 8 2 5 2 2 2 2" xfId="33825" xr:uid="{00000000-0005-0000-0000-00001F760000}"/>
    <cellStyle name="Prozent 8 2 5 2 2 2 3" xfId="33826" xr:uid="{00000000-0005-0000-0000-000020760000}"/>
    <cellStyle name="Prozent 8 2 5 2 2 2 4" xfId="33827" xr:uid="{00000000-0005-0000-0000-000021760000}"/>
    <cellStyle name="Prozent 8 2 5 2 2 3" xfId="33828" xr:uid="{00000000-0005-0000-0000-000022760000}"/>
    <cellStyle name="Prozent 8 2 5 2 2 4" xfId="33829" xr:uid="{00000000-0005-0000-0000-000023760000}"/>
    <cellStyle name="Prozent 8 2 5 2 2 5" xfId="33830" xr:uid="{00000000-0005-0000-0000-000024760000}"/>
    <cellStyle name="Prozent 8 2 5 2 3" xfId="8858" xr:uid="{00000000-0005-0000-0000-000025760000}"/>
    <cellStyle name="Prozent 8 2 5 2 3 2" xfId="20623" xr:uid="{00000000-0005-0000-0000-000026760000}"/>
    <cellStyle name="Prozent 8 2 5 2 3 2 2" xfId="33831" xr:uid="{00000000-0005-0000-0000-000027760000}"/>
    <cellStyle name="Prozent 8 2 5 2 3 2 3" xfId="33832" xr:uid="{00000000-0005-0000-0000-000028760000}"/>
    <cellStyle name="Prozent 8 2 5 2 3 3" xfId="33833" xr:uid="{00000000-0005-0000-0000-000029760000}"/>
    <cellStyle name="Prozent 8 2 5 2 3 4" xfId="33834" xr:uid="{00000000-0005-0000-0000-00002A760000}"/>
    <cellStyle name="Prozent 8 2 5 2 4" xfId="20624" xr:uid="{00000000-0005-0000-0000-00002B760000}"/>
    <cellStyle name="Prozent 8 2 5 2 4 2" xfId="33835" xr:uid="{00000000-0005-0000-0000-00002C760000}"/>
    <cellStyle name="Prozent 8 2 5 2 4 3" xfId="33836" xr:uid="{00000000-0005-0000-0000-00002D760000}"/>
    <cellStyle name="Prozent 8 2 5 2 5" xfId="33837" xr:uid="{00000000-0005-0000-0000-00002E760000}"/>
    <cellStyle name="Prozent 8 2 5 2 6" xfId="33838" xr:uid="{00000000-0005-0000-0000-00002F760000}"/>
    <cellStyle name="Prozent 8 2 5 3" xfId="620" xr:uid="{00000000-0005-0000-0000-000030760000}"/>
    <cellStyle name="Prozent 8 2 5 3 2" xfId="20625" xr:uid="{00000000-0005-0000-0000-000031760000}"/>
    <cellStyle name="Prozent 8 2 5 3 2 2" xfId="33839" xr:uid="{00000000-0005-0000-0000-000032760000}"/>
    <cellStyle name="Prozent 8 2 5 3 2 3" xfId="33840" xr:uid="{00000000-0005-0000-0000-000033760000}"/>
    <cellStyle name="Prozent 8 2 5 3 2 4" xfId="33841" xr:uid="{00000000-0005-0000-0000-000034760000}"/>
    <cellStyle name="Prozent 8 2 5 3 3" xfId="33842" xr:uid="{00000000-0005-0000-0000-000035760000}"/>
    <cellStyle name="Prozent 8 2 5 3 4" xfId="33843" xr:uid="{00000000-0005-0000-0000-000036760000}"/>
    <cellStyle name="Prozent 8 2 5 3 5" xfId="33844" xr:uid="{00000000-0005-0000-0000-000037760000}"/>
    <cellStyle name="Prozent 8 2 5 4" xfId="8859" xr:uid="{00000000-0005-0000-0000-000038760000}"/>
    <cellStyle name="Prozent 8 2 5 4 2" xfId="20626" xr:uid="{00000000-0005-0000-0000-000039760000}"/>
    <cellStyle name="Prozent 8 2 5 4 2 2" xfId="33845" xr:uid="{00000000-0005-0000-0000-00003A760000}"/>
    <cellStyle name="Prozent 8 2 5 4 2 3" xfId="33846" xr:uid="{00000000-0005-0000-0000-00003B760000}"/>
    <cellStyle name="Prozent 8 2 5 4 3" xfId="33847" xr:uid="{00000000-0005-0000-0000-00003C760000}"/>
    <cellStyle name="Prozent 8 2 5 4 4" xfId="33848" xr:uid="{00000000-0005-0000-0000-00003D760000}"/>
    <cellStyle name="Prozent 8 2 5 5" xfId="20627" xr:uid="{00000000-0005-0000-0000-00003E760000}"/>
    <cellStyle name="Prozent 8 2 5 5 2" xfId="33849" xr:uid="{00000000-0005-0000-0000-00003F760000}"/>
    <cellStyle name="Prozent 8 2 5 5 3" xfId="33850" xr:uid="{00000000-0005-0000-0000-000040760000}"/>
    <cellStyle name="Prozent 8 2 5 5 4" xfId="33851" xr:uid="{00000000-0005-0000-0000-000041760000}"/>
    <cellStyle name="Prozent 8 2 5 6" xfId="33852" xr:uid="{00000000-0005-0000-0000-000042760000}"/>
    <cellStyle name="Prozent 8 2 5 6 2" xfId="33853" xr:uid="{00000000-0005-0000-0000-000043760000}"/>
    <cellStyle name="Prozent 8 2 5 7" xfId="33854" xr:uid="{00000000-0005-0000-0000-000044760000}"/>
    <cellStyle name="Prozent 8 2 5 8" xfId="33855" xr:uid="{00000000-0005-0000-0000-000045760000}"/>
    <cellStyle name="Prozent 8 2 6" xfId="621" xr:uid="{00000000-0005-0000-0000-000046760000}"/>
    <cellStyle name="Prozent 8 2 6 2" xfId="622" xr:uid="{00000000-0005-0000-0000-000047760000}"/>
    <cellStyle name="Prozent 8 2 6 2 2" xfId="20628" xr:uid="{00000000-0005-0000-0000-000048760000}"/>
    <cellStyle name="Prozent 8 2 6 2 2 2" xfId="33856" xr:uid="{00000000-0005-0000-0000-000049760000}"/>
    <cellStyle name="Prozent 8 2 6 2 2 3" xfId="33857" xr:uid="{00000000-0005-0000-0000-00004A760000}"/>
    <cellStyle name="Prozent 8 2 6 2 2 4" xfId="33858" xr:uid="{00000000-0005-0000-0000-00004B760000}"/>
    <cellStyle name="Prozent 8 2 6 2 3" xfId="33859" xr:uid="{00000000-0005-0000-0000-00004C760000}"/>
    <cellStyle name="Prozent 8 2 6 2 4" xfId="33860" xr:uid="{00000000-0005-0000-0000-00004D760000}"/>
    <cellStyle name="Prozent 8 2 6 2 5" xfId="33861" xr:uid="{00000000-0005-0000-0000-00004E760000}"/>
    <cellStyle name="Prozent 8 2 6 3" xfId="8860" xr:uid="{00000000-0005-0000-0000-00004F760000}"/>
    <cellStyle name="Prozent 8 2 6 3 2" xfId="20629" xr:uid="{00000000-0005-0000-0000-000050760000}"/>
    <cellStyle name="Prozent 8 2 6 3 2 2" xfId="33862" xr:uid="{00000000-0005-0000-0000-000051760000}"/>
    <cellStyle name="Prozent 8 2 6 3 2 3" xfId="33863" xr:uid="{00000000-0005-0000-0000-000052760000}"/>
    <cellStyle name="Prozent 8 2 6 3 3" xfId="33864" xr:uid="{00000000-0005-0000-0000-000053760000}"/>
    <cellStyle name="Prozent 8 2 6 3 4" xfId="33865" xr:uid="{00000000-0005-0000-0000-000054760000}"/>
    <cellStyle name="Prozent 8 2 6 4" xfId="20630" xr:uid="{00000000-0005-0000-0000-000055760000}"/>
    <cellStyle name="Prozent 8 2 6 4 2" xfId="33866" xr:uid="{00000000-0005-0000-0000-000056760000}"/>
    <cellStyle name="Prozent 8 2 6 4 3" xfId="33867" xr:uid="{00000000-0005-0000-0000-000057760000}"/>
    <cellStyle name="Prozent 8 2 6 5" xfId="33868" xr:uid="{00000000-0005-0000-0000-000058760000}"/>
    <cellStyle name="Prozent 8 2 6 6" xfId="33869" xr:uid="{00000000-0005-0000-0000-000059760000}"/>
    <cellStyle name="Prozent 8 2 7" xfId="623" xr:uid="{00000000-0005-0000-0000-00005A760000}"/>
    <cellStyle name="Prozent 8 2 7 2" xfId="624" xr:uid="{00000000-0005-0000-0000-00005B760000}"/>
    <cellStyle name="Prozent 8 2 7 2 2" xfId="20631" xr:uid="{00000000-0005-0000-0000-00005C760000}"/>
    <cellStyle name="Prozent 8 2 7 2 2 2" xfId="33870" xr:uid="{00000000-0005-0000-0000-00005D760000}"/>
    <cellStyle name="Prozent 8 2 7 2 2 3" xfId="33871" xr:uid="{00000000-0005-0000-0000-00005E760000}"/>
    <cellStyle name="Prozent 8 2 7 2 2 4" xfId="33872" xr:uid="{00000000-0005-0000-0000-00005F760000}"/>
    <cellStyle name="Prozent 8 2 7 2 3" xfId="33873" xr:uid="{00000000-0005-0000-0000-000060760000}"/>
    <cellStyle name="Prozent 8 2 7 2 4" xfId="33874" xr:uid="{00000000-0005-0000-0000-000061760000}"/>
    <cellStyle name="Prozent 8 2 7 2 5" xfId="33875" xr:uid="{00000000-0005-0000-0000-000062760000}"/>
    <cellStyle name="Prozent 8 2 7 3" xfId="20632" xr:uid="{00000000-0005-0000-0000-000063760000}"/>
    <cellStyle name="Prozent 8 2 7 3 2" xfId="33876" xr:uid="{00000000-0005-0000-0000-000064760000}"/>
    <cellStyle name="Prozent 8 2 7 3 3" xfId="33877" xr:uid="{00000000-0005-0000-0000-000065760000}"/>
    <cellStyle name="Prozent 8 2 7 3 4" xfId="33878" xr:uid="{00000000-0005-0000-0000-000066760000}"/>
    <cellStyle name="Prozent 8 2 7 4" xfId="33879" xr:uid="{00000000-0005-0000-0000-000067760000}"/>
    <cellStyle name="Prozent 8 2 7 5" xfId="33880" xr:uid="{00000000-0005-0000-0000-000068760000}"/>
    <cellStyle name="Prozent 8 2 7 6" xfId="33881" xr:uid="{00000000-0005-0000-0000-000069760000}"/>
    <cellStyle name="Prozent 8 2 8" xfId="625" xr:uid="{00000000-0005-0000-0000-00006A760000}"/>
    <cellStyle name="Prozent 8 2 8 2" xfId="20633" xr:uid="{00000000-0005-0000-0000-00006B760000}"/>
    <cellStyle name="Prozent 8 2 8 2 2" xfId="33882" xr:uid="{00000000-0005-0000-0000-00006C760000}"/>
    <cellStyle name="Prozent 8 2 8 2 3" xfId="33883" xr:uid="{00000000-0005-0000-0000-00006D760000}"/>
    <cellStyle name="Prozent 8 2 8 2 4" xfId="33884" xr:uid="{00000000-0005-0000-0000-00006E760000}"/>
    <cellStyle name="Prozent 8 2 8 3" xfId="33885" xr:uid="{00000000-0005-0000-0000-00006F760000}"/>
    <cellStyle name="Prozent 8 2 8 4" xfId="33886" xr:uid="{00000000-0005-0000-0000-000070760000}"/>
    <cellStyle name="Prozent 8 2 8 5" xfId="33887" xr:uid="{00000000-0005-0000-0000-000071760000}"/>
    <cellStyle name="Prozent 8 2 9" xfId="8861" xr:uid="{00000000-0005-0000-0000-000072760000}"/>
    <cellStyle name="Prozent 8 2 9 2" xfId="20634" xr:uid="{00000000-0005-0000-0000-000073760000}"/>
    <cellStyle name="Prozent 8 2 9 2 2" xfId="33888" xr:uid="{00000000-0005-0000-0000-000074760000}"/>
    <cellStyle name="Prozent 8 2 9 2 3" xfId="33889" xr:uid="{00000000-0005-0000-0000-000075760000}"/>
    <cellStyle name="Prozent 8 2 9 3" xfId="33890" xr:uid="{00000000-0005-0000-0000-000076760000}"/>
    <cellStyle name="Prozent 8 2 9 4" xfId="33891" xr:uid="{00000000-0005-0000-0000-000077760000}"/>
    <cellStyle name="Prozent 8 3" xfId="626" xr:uid="{00000000-0005-0000-0000-000078760000}"/>
    <cellStyle name="Prozent 8 3 10" xfId="20635" xr:uid="{00000000-0005-0000-0000-000079760000}"/>
    <cellStyle name="Prozent 8 3 10 2" xfId="33892" xr:uid="{00000000-0005-0000-0000-00007A760000}"/>
    <cellStyle name="Prozent 8 3 10 3" xfId="33893" xr:uid="{00000000-0005-0000-0000-00007B760000}"/>
    <cellStyle name="Prozent 8 3 10 4" xfId="33894" xr:uid="{00000000-0005-0000-0000-00007C760000}"/>
    <cellStyle name="Prozent 8 3 11" xfId="33895" xr:uid="{00000000-0005-0000-0000-00007D760000}"/>
    <cellStyle name="Prozent 8 3 11 2" xfId="33896" xr:uid="{00000000-0005-0000-0000-00007E760000}"/>
    <cellStyle name="Prozent 8 3 12" xfId="33897" xr:uid="{00000000-0005-0000-0000-00007F760000}"/>
    <cellStyle name="Prozent 8 3 13" xfId="33898" xr:uid="{00000000-0005-0000-0000-000080760000}"/>
    <cellStyle name="Prozent 8 3 2" xfId="627" xr:uid="{00000000-0005-0000-0000-000081760000}"/>
    <cellStyle name="Prozent 8 3 2 2" xfId="628" xr:uid="{00000000-0005-0000-0000-000082760000}"/>
    <cellStyle name="Prozent 8 3 2 2 2" xfId="629" xr:uid="{00000000-0005-0000-0000-000083760000}"/>
    <cellStyle name="Prozent 8 3 2 2 2 2" xfId="630" xr:uid="{00000000-0005-0000-0000-000084760000}"/>
    <cellStyle name="Prozent 8 3 2 2 2 2 2" xfId="20636" xr:uid="{00000000-0005-0000-0000-000085760000}"/>
    <cellStyle name="Prozent 8 3 2 2 2 2 2 2" xfId="33899" xr:uid="{00000000-0005-0000-0000-000086760000}"/>
    <cellStyle name="Prozent 8 3 2 2 2 2 2 3" xfId="33900" xr:uid="{00000000-0005-0000-0000-000087760000}"/>
    <cellStyle name="Prozent 8 3 2 2 2 2 2 4" xfId="33901" xr:uid="{00000000-0005-0000-0000-000088760000}"/>
    <cellStyle name="Prozent 8 3 2 2 2 2 3" xfId="33902" xr:uid="{00000000-0005-0000-0000-000089760000}"/>
    <cellStyle name="Prozent 8 3 2 2 2 2 4" xfId="33903" xr:uid="{00000000-0005-0000-0000-00008A760000}"/>
    <cellStyle name="Prozent 8 3 2 2 2 2 5" xfId="33904" xr:uid="{00000000-0005-0000-0000-00008B760000}"/>
    <cellStyle name="Prozent 8 3 2 2 2 3" xfId="8862" xr:uid="{00000000-0005-0000-0000-00008C760000}"/>
    <cellStyle name="Prozent 8 3 2 2 2 3 2" xfId="20637" xr:uid="{00000000-0005-0000-0000-00008D760000}"/>
    <cellStyle name="Prozent 8 3 2 2 2 3 2 2" xfId="33905" xr:uid="{00000000-0005-0000-0000-00008E760000}"/>
    <cellStyle name="Prozent 8 3 2 2 2 3 2 3" xfId="33906" xr:uid="{00000000-0005-0000-0000-00008F760000}"/>
    <cellStyle name="Prozent 8 3 2 2 2 3 3" xfId="33907" xr:uid="{00000000-0005-0000-0000-000090760000}"/>
    <cellStyle name="Prozent 8 3 2 2 2 3 4" xfId="33908" xr:uid="{00000000-0005-0000-0000-000091760000}"/>
    <cellStyle name="Prozent 8 3 2 2 2 4" xfId="20638" xr:uid="{00000000-0005-0000-0000-000092760000}"/>
    <cellStyle name="Prozent 8 3 2 2 2 4 2" xfId="33909" xr:uid="{00000000-0005-0000-0000-000093760000}"/>
    <cellStyle name="Prozent 8 3 2 2 2 4 3" xfId="33910" xr:uid="{00000000-0005-0000-0000-000094760000}"/>
    <cellStyle name="Prozent 8 3 2 2 2 5" xfId="33911" xr:uid="{00000000-0005-0000-0000-000095760000}"/>
    <cellStyle name="Prozent 8 3 2 2 2 6" xfId="33912" xr:uid="{00000000-0005-0000-0000-000096760000}"/>
    <cellStyle name="Prozent 8 3 2 2 3" xfId="631" xr:uid="{00000000-0005-0000-0000-000097760000}"/>
    <cellStyle name="Prozent 8 3 2 2 3 2" xfId="20639" xr:uid="{00000000-0005-0000-0000-000098760000}"/>
    <cellStyle name="Prozent 8 3 2 2 3 2 2" xfId="33913" xr:uid="{00000000-0005-0000-0000-000099760000}"/>
    <cellStyle name="Prozent 8 3 2 2 3 2 3" xfId="33914" xr:uid="{00000000-0005-0000-0000-00009A760000}"/>
    <cellStyle name="Prozent 8 3 2 2 3 2 4" xfId="33915" xr:uid="{00000000-0005-0000-0000-00009B760000}"/>
    <cellStyle name="Prozent 8 3 2 2 3 3" xfId="33916" xr:uid="{00000000-0005-0000-0000-00009C760000}"/>
    <cellStyle name="Prozent 8 3 2 2 3 4" xfId="33917" xr:uid="{00000000-0005-0000-0000-00009D760000}"/>
    <cellStyle name="Prozent 8 3 2 2 3 5" xfId="33918" xr:uid="{00000000-0005-0000-0000-00009E760000}"/>
    <cellStyle name="Prozent 8 3 2 2 4" xfId="8863" xr:uid="{00000000-0005-0000-0000-00009F760000}"/>
    <cellStyle name="Prozent 8 3 2 2 4 2" xfId="20640" xr:uid="{00000000-0005-0000-0000-0000A0760000}"/>
    <cellStyle name="Prozent 8 3 2 2 4 2 2" xfId="33919" xr:uid="{00000000-0005-0000-0000-0000A1760000}"/>
    <cellStyle name="Prozent 8 3 2 2 4 2 3" xfId="33920" xr:uid="{00000000-0005-0000-0000-0000A2760000}"/>
    <cellStyle name="Prozent 8 3 2 2 4 3" xfId="33921" xr:uid="{00000000-0005-0000-0000-0000A3760000}"/>
    <cellStyle name="Prozent 8 3 2 2 4 4" xfId="33922" xr:uid="{00000000-0005-0000-0000-0000A4760000}"/>
    <cellStyle name="Prozent 8 3 2 2 5" xfId="20641" xr:uid="{00000000-0005-0000-0000-0000A5760000}"/>
    <cellStyle name="Prozent 8 3 2 2 5 2" xfId="33923" xr:uid="{00000000-0005-0000-0000-0000A6760000}"/>
    <cellStyle name="Prozent 8 3 2 2 5 3" xfId="33924" xr:uid="{00000000-0005-0000-0000-0000A7760000}"/>
    <cellStyle name="Prozent 8 3 2 2 5 4" xfId="33925" xr:uid="{00000000-0005-0000-0000-0000A8760000}"/>
    <cellStyle name="Prozent 8 3 2 2 6" xfId="33926" xr:uid="{00000000-0005-0000-0000-0000A9760000}"/>
    <cellStyle name="Prozent 8 3 2 2 6 2" xfId="33927" xr:uid="{00000000-0005-0000-0000-0000AA760000}"/>
    <cellStyle name="Prozent 8 3 2 2 7" xfId="33928" xr:uid="{00000000-0005-0000-0000-0000AB760000}"/>
    <cellStyle name="Prozent 8 3 2 2 8" xfId="33929" xr:uid="{00000000-0005-0000-0000-0000AC760000}"/>
    <cellStyle name="Prozent 8 3 2 3" xfId="632" xr:uid="{00000000-0005-0000-0000-0000AD760000}"/>
    <cellStyle name="Prozent 8 3 2 3 2" xfId="633" xr:uid="{00000000-0005-0000-0000-0000AE760000}"/>
    <cellStyle name="Prozent 8 3 2 3 2 2" xfId="20642" xr:uid="{00000000-0005-0000-0000-0000AF760000}"/>
    <cellStyle name="Prozent 8 3 2 3 2 2 2" xfId="33930" xr:uid="{00000000-0005-0000-0000-0000B0760000}"/>
    <cellStyle name="Prozent 8 3 2 3 2 2 3" xfId="33931" xr:uid="{00000000-0005-0000-0000-0000B1760000}"/>
    <cellStyle name="Prozent 8 3 2 3 2 2 4" xfId="33932" xr:uid="{00000000-0005-0000-0000-0000B2760000}"/>
    <cellStyle name="Prozent 8 3 2 3 2 3" xfId="33933" xr:uid="{00000000-0005-0000-0000-0000B3760000}"/>
    <cellStyle name="Prozent 8 3 2 3 2 4" xfId="33934" xr:uid="{00000000-0005-0000-0000-0000B4760000}"/>
    <cellStyle name="Prozent 8 3 2 3 2 5" xfId="33935" xr:uid="{00000000-0005-0000-0000-0000B5760000}"/>
    <cellStyle name="Prozent 8 3 2 3 3" xfId="8864" xr:uid="{00000000-0005-0000-0000-0000B6760000}"/>
    <cellStyle name="Prozent 8 3 2 3 3 2" xfId="20643" xr:uid="{00000000-0005-0000-0000-0000B7760000}"/>
    <cellStyle name="Prozent 8 3 2 3 3 2 2" xfId="33936" xr:uid="{00000000-0005-0000-0000-0000B8760000}"/>
    <cellStyle name="Prozent 8 3 2 3 3 2 3" xfId="33937" xr:uid="{00000000-0005-0000-0000-0000B9760000}"/>
    <cellStyle name="Prozent 8 3 2 3 3 3" xfId="33938" xr:uid="{00000000-0005-0000-0000-0000BA760000}"/>
    <cellStyle name="Prozent 8 3 2 3 3 4" xfId="33939" xr:uid="{00000000-0005-0000-0000-0000BB760000}"/>
    <cellStyle name="Prozent 8 3 2 3 4" xfId="20644" xr:uid="{00000000-0005-0000-0000-0000BC760000}"/>
    <cellStyle name="Prozent 8 3 2 3 4 2" xfId="33940" xr:uid="{00000000-0005-0000-0000-0000BD760000}"/>
    <cellStyle name="Prozent 8 3 2 3 4 3" xfId="33941" xr:uid="{00000000-0005-0000-0000-0000BE760000}"/>
    <cellStyle name="Prozent 8 3 2 3 5" xfId="33942" xr:uid="{00000000-0005-0000-0000-0000BF760000}"/>
    <cellStyle name="Prozent 8 3 2 3 6" xfId="33943" xr:uid="{00000000-0005-0000-0000-0000C0760000}"/>
    <cellStyle name="Prozent 8 3 2 4" xfId="634" xr:uid="{00000000-0005-0000-0000-0000C1760000}"/>
    <cellStyle name="Prozent 8 3 2 4 2" xfId="20645" xr:uid="{00000000-0005-0000-0000-0000C2760000}"/>
    <cellStyle name="Prozent 8 3 2 4 2 2" xfId="33944" xr:uid="{00000000-0005-0000-0000-0000C3760000}"/>
    <cellStyle name="Prozent 8 3 2 4 2 3" xfId="33945" xr:uid="{00000000-0005-0000-0000-0000C4760000}"/>
    <cellStyle name="Prozent 8 3 2 4 2 4" xfId="33946" xr:uid="{00000000-0005-0000-0000-0000C5760000}"/>
    <cellStyle name="Prozent 8 3 2 4 3" xfId="33947" xr:uid="{00000000-0005-0000-0000-0000C6760000}"/>
    <cellStyle name="Prozent 8 3 2 4 4" xfId="33948" xr:uid="{00000000-0005-0000-0000-0000C7760000}"/>
    <cellStyle name="Prozent 8 3 2 4 5" xfId="33949" xr:uid="{00000000-0005-0000-0000-0000C8760000}"/>
    <cellStyle name="Prozent 8 3 2 5" xfId="1369" xr:uid="{00000000-0005-0000-0000-0000C9760000}"/>
    <cellStyle name="Prozent 8 3 2 5 2" xfId="20646" xr:uid="{00000000-0005-0000-0000-0000CA760000}"/>
    <cellStyle name="Prozent 8 3 2 5 2 2" xfId="33950" xr:uid="{00000000-0005-0000-0000-0000CB760000}"/>
    <cellStyle name="Prozent 8 3 2 5 2 3" xfId="33951" xr:uid="{00000000-0005-0000-0000-0000CC760000}"/>
    <cellStyle name="Prozent 8 3 2 5 3" xfId="33952" xr:uid="{00000000-0005-0000-0000-0000CD760000}"/>
    <cellStyle name="Prozent 8 3 2 5 4" xfId="33953" xr:uid="{00000000-0005-0000-0000-0000CE760000}"/>
    <cellStyle name="Prozent 8 3 2 6" xfId="20647" xr:uid="{00000000-0005-0000-0000-0000CF760000}"/>
    <cellStyle name="Prozent 8 3 2 6 2" xfId="33954" xr:uid="{00000000-0005-0000-0000-0000D0760000}"/>
    <cellStyle name="Prozent 8 3 2 6 3" xfId="33955" xr:uid="{00000000-0005-0000-0000-0000D1760000}"/>
    <cellStyle name="Prozent 8 3 2 6 4" xfId="33956" xr:uid="{00000000-0005-0000-0000-0000D2760000}"/>
    <cellStyle name="Prozent 8 3 2 7" xfId="33957" xr:uid="{00000000-0005-0000-0000-0000D3760000}"/>
    <cellStyle name="Prozent 8 3 2 7 2" xfId="33958" xr:uid="{00000000-0005-0000-0000-0000D4760000}"/>
    <cellStyle name="Prozent 8 3 2 8" xfId="33959" xr:uid="{00000000-0005-0000-0000-0000D5760000}"/>
    <cellStyle name="Prozent 8 3 2 9" xfId="33960" xr:uid="{00000000-0005-0000-0000-0000D6760000}"/>
    <cellStyle name="Prozent 8 3 3" xfId="635" xr:uid="{00000000-0005-0000-0000-0000D7760000}"/>
    <cellStyle name="Prozent 8 3 3 2" xfId="636" xr:uid="{00000000-0005-0000-0000-0000D8760000}"/>
    <cellStyle name="Prozent 8 3 3 2 2" xfId="637" xr:uid="{00000000-0005-0000-0000-0000D9760000}"/>
    <cellStyle name="Prozent 8 3 3 2 2 2" xfId="638" xr:uid="{00000000-0005-0000-0000-0000DA760000}"/>
    <cellStyle name="Prozent 8 3 3 2 2 2 2" xfId="20648" xr:uid="{00000000-0005-0000-0000-0000DB760000}"/>
    <cellStyle name="Prozent 8 3 3 2 2 2 2 2" xfId="33961" xr:uid="{00000000-0005-0000-0000-0000DC760000}"/>
    <cellStyle name="Prozent 8 3 3 2 2 2 2 3" xfId="33962" xr:uid="{00000000-0005-0000-0000-0000DD760000}"/>
    <cellStyle name="Prozent 8 3 3 2 2 2 2 4" xfId="33963" xr:uid="{00000000-0005-0000-0000-0000DE760000}"/>
    <cellStyle name="Prozent 8 3 3 2 2 2 3" xfId="33964" xr:uid="{00000000-0005-0000-0000-0000DF760000}"/>
    <cellStyle name="Prozent 8 3 3 2 2 2 4" xfId="33965" xr:uid="{00000000-0005-0000-0000-0000E0760000}"/>
    <cellStyle name="Prozent 8 3 3 2 2 2 5" xfId="33966" xr:uid="{00000000-0005-0000-0000-0000E1760000}"/>
    <cellStyle name="Prozent 8 3 3 2 2 3" xfId="8865" xr:uid="{00000000-0005-0000-0000-0000E2760000}"/>
    <cellStyle name="Prozent 8 3 3 2 2 3 2" xfId="20649" xr:uid="{00000000-0005-0000-0000-0000E3760000}"/>
    <cellStyle name="Prozent 8 3 3 2 2 3 2 2" xfId="33967" xr:uid="{00000000-0005-0000-0000-0000E4760000}"/>
    <cellStyle name="Prozent 8 3 3 2 2 3 2 3" xfId="33968" xr:uid="{00000000-0005-0000-0000-0000E5760000}"/>
    <cellStyle name="Prozent 8 3 3 2 2 3 3" xfId="33969" xr:uid="{00000000-0005-0000-0000-0000E6760000}"/>
    <cellStyle name="Prozent 8 3 3 2 2 3 4" xfId="33970" xr:uid="{00000000-0005-0000-0000-0000E7760000}"/>
    <cellStyle name="Prozent 8 3 3 2 2 4" xfId="20650" xr:uid="{00000000-0005-0000-0000-0000E8760000}"/>
    <cellStyle name="Prozent 8 3 3 2 2 4 2" xfId="33971" xr:uid="{00000000-0005-0000-0000-0000E9760000}"/>
    <cellStyle name="Prozent 8 3 3 2 2 4 3" xfId="33972" xr:uid="{00000000-0005-0000-0000-0000EA760000}"/>
    <cellStyle name="Prozent 8 3 3 2 2 5" xfId="33973" xr:uid="{00000000-0005-0000-0000-0000EB760000}"/>
    <cellStyle name="Prozent 8 3 3 2 2 6" xfId="33974" xr:uid="{00000000-0005-0000-0000-0000EC760000}"/>
    <cellStyle name="Prozent 8 3 3 2 3" xfId="639" xr:uid="{00000000-0005-0000-0000-0000ED760000}"/>
    <cellStyle name="Prozent 8 3 3 2 3 2" xfId="20651" xr:uid="{00000000-0005-0000-0000-0000EE760000}"/>
    <cellStyle name="Prozent 8 3 3 2 3 2 2" xfId="33975" xr:uid="{00000000-0005-0000-0000-0000EF760000}"/>
    <cellStyle name="Prozent 8 3 3 2 3 2 3" xfId="33976" xr:uid="{00000000-0005-0000-0000-0000F0760000}"/>
    <cellStyle name="Prozent 8 3 3 2 3 2 4" xfId="33977" xr:uid="{00000000-0005-0000-0000-0000F1760000}"/>
    <cellStyle name="Prozent 8 3 3 2 3 3" xfId="33978" xr:uid="{00000000-0005-0000-0000-0000F2760000}"/>
    <cellStyle name="Prozent 8 3 3 2 3 4" xfId="33979" xr:uid="{00000000-0005-0000-0000-0000F3760000}"/>
    <cellStyle name="Prozent 8 3 3 2 3 5" xfId="33980" xr:uid="{00000000-0005-0000-0000-0000F4760000}"/>
    <cellStyle name="Prozent 8 3 3 2 4" xfId="8866" xr:uid="{00000000-0005-0000-0000-0000F5760000}"/>
    <cellStyle name="Prozent 8 3 3 2 4 2" xfId="20652" xr:uid="{00000000-0005-0000-0000-0000F6760000}"/>
    <cellStyle name="Prozent 8 3 3 2 4 2 2" xfId="33981" xr:uid="{00000000-0005-0000-0000-0000F7760000}"/>
    <cellStyle name="Prozent 8 3 3 2 4 2 3" xfId="33982" xr:uid="{00000000-0005-0000-0000-0000F8760000}"/>
    <cellStyle name="Prozent 8 3 3 2 4 3" xfId="33983" xr:uid="{00000000-0005-0000-0000-0000F9760000}"/>
    <cellStyle name="Prozent 8 3 3 2 4 4" xfId="33984" xr:uid="{00000000-0005-0000-0000-0000FA760000}"/>
    <cellStyle name="Prozent 8 3 3 2 5" xfId="20653" xr:uid="{00000000-0005-0000-0000-0000FB760000}"/>
    <cellStyle name="Prozent 8 3 3 2 5 2" xfId="33985" xr:uid="{00000000-0005-0000-0000-0000FC760000}"/>
    <cellStyle name="Prozent 8 3 3 2 5 3" xfId="33986" xr:uid="{00000000-0005-0000-0000-0000FD760000}"/>
    <cellStyle name="Prozent 8 3 3 2 5 4" xfId="33987" xr:uid="{00000000-0005-0000-0000-0000FE760000}"/>
    <cellStyle name="Prozent 8 3 3 2 6" xfId="33988" xr:uid="{00000000-0005-0000-0000-0000FF760000}"/>
    <cellStyle name="Prozent 8 3 3 2 6 2" xfId="33989" xr:uid="{00000000-0005-0000-0000-000000770000}"/>
    <cellStyle name="Prozent 8 3 3 2 7" xfId="33990" xr:uid="{00000000-0005-0000-0000-000001770000}"/>
    <cellStyle name="Prozent 8 3 3 2 8" xfId="33991" xr:uid="{00000000-0005-0000-0000-000002770000}"/>
    <cellStyle name="Prozent 8 3 3 3" xfId="640" xr:uid="{00000000-0005-0000-0000-000003770000}"/>
    <cellStyle name="Prozent 8 3 3 3 2" xfId="641" xr:uid="{00000000-0005-0000-0000-000004770000}"/>
    <cellStyle name="Prozent 8 3 3 3 2 2" xfId="20654" xr:uid="{00000000-0005-0000-0000-000005770000}"/>
    <cellStyle name="Prozent 8 3 3 3 2 2 2" xfId="33992" xr:uid="{00000000-0005-0000-0000-000006770000}"/>
    <cellStyle name="Prozent 8 3 3 3 2 2 3" xfId="33993" xr:uid="{00000000-0005-0000-0000-000007770000}"/>
    <cellStyle name="Prozent 8 3 3 3 2 2 4" xfId="33994" xr:uid="{00000000-0005-0000-0000-000008770000}"/>
    <cellStyle name="Prozent 8 3 3 3 2 3" xfId="33995" xr:uid="{00000000-0005-0000-0000-000009770000}"/>
    <cellStyle name="Prozent 8 3 3 3 2 4" xfId="33996" xr:uid="{00000000-0005-0000-0000-00000A770000}"/>
    <cellStyle name="Prozent 8 3 3 3 2 5" xfId="33997" xr:uid="{00000000-0005-0000-0000-00000B770000}"/>
    <cellStyle name="Prozent 8 3 3 3 3" xfId="8867" xr:uid="{00000000-0005-0000-0000-00000C770000}"/>
    <cellStyle name="Prozent 8 3 3 3 3 2" xfId="20655" xr:uid="{00000000-0005-0000-0000-00000D770000}"/>
    <cellStyle name="Prozent 8 3 3 3 3 2 2" xfId="33998" xr:uid="{00000000-0005-0000-0000-00000E770000}"/>
    <cellStyle name="Prozent 8 3 3 3 3 2 3" xfId="33999" xr:uid="{00000000-0005-0000-0000-00000F770000}"/>
    <cellStyle name="Prozent 8 3 3 3 3 3" xfId="34000" xr:uid="{00000000-0005-0000-0000-000010770000}"/>
    <cellStyle name="Prozent 8 3 3 3 3 4" xfId="34001" xr:uid="{00000000-0005-0000-0000-000011770000}"/>
    <cellStyle name="Prozent 8 3 3 3 4" xfId="20656" xr:uid="{00000000-0005-0000-0000-000012770000}"/>
    <cellStyle name="Prozent 8 3 3 3 4 2" xfId="34002" xr:uid="{00000000-0005-0000-0000-000013770000}"/>
    <cellStyle name="Prozent 8 3 3 3 4 3" xfId="34003" xr:uid="{00000000-0005-0000-0000-000014770000}"/>
    <cellStyle name="Prozent 8 3 3 3 5" xfId="34004" xr:uid="{00000000-0005-0000-0000-000015770000}"/>
    <cellStyle name="Prozent 8 3 3 3 6" xfId="34005" xr:uid="{00000000-0005-0000-0000-000016770000}"/>
    <cellStyle name="Prozent 8 3 3 4" xfId="642" xr:uid="{00000000-0005-0000-0000-000017770000}"/>
    <cellStyle name="Prozent 8 3 3 4 2" xfId="20657" xr:uid="{00000000-0005-0000-0000-000018770000}"/>
    <cellStyle name="Prozent 8 3 3 4 2 2" xfId="34006" xr:uid="{00000000-0005-0000-0000-000019770000}"/>
    <cellStyle name="Prozent 8 3 3 4 2 3" xfId="34007" xr:uid="{00000000-0005-0000-0000-00001A770000}"/>
    <cellStyle name="Prozent 8 3 3 4 2 4" xfId="34008" xr:uid="{00000000-0005-0000-0000-00001B770000}"/>
    <cellStyle name="Prozent 8 3 3 4 3" xfId="34009" xr:uid="{00000000-0005-0000-0000-00001C770000}"/>
    <cellStyle name="Prozent 8 3 3 4 4" xfId="34010" xr:uid="{00000000-0005-0000-0000-00001D770000}"/>
    <cellStyle name="Prozent 8 3 3 4 5" xfId="34011" xr:uid="{00000000-0005-0000-0000-00001E770000}"/>
    <cellStyle name="Prozent 8 3 3 5" xfId="1370" xr:uid="{00000000-0005-0000-0000-00001F770000}"/>
    <cellStyle name="Prozent 8 3 3 5 2" xfId="20658" xr:uid="{00000000-0005-0000-0000-000020770000}"/>
    <cellStyle name="Prozent 8 3 3 5 2 2" xfId="34012" xr:uid="{00000000-0005-0000-0000-000021770000}"/>
    <cellStyle name="Prozent 8 3 3 5 2 3" xfId="34013" xr:uid="{00000000-0005-0000-0000-000022770000}"/>
    <cellStyle name="Prozent 8 3 3 5 3" xfId="34014" xr:uid="{00000000-0005-0000-0000-000023770000}"/>
    <cellStyle name="Prozent 8 3 3 5 4" xfId="34015" xr:uid="{00000000-0005-0000-0000-000024770000}"/>
    <cellStyle name="Prozent 8 3 3 6" xfId="20659" xr:uid="{00000000-0005-0000-0000-000025770000}"/>
    <cellStyle name="Prozent 8 3 3 6 2" xfId="34016" xr:uid="{00000000-0005-0000-0000-000026770000}"/>
    <cellStyle name="Prozent 8 3 3 6 3" xfId="34017" xr:uid="{00000000-0005-0000-0000-000027770000}"/>
    <cellStyle name="Prozent 8 3 3 6 4" xfId="34018" xr:uid="{00000000-0005-0000-0000-000028770000}"/>
    <cellStyle name="Prozent 8 3 3 7" xfId="34019" xr:uid="{00000000-0005-0000-0000-000029770000}"/>
    <cellStyle name="Prozent 8 3 3 7 2" xfId="34020" xr:uid="{00000000-0005-0000-0000-00002A770000}"/>
    <cellStyle name="Prozent 8 3 3 8" xfId="34021" xr:uid="{00000000-0005-0000-0000-00002B770000}"/>
    <cellStyle name="Prozent 8 3 3 9" xfId="34022" xr:uid="{00000000-0005-0000-0000-00002C770000}"/>
    <cellStyle name="Prozent 8 3 4" xfId="643" xr:uid="{00000000-0005-0000-0000-00002D770000}"/>
    <cellStyle name="Prozent 8 3 4 2" xfId="644" xr:uid="{00000000-0005-0000-0000-00002E770000}"/>
    <cellStyle name="Prozent 8 3 4 2 2" xfId="645" xr:uid="{00000000-0005-0000-0000-00002F770000}"/>
    <cellStyle name="Prozent 8 3 4 2 2 2" xfId="20660" xr:uid="{00000000-0005-0000-0000-000030770000}"/>
    <cellStyle name="Prozent 8 3 4 2 2 2 2" xfId="34023" xr:uid="{00000000-0005-0000-0000-000031770000}"/>
    <cellStyle name="Prozent 8 3 4 2 2 2 3" xfId="34024" xr:uid="{00000000-0005-0000-0000-000032770000}"/>
    <cellStyle name="Prozent 8 3 4 2 2 2 4" xfId="34025" xr:uid="{00000000-0005-0000-0000-000033770000}"/>
    <cellStyle name="Prozent 8 3 4 2 2 3" xfId="34026" xr:uid="{00000000-0005-0000-0000-000034770000}"/>
    <cellStyle name="Prozent 8 3 4 2 2 4" xfId="34027" xr:uid="{00000000-0005-0000-0000-000035770000}"/>
    <cellStyle name="Prozent 8 3 4 2 2 5" xfId="34028" xr:uid="{00000000-0005-0000-0000-000036770000}"/>
    <cellStyle name="Prozent 8 3 4 2 3" xfId="8868" xr:uid="{00000000-0005-0000-0000-000037770000}"/>
    <cellStyle name="Prozent 8 3 4 2 3 2" xfId="20661" xr:uid="{00000000-0005-0000-0000-000038770000}"/>
    <cellStyle name="Prozent 8 3 4 2 3 2 2" xfId="34029" xr:uid="{00000000-0005-0000-0000-000039770000}"/>
    <cellStyle name="Prozent 8 3 4 2 3 2 3" xfId="34030" xr:uid="{00000000-0005-0000-0000-00003A770000}"/>
    <cellStyle name="Prozent 8 3 4 2 3 3" xfId="34031" xr:uid="{00000000-0005-0000-0000-00003B770000}"/>
    <cellStyle name="Prozent 8 3 4 2 3 4" xfId="34032" xr:uid="{00000000-0005-0000-0000-00003C770000}"/>
    <cellStyle name="Prozent 8 3 4 2 4" xfId="20662" xr:uid="{00000000-0005-0000-0000-00003D770000}"/>
    <cellStyle name="Prozent 8 3 4 2 4 2" xfId="34033" xr:uid="{00000000-0005-0000-0000-00003E770000}"/>
    <cellStyle name="Prozent 8 3 4 2 4 3" xfId="34034" xr:uid="{00000000-0005-0000-0000-00003F770000}"/>
    <cellStyle name="Prozent 8 3 4 2 5" xfId="34035" xr:uid="{00000000-0005-0000-0000-000040770000}"/>
    <cellStyle name="Prozent 8 3 4 2 6" xfId="34036" xr:uid="{00000000-0005-0000-0000-000041770000}"/>
    <cellStyle name="Prozent 8 3 4 3" xfId="646" xr:uid="{00000000-0005-0000-0000-000042770000}"/>
    <cellStyle name="Prozent 8 3 4 3 2" xfId="20663" xr:uid="{00000000-0005-0000-0000-000043770000}"/>
    <cellStyle name="Prozent 8 3 4 3 2 2" xfId="34037" xr:uid="{00000000-0005-0000-0000-000044770000}"/>
    <cellStyle name="Prozent 8 3 4 3 2 3" xfId="34038" xr:uid="{00000000-0005-0000-0000-000045770000}"/>
    <cellStyle name="Prozent 8 3 4 3 2 4" xfId="34039" xr:uid="{00000000-0005-0000-0000-000046770000}"/>
    <cellStyle name="Prozent 8 3 4 3 3" xfId="34040" xr:uid="{00000000-0005-0000-0000-000047770000}"/>
    <cellStyle name="Prozent 8 3 4 3 4" xfId="34041" xr:uid="{00000000-0005-0000-0000-000048770000}"/>
    <cellStyle name="Prozent 8 3 4 3 5" xfId="34042" xr:uid="{00000000-0005-0000-0000-000049770000}"/>
    <cellStyle name="Prozent 8 3 4 4" xfId="8869" xr:uid="{00000000-0005-0000-0000-00004A770000}"/>
    <cellStyle name="Prozent 8 3 4 4 2" xfId="20664" xr:uid="{00000000-0005-0000-0000-00004B770000}"/>
    <cellStyle name="Prozent 8 3 4 4 2 2" xfId="34043" xr:uid="{00000000-0005-0000-0000-00004C770000}"/>
    <cellStyle name="Prozent 8 3 4 4 2 3" xfId="34044" xr:uid="{00000000-0005-0000-0000-00004D770000}"/>
    <cellStyle name="Prozent 8 3 4 4 3" xfId="34045" xr:uid="{00000000-0005-0000-0000-00004E770000}"/>
    <cellStyle name="Prozent 8 3 4 4 4" xfId="34046" xr:uid="{00000000-0005-0000-0000-00004F770000}"/>
    <cellStyle name="Prozent 8 3 4 5" xfId="20665" xr:uid="{00000000-0005-0000-0000-000050770000}"/>
    <cellStyle name="Prozent 8 3 4 5 2" xfId="34047" xr:uid="{00000000-0005-0000-0000-000051770000}"/>
    <cellStyle name="Prozent 8 3 4 5 3" xfId="34048" xr:uid="{00000000-0005-0000-0000-000052770000}"/>
    <cellStyle name="Prozent 8 3 4 5 4" xfId="34049" xr:uid="{00000000-0005-0000-0000-000053770000}"/>
    <cellStyle name="Prozent 8 3 4 6" xfId="34050" xr:uid="{00000000-0005-0000-0000-000054770000}"/>
    <cellStyle name="Prozent 8 3 4 6 2" xfId="34051" xr:uid="{00000000-0005-0000-0000-000055770000}"/>
    <cellStyle name="Prozent 8 3 4 7" xfId="34052" xr:uid="{00000000-0005-0000-0000-000056770000}"/>
    <cellStyle name="Prozent 8 3 4 8" xfId="34053" xr:uid="{00000000-0005-0000-0000-000057770000}"/>
    <cellStyle name="Prozent 8 3 5" xfId="647" xr:uid="{00000000-0005-0000-0000-000058770000}"/>
    <cellStyle name="Prozent 8 3 5 2" xfId="648" xr:uid="{00000000-0005-0000-0000-000059770000}"/>
    <cellStyle name="Prozent 8 3 5 2 2" xfId="649" xr:uid="{00000000-0005-0000-0000-00005A770000}"/>
    <cellStyle name="Prozent 8 3 5 2 2 2" xfId="20666" xr:uid="{00000000-0005-0000-0000-00005B770000}"/>
    <cellStyle name="Prozent 8 3 5 2 2 2 2" xfId="34054" xr:uid="{00000000-0005-0000-0000-00005C770000}"/>
    <cellStyle name="Prozent 8 3 5 2 2 2 3" xfId="34055" xr:uid="{00000000-0005-0000-0000-00005D770000}"/>
    <cellStyle name="Prozent 8 3 5 2 2 2 4" xfId="34056" xr:uid="{00000000-0005-0000-0000-00005E770000}"/>
    <cellStyle name="Prozent 8 3 5 2 2 3" xfId="34057" xr:uid="{00000000-0005-0000-0000-00005F770000}"/>
    <cellStyle name="Prozent 8 3 5 2 2 4" xfId="34058" xr:uid="{00000000-0005-0000-0000-000060770000}"/>
    <cellStyle name="Prozent 8 3 5 2 2 5" xfId="34059" xr:uid="{00000000-0005-0000-0000-000061770000}"/>
    <cellStyle name="Prozent 8 3 5 2 3" xfId="8870" xr:uid="{00000000-0005-0000-0000-000062770000}"/>
    <cellStyle name="Prozent 8 3 5 2 3 2" xfId="20667" xr:uid="{00000000-0005-0000-0000-000063770000}"/>
    <cellStyle name="Prozent 8 3 5 2 3 2 2" xfId="34060" xr:uid="{00000000-0005-0000-0000-000064770000}"/>
    <cellStyle name="Prozent 8 3 5 2 3 2 3" xfId="34061" xr:uid="{00000000-0005-0000-0000-000065770000}"/>
    <cellStyle name="Prozent 8 3 5 2 3 3" xfId="34062" xr:uid="{00000000-0005-0000-0000-000066770000}"/>
    <cellStyle name="Prozent 8 3 5 2 3 4" xfId="34063" xr:uid="{00000000-0005-0000-0000-000067770000}"/>
    <cellStyle name="Prozent 8 3 5 2 4" xfId="20668" xr:uid="{00000000-0005-0000-0000-000068770000}"/>
    <cellStyle name="Prozent 8 3 5 2 4 2" xfId="34064" xr:uid="{00000000-0005-0000-0000-000069770000}"/>
    <cellStyle name="Prozent 8 3 5 2 4 3" xfId="34065" xr:uid="{00000000-0005-0000-0000-00006A770000}"/>
    <cellStyle name="Prozent 8 3 5 2 5" xfId="34066" xr:uid="{00000000-0005-0000-0000-00006B770000}"/>
    <cellStyle name="Prozent 8 3 5 2 6" xfId="34067" xr:uid="{00000000-0005-0000-0000-00006C770000}"/>
    <cellStyle name="Prozent 8 3 5 3" xfId="650" xr:uid="{00000000-0005-0000-0000-00006D770000}"/>
    <cellStyle name="Prozent 8 3 5 3 2" xfId="20669" xr:uid="{00000000-0005-0000-0000-00006E770000}"/>
    <cellStyle name="Prozent 8 3 5 3 2 2" xfId="34068" xr:uid="{00000000-0005-0000-0000-00006F770000}"/>
    <cellStyle name="Prozent 8 3 5 3 2 3" xfId="34069" xr:uid="{00000000-0005-0000-0000-000070770000}"/>
    <cellStyle name="Prozent 8 3 5 3 2 4" xfId="34070" xr:uid="{00000000-0005-0000-0000-000071770000}"/>
    <cellStyle name="Prozent 8 3 5 3 3" xfId="34071" xr:uid="{00000000-0005-0000-0000-000072770000}"/>
    <cellStyle name="Prozent 8 3 5 3 4" xfId="34072" xr:uid="{00000000-0005-0000-0000-000073770000}"/>
    <cellStyle name="Prozent 8 3 5 3 5" xfId="34073" xr:uid="{00000000-0005-0000-0000-000074770000}"/>
    <cellStyle name="Prozent 8 3 5 4" xfId="8871" xr:uid="{00000000-0005-0000-0000-000075770000}"/>
    <cellStyle name="Prozent 8 3 5 4 2" xfId="20670" xr:uid="{00000000-0005-0000-0000-000076770000}"/>
    <cellStyle name="Prozent 8 3 5 4 2 2" xfId="34074" xr:uid="{00000000-0005-0000-0000-000077770000}"/>
    <cellStyle name="Prozent 8 3 5 4 2 3" xfId="34075" xr:uid="{00000000-0005-0000-0000-000078770000}"/>
    <cellStyle name="Prozent 8 3 5 4 3" xfId="34076" xr:uid="{00000000-0005-0000-0000-000079770000}"/>
    <cellStyle name="Prozent 8 3 5 4 4" xfId="34077" xr:uid="{00000000-0005-0000-0000-00007A770000}"/>
    <cellStyle name="Prozent 8 3 5 5" xfId="20671" xr:uid="{00000000-0005-0000-0000-00007B770000}"/>
    <cellStyle name="Prozent 8 3 5 5 2" xfId="34078" xr:uid="{00000000-0005-0000-0000-00007C770000}"/>
    <cellStyle name="Prozent 8 3 5 5 3" xfId="34079" xr:uid="{00000000-0005-0000-0000-00007D770000}"/>
    <cellStyle name="Prozent 8 3 5 5 4" xfId="34080" xr:uid="{00000000-0005-0000-0000-00007E770000}"/>
    <cellStyle name="Prozent 8 3 5 6" xfId="34081" xr:uid="{00000000-0005-0000-0000-00007F770000}"/>
    <cellStyle name="Prozent 8 3 5 6 2" xfId="34082" xr:uid="{00000000-0005-0000-0000-000080770000}"/>
    <cellStyle name="Prozent 8 3 5 7" xfId="34083" xr:uid="{00000000-0005-0000-0000-000081770000}"/>
    <cellStyle name="Prozent 8 3 5 8" xfId="34084" xr:uid="{00000000-0005-0000-0000-000082770000}"/>
    <cellStyle name="Prozent 8 3 6" xfId="651" xr:uid="{00000000-0005-0000-0000-000083770000}"/>
    <cellStyle name="Prozent 8 3 6 2" xfId="652" xr:uid="{00000000-0005-0000-0000-000084770000}"/>
    <cellStyle name="Prozent 8 3 6 2 2" xfId="20672" xr:uid="{00000000-0005-0000-0000-000085770000}"/>
    <cellStyle name="Prozent 8 3 6 2 2 2" xfId="34085" xr:uid="{00000000-0005-0000-0000-000086770000}"/>
    <cellStyle name="Prozent 8 3 6 2 2 3" xfId="34086" xr:uid="{00000000-0005-0000-0000-000087770000}"/>
    <cellStyle name="Prozent 8 3 6 2 2 4" xfId="34087" xr:uid="{00000000-0005-0000-0000-000088770000}"/>
    <cellStyle name="Prozent 8 3 6 2 3" xfId="34088" xr:uid="{00000000-0005-0000-0000-000089770000}"/>
    <cellStyle name="Prozent 8 3 6 2 4" xfId="34089" xr:uid="{00000000-0005-0000-0000-00008A770000}"/>
    <cellStyle name="Prozent 8 3 6 2 5" xfId="34090" xr:uid="{00000000-0005-0000-0000-00008B770000}"/>
    <cellStyle name="Prozent 8 3 6 3" xfId="8872" xr:uid="{00000000-0005-0000-0000-00008C770000}"/>
    <cellStyle name="Prozent 8 3 6 3 2" xfId="20673" xr:uid="{00000000-0005-0000-0000-00008D770000}"/>
    <cellStyle name="Prozent 8 3 6 3 2 2" xfId="34091" xr:uid="{00000000-0005-0000-0000-00008E770000}"/>
    <cellStyle name="Prozent 8 3 6 3 2 3" xfId="34092" xr:uid="{00000000-0005-0000-0000-00008F770000}"/>
    <cellStyle name="Prozent 8 3 6 3 3" xfId="34093" xr:uid="{00000000-0005-0000-0000-000090770000}"/>
    <cellStyle name="Prozent 8 3 6 3 4" xfId="34094" xr:uid="{00000000-0005-0000-0000-000091770000}"/>
    <cellStyle name="Prozent 8 3 6 4" xfId="20674" xr:uid="{00000000-0005-0000-0000-000092770000}"/>
    <cellStyle name="Prozent 8 3 6 4 2" xfId="34095" xr:uid="{00000000-0005-0000-0000-000093770000}"/>
    <cellStyle name="Prozent 8 3 6 4 3" xfId="34096" xr:uid="{00000000-0005-0000-0000-000094770000}"/>
    <cellStyle name="Prozent 8 3 6 5" xfId="34097" xr:uid="{00000000-0005-0000-0000-000095770000}"/>
    <cellStyle name="Prozent 8 3 6 6" xfId="34098" xr:uid="{00000000-0005-0000-0000-000096770000}"/>
    <cellStyle name="Prozent 8 3 7" xfId="653" xr:uid="{00000000-0005-0000-0000-000097770000}"/>
    <cellStyle name="Prozent 8 3 7 2" xfId="654" xr:uid="{00000000-0005-0000-0000-000098770000}"/>
    <cellStyle name="Prozent 8 3 7 2 2" xfId="20675" xr:uid="{00000000-0005-0000-0000-000099770000}"/>
    <cellStyle name="Prozent 8 3 7 2 2 2" xfId="34099" xr:uid="{00000000-0005-0000-0000-00009A770000}"/>
    <cellStyle name="Prozent 8 3 7 2 2 3" xfId="34100" xr:uid="{00000000-0005-0000-0000-00009B770000}"/>
    <cellStyle name="Prozent 8 3 7 2 2 4" xfId="34101" xr:uid="{00000000-0005-0000-0000-00009C770000}"/>
    <cellStyle name="Prozent 8 3 7 2 3" xfId="34102" xr:uid="{00000000-0005-0000-0000-00009D770000}"/>
    <cellStyle name="Prozent 8 3 7 2 4" xfId="34103" xr:uid="{00000000-0005-0000-0000-00009E770000}"/>
    <cellStyle name="Prozent 8 3 7 2 5" xfId="34104" xr:uid="{00000000-0005-0000-0000-00009F770000}"/>
    <cellStyle name="Prozent 8 3 7 3" xfId="20676" xr:uid="{00000000-0005-0000-0000-0000A0770000}"/>
    <cellStyle name="Prozent 8 3 7 3 2" xfId="34105" xr:uid="{00000000-0005-0000-0000-0000A1770000}"/>
    <cellStyle name="Prozent 8 3 7 3 3" xfId="34106" xr:uid="{00000000-0005-0000-0000-0000A2770000}"/>
    <cellStyle name="Prozent 8 3 7 3 4" xfId="34107" xr:uid="{00000000-0005-0000-0000-0000A3770000}"/>
    <cellStyle name="Prozent 8 3 7 4" xfId="34108" xr:uid="{00000000-0005-0000-0000-0000A4770000}"/>
    <cellStyle name="Prozent 8 3 7 5" xfId="34109" xr:uid="{00000000-0005-0000-0000-0000A5770000}"/>
    <cellStyle name="Prozent 8 3 7 6" xfId="34110" xr:uid="{00000000-0005-0000-0000-0000A6770000}"/>
    <cellStyle name="Prozent 8 3 8" xfId="655" xr:uid="{00000000-0005-0000-0000-0000A7770000}"/>
    <cellStyle name="Prozent 8 3 8 2" xfId="20677" xr:uid="{00000000-0005-0000-0000-0000A8770000}"/>
    <cellStyle name="Prozent 8 3 8 2 2" xfId="34111" xr:uid="{00000000-0005-0000-0000-0000A9770000}"/>
    <cellStyle name="Prozent 8 3 8 2 3" xfId="34112" xr:uid="{00000000-0005-0000-0000-0000AA770000}"/>
    <cellStyle name="Prozent 8 3 8 2 4" xfId="34113" xr:uid="{00000000-0005-0000-0000-0000AB770000}"/>
    <cellStyle name="Prozent 8 3 8 3" xfId="34114" xr:uid="{00000000-0005-0000-0000-0000AC770000}"/>
    <cellStyle name="Prozent 8 3 8 4" xfId="34115" xr:uid="{00000000-0005-0000-0000-0000AD770000}"/>
    <cellStyle name="Prozent 8 3 8 5" xfId="34116" xr:uid="{00000000-0005-0000-0000-0000AE770000}"/>
    <cellStyle name="Prozent 8 3 9" xfId="8873" xr:uid="{00000000-0005-0000-0000-0000AF770000}"/>
    <cellStyle name="Prozent 8 3 9 2" xfId="20678" xr:uid="{00000000-0005-0000-0000-0000B0770000}"/>
    <cellStyle name="Prozent 8 3 9 2 2" xfId="34117" xr:uid="{00000000-0005-0000-0000-0000B1770000}"/>
    <cellStyle name="Prozent 8 3 9 2 3" xfId="34118" xr:uid="{00000000-0005-0000-0000-0000B2770000}"/>
    <cellStyle name="Prozent 8 3 9 3" xfId="34119" xr:uid="{00000000-0005-0000-0000-0000B3770000}"/>
    <cellStyle name="Prozent 8 3 9 4" xfId="34120" xr:uid="{00000000-0005-0000-0000-0000B4770000}"/>
    <cellStyle name="Prozent 8 4" xfId="656" xr:uid="{00000000-0005-0000-0000-0000B5770000}"/>
    <cellStyle name="Prozent 8 4 10" xfId="20679" xr:uid="{00000000-0005-0000-0000-0000B6770000}"/>
    <cellStyle name="Prozent 8 4 10 2" xfId="34121" xr:uid="{00000000-0005-0000-0000-0000B7770000}"/>
    <cellStyle name="Prozent 8 4 10 3" xfId="34122" xr:uid="{00000000-0005-0000-0000-0000B8770000}"/>
    <cellStyle name="Prozent 8 4 10 4" xfId="34123" xr:uid="{00000000-0005-0000-0000-0000B9770000}"/>
    <cellStyle name="Prozent 8 4 11" xfId="34124" xr:uid="{00000000-0005-0000-0000-0000BA770000}"/>
    <cellStyle name="Prozent 8 4 11 2" xfId="34125" xr:uid="{00000000-0005-0000-0000-0000BB770000}"/>
    <cellStyle name="Prozent 8 4 12" xfId="34126" xr:uid="{00000000-0005-0000-0000-0000BC770000}"/>
    <cellStyle name="Prozent 8 4 13" xfId="34127" xr:uid="{00000000-0005-0000-0000-0000BD770000}"/>
    <cellStyle name="Prozent 8 4 2" xfId="657" xr:uid="{00000000-0005-0000-0000-0000BE770000}"/>
    <cellStyle name="Prozent 8 4 2 2" xfId="658" xr:uid="{00000000-0005-0000-0000-0000BF770000}"/>
    <cellStyle name="Prozent 8 4 2 2 2" xfId="659" xr:uid="{00000000-0005-0000-0000-0000C0770000}"/>
    <cellStyle name="Prozent 8 4 2 2 2 2" xfId="660" xr:uid="{00000000-0005-0000-0000-0000C1770000}"/>
    <cellStyle name="Prozent 8 4 2 2 2 2 2" xfId="20680" xr:uid="{00000000-0005-0000-0000-0000C2770000}"/>
    <cellStyle name="Prozent 8 4 2 2 2 2 2 2" xfId="34128" xr:uid="{00000000-0005-0000-0000-0000C3770000}"/>
    <cellStyle name="Prozent 8 4 2 2 2 2 2 3" xfId="34129" xr:uid="{00000000-0005-0000-0000-0000C4770000}"/>
    <cellStyle name="Prozent 8 4 2 2 2 2 2 4" xfId="34130" xr:uid="{00000000-0005-0000-0000-0000C5770000}"/>
    <cellStyle name="Prozent 8 4 2 2 2 2 3" xfId="34131" xr:uid="{00000000-0005-0000-0000-0000C6770000}"/>
    <cellStyle name="Prozent 8 4 2 2 2 2 4" xfId="34132" xr:uid="{00000000-0005-0000-0000-0000C7770000}"/>
    <cellStyle name="Prozent 8 4 2 2 2 2 5" xfId="34133" xr:uid="{00000000-0005-0000-0000-0000C8770000}"/>
    <cellStyle name="Prozent 8 4 2 2 2 3" xfId="8874" xr:uid="{00000000-0005-0000-0000-0000C9770000}"/>
    <cellStyle name="Prozent 8 4 2 2 2 3 2" xfId="20681" xr:uid="{00000000-0005-0000-0000-0000CA770000}"/>
    <cellStyle name="Prozent 8 4 2 2 2 3 2 2" xfId="34134" xr:uid="{00000000-0005-0000-0000-0000CB770000}"/>
    <cellStyle name="Prozent 8 4 2 2 2 3 2 3" xfId="34135" xr:uid="{00000000-0005-0000-0000-0000CC770000}"/>
    <cellStyle name="Prozent 8 4 2 2 2 3 3" xfId="34136" xr:uid="{00000000-0005-0000-0000-0000CD770000}"/>
    <cellStyle name="Prozent 8 4 2 2 2 3 4" xfId="34137" xr:uid="{00000000-0005-0000-0000-0000CE770000}"/>
    <cellStyle name="Prozent 8 4 2 2 2 4" xfId="20682" xr:uid="{00000000-0005-0000-0000-0000CF770000}"/>
    <cellStyle name="Prozent 8 4 2 2 2 4 2" xfId="34138" xr:uid="{00000000-0005-0000-0000-0000D0770000}"/>
    <cellStyle name="Prozent 8 4 2 2 2 4 3" xfId="34139" xr:uid="{00000000-0005-0000-0000-0000D1770000}"/>
    <cellStyle name="Prozent 8 4 2 2 2 5" xfId="34140" xr:uid="{00000000-0005-0000-0000-0000D2770000}"/>
    <cellStyle name="Prozent 8 4 2 2 2 6" xfId="34141" xr:uid="{00000000-0005-0000-0000-0000D3770000}"/>
    <cellStyle name="Prozent 8 4 2 2 3" xfId="661" xr:uid="{00000000-0005-0000-0000-0000D4770000}"/>
    <cellStyle name="Prozent 8 4 2 2 3 2" xfId="20683" xr:uid="{00000000-0005-0000-0000-0000D5770000}"/>
    <cellStyle name="Prozent 8 4 2 2 3 2 2" xfId="34142" xr:uid="{00000000-0005-0000-0000-0000D6770000}"/>
    <cellStyle name="Prozent 8 4 2 2 3 2 3" xfId="34143" xr:uid="{00000000-0005-0000-0000-0000D7770000}"/>
    <cellStyle name="Prozent 8 4 2 2 3 2 4" xfId="34144" xr:uid="{00000000-0005-0000-0000-0000D8770000}"/>
    <cellStyle name="Prozent 8 4 2 2 3 3" xfId="34145" xr:uid="{00000000-0005-0000-0000-0000D9770000}"/>
    <cellStyle name="Prozent 8 4 2 2 3 4" xfId="34146" xr:uid="{00000000-0005-0000-0000-0000DA770000}"/>
    <cellStyle name="Prozent 8 4 2 2 3 5" xfId="34147" xr:uid="{00000000-0005-0000-0000-0000DB770000}"/>
    <cellStyle name="Prozent 8 4 2 2 4" xfId="8875" xr:uid="{00000000-0005-0000-0000-0000DC770000}"/>
    <cellStyle name="Prozent 8 4 2 2 4 2" xfId="20684" xr:uid="{00000000-0005-0000-0000-0000DD770000}"/>
    <cellStyle name="Prozent 8 4 2 2 4 2 2" xfId="34148" xr:uid="{00000000-0005-0000-0000-0000DE770000}"/>
    <cellStyle name="Prozent 8 4 2 2 4 2 3" xfId="34149" xr:uid="{00000000-0005-0000-0000-0000DF770000}"/>
    <cellStyle name="Prozent 8 4 2 2 4 3" xfId="34150" xr:uid="{00000000-0005-0000-0000-0000E0770000}"/>
    <cellStyle name="Prozent 8 4 2 2 4 4" xfId="34151" xr:uid="{00000000-0005-0000-0000-0000E1770000}"/>
    <cellStyle name="Prozent 8 4 2 2 5" xfId="20685" xr:uid="{00000000-0005-0000-0000-0000E2770000}"/>
    <cellStyle name="Prozent 8 4 2 2 5 2" xfId="34152" xr:uid="{00000000-0005-0000-0000-0000E3770000}"/>
    <cellStyle name="Prozent 8 4 2 2 5 3" xfId="34153" xr:uid="{00000000-0005-0000-0000-0000E4770000}"/>
    <cellStyle name="Prozent 8 4 2 2 5 4" xfId="34154" xr:uid="{00000000-0005-0000-0000-0000E5770000}"/>
    <cellStyle name="Prozent 8 4 2 2 6" xfId="34155" xr:uid="{00000000-0005-0000-0000-0000E6770000}"/>
    <cellStyle name="Prozent 8 4 2 2 6 2" xfId="34156" xr:uid="{00000000-0005-0000-0000-0000E7770000}"/>
    <cellStyle name="Prozent 8 4 2 2 7" xfId="34157" xr:uid="{00000000-0005-0000-0000-0000E8770000}"/>
    <cellStyle name="Prozent 8 4 2 2 8" xfId="34158" xr:uid="{00000000-0005-0000-0000-0000E9770000}"/>
    <cellStyle name="Prozent 8 4 2 3" xfId="662" xr:uid="{00000000-0005-0000-0000-0000EA770000}"/>
    <cellStyle name="Prozent 8 4 2 3 2" xfId="663" xr:uid="{00000000-0005-0000-0000-0000EB770000}"/>
    <cellStyle name="Prozent 8 4 2 3 2 2" xfId="20686" xr:uid="{00000000-0005-0000-0000-0000EC770000}"/>
    <cellStyle name="Prozent 8 4 2 3 2 2 2" xfId="34159" xr:uid="{00000000-0005-0000-0000-0000ED770000}"/>
    <cellStyle name="Prozent 8 4 2 3 2 2 3" xfId="34160" xr:uid="{00000000-0005-0000-0000-0000EE770000}"/>
    <cellStyle name="Prozent 8 4 2 3 2 2 4" xfId="34161" xr:uid="{00000000-0005-0000-0000-0000EF770000}"/>
    <cellStyle name="Prozent 8 4 2 3 2 3" xfId="34162" xr:uid="{00000000-0005-0000-0000-0000F0770000}"/>
    <cellStyle name="Prozent 8 4 2 3 2 4" xfId="34163" xr:uid="{00000000-0005-0000-0000-0000F1770000}"/>
    <cellStyle name="Prozent 8 4 2 3 2 5" xfId="34164" xr:uid="{00000000-0005-0000-0000-0000F2770000}"/>
    <cellStyle name="Prozent 8 4 2 3 3" xfId="8876" xr:uid="{00000000-0005-0000-0000-0000F3770000}"/>
    <cellStyle name="Prozent 8 4 2 3 3 2" xfId="20687" xr:uid="{00000000-0005-0000-0000-0000F4770000}"/>
    <cellStyle name="Prozent 8 4 2 3 3 2 2" xfId="34165" xr:uid="{00000000-0005-0000-0000-0000F5770000}"/>
    <cellStyle name="Prozent 8 4 2 3 3 2 3" xfId="34166" xr:uid="{00000000-0005-0000-0000-0000F6770000}"/>
    <cellStyle name="Prozent 8 4 2 3 3 3" xfId="34167" xr:uid="{00000000-0005-0000-0000-0000F7770000}"/>
    <cellStyle name="Prozent 8 4 2 3 3 4" xfId="34168" xr:uid="{00000000-0005-0000-0000-0000F8770000}"/>
    <cellStyle name="Prozent 8 4 2 3 4" xfId="20688" xr:uid="{00000000-0005-0000-0000-0000F9770000}"/>
    <cellStyle name="Prozent 8 4 2 3 4 2" xfId="34169" xr:uid="{00000000-0005-0000-0000-0000FA770000}"/>
    <cellStyle name="Prozent 8 4 2 3 4 3" xfId="34170" xr:uid="{00000000-0005-0000-0000-0000FB770000}"/>
    <cellStyle name="Prozent 8 4 2 3 5" xfId="34171" xr:uid="{00000000-0005-0000-0000-0000FC770000}"/>
    <cellStyle name="Prozent 8 4 2 3 6" xfId="34172" xr:uid="{00000000-0005-0000-0000-0000FD770000}"/>
    <cellStyle name="Prozent 8 4 2 4" xfId="664" xr:uid="{00000000-0005-0000-0000-0000FE770000}"/>
    <cellStyle name="Prozent 8 4 2 4 2" xfId="20689" xr:uid="{00000000-0005-0000-0000-0000FF770000}"/>
    <cellStyle name="Prozent 8 4 2 4 2 2" xfId="34173" xr:uid="{00000000-0005-0000-0000-000000780000}"/>
    <cellStyle name="Prozent 8 4 2 4 2 3" xfId="34174" xr:uid="{00000000-0005-0000-0000-000001780000}"/>
    <cellStyle name="Prozent 8 4 2 4 2 4" xfId="34175" xr:uid="{00000000-0005-0000-0000-000002780000}"/>
    <cellStyle name="Prozent 8 4 2 4 3" xfId="34176" xr:uid="{00000000-0005-0000-0000-000003780000}"/>
    <cellStyle name="Prozent 8 4 2 4 4" xfId="34177" xr:uid="{00000000-0005-0000-0000-000004780000}"/>
    <cellStyle name="Prozent 8 4 2 4 5" xfId="34178" xr:uid="{00000000-0005-0000-0000-000005780000}"/>
    <cellStyle name="Prozent 8 4 2 5" xfId="1371" xr:uid="{00000000-0005-0000-0000-000006780000}"/>
    <cellStyle name="Prozent 8 4 2 5 2" xfId="20690" xr:uid="{00000000-0005-0000-0000-000007780000}"/>
    <cellStyle name="Prozent 8 4 2 5 2 2" xfId="34179" xr:uid="{00000000-0005-0000-0000-000008780000}"/>
    <cellStyle name="Prozent 8 4 2 5 2 3" xfId="34180" xr:uid="{00000000-0005-0000-0000-000009780000}"/>
    <cellStyle name="Prozent 8 4 2 5 3" xfId="34181" xr:uid="{00000000-0005-0000-0000-00000A780000}"/>
    <cellStyle name="Prozent 8 4 2 5 4" xfId="34182" xr:uid="{00000000-0005-0000-0000-00000B780000}"/>
    <cellStyle name="Prozent 8 4 2 6" xfId="20691" xr:uid="{00000000-0005-0000-0000-00000C780000}"/>
    <cellStyle name="Prozent 8 4 2 6 2" xfId="34183" xr:uid="{00000000-0005-0000-0000-00000D780000}"/>
    <cellStyle name="Prozent 8 4 2 6 3" xfId="34184" xr:uid="{00000000-0005-0000-0000-00000E780000}"/>
    <cellStyle name="Prozent 8 4 2 6 4" xfId="34185" xr:uid="{00000000-0005-0000-0000-00000F780000}"/>
    <cellStyle name="Prozent 8 4 2 7" xfId="34186" xr:uid="{00000000-0005-0000-0000-000010780000}"/>
    <cellStyle name="Prozent 8 4 2 7 2" xfId="34187" xr:uid="{00000000-0005-0000-0000-000011780000}"/>
    <cellStyle name="Prozent 8 4 2 8" xfId="34188" xr:uid="{00000000-0005-0000-0000-000012780000}"/>
    <cellStyle name="Prozent 8 4 2 9" xfId="34189" xr:uid="{00000000-0005-0000-0000-000013780000}"/>
    <cellStyle name="Prozent 8 4 3" xfId="665" xr:uid="{00000000-0005-0000-0000-000014780000}"/>
    <cellStyle name="Prozent 8 4 3 2" xfId="666" xr:uid="{00000000-0005-0000-0000-000015780000}"/>
    <cellStyle name="Prozent 8 4 3 2 2" xfId="667" xr:uid="{00000000-0005-0000-0000-000016780000}"/>
    <cellStyle name="Prozent 8 4 3 2 2 2" xfId="668" xr:uid="{00000000-0005-0000-0000-000017780000}"/>
    <cellStyle name="Prozent 8 4 3 2 2 2 2" xfId="20692" xr:uid="{00000000-0005-0000-0000-000018780000}"/>
    <cellStyle name="Prozent 8 4 3 2 2 2 2 2" xfId="34190" xr:uid="{00000000-0005-0000-0000-000019780000}"/>
    <cellStyle name="Prozent 8 4 3 2 2 2 2 3" xfId="34191" xr:uid="{00000000-0005-0000-0000-00001A780000}"/>
    <cellStyle name="Prozent 8 4 3 2 2 2 2 4" xfId="34192" xr:uid="{00000000-0005-0000-0000-00001B780000}"/>
    <cellStyle name="Prozent 8 4 3 2 2 2 3" xfId="34193" xr:uid="{00000000-0005-0000-0000-00001C780000}"/>
    <cellStyle name="Prozent 8 4 3 2 2 2 4" xfId="34194" xr:uid="{00000000-0005-0000-0000-00001D780000}"/>
    <cellStyle name="Prozent 8 4 3 2 2 2 5" xfId="34195" xr:uid="{00000000-0005-0000-0000-00001E780000}"/>
    <cellStyle name="Prozent 8 4 3 2 2 3" xfId="8877" xr:uid="{00000000-0005-0000-0000-00001F780000}"/>
    <cellStyle name="Prozent 8 4 3 2 2 3 2" xfId="20693" xr:uid="{00000000-0005-0000-0000-000020780000}"/>
    <cellStyle name="Prozent 8 4 3 2 2 3 2 2" xfId="34196" xr:uid="{00000000-0005-0000-0000-000021780000}"/>
    <cellStyle name="Prozent 8 4 3 2 2 3 2 3" xfId="34197" xr:uid="{00000000-0005-0000-0000-000022780000}"/>
    <cellStyle name="Prozent 8 4 3 2 2 3 3" xfId="34198" xr:uid="{00000000-0005-0000-0000-000023780000}"/>
    <cellStyle name="Prozent 8 4 3 2 2 3 4" xfId="34199" xr:uid="{00000000-0005-0000-0000-000024780000}"/>
    <cellStyle name="Prozent 8 4 3 2 2 4" xfId="20694" xr:uid="{00000000-0005-0000-0000-000025780000}"/>
    <cellStyle name="Prozent 8 4 3 2 2 4 2" xfId="34200" xr:uid="{00000000-0005-0000-0000-000026780000}"/>
    <cellStyle name="Prozent 8 4 3 2 2 4 3" xfId="34201" xr:uid="{00000000-0005-0000-0000-000027780000}"/>
    <cellStyle name="Prozent 8 4 3 2 2 5" xfId="34202" xr:uid="{00000000-0005-0000-0000-000028780000}"/>
    <cellStyle name="Prozent 8 4 3 2 2 6" xfId="34203" xr:uid="{00000000-0005-0000-0000-000029780000}"/>
    <cellStyle name="Prozent 8 4 3 2 3" xfId="669" xr:uid="{00000000-0005-0000-0000-00002A780000}"/>
    <cellStyle name="Prozent 8 4 3 2 3 2" xfId="20695" xr:uid="{00000000-0005-0000-0000-00002B780000}"/>
    <cellStyle name="Prozent 8 4 3 2 3 2 2" xfId="34204" xr:uid="{00000000-0005-0000-0000-00002C780000}"/>
    <cellStyle name="Prozent 8 4 3 2 3 2 3" xfId="34205" xr:uid="{00000000-0005-0000-0000-00002D780000}"/>
    <cellStyle name="Prozent 8 4 3 2 3 2 4" xfId="34206" xr:uid="{00000000-0005-0000-0000-00002E780000}"/>
    <cellStyle name="Prozent 8 4 3 2 3 3" xfId="34207" xr:uid="{00000000-0005-0000-0000-00002F780000}"/>
    <cellStyle name="Prozent 8 4 3 2 3 4" xfId="34208" xr:uid="{00000000-0005-0000-0000-000030780000}"/>
    <cellStyle name="Prozent 8 4 3 2 3 5" xfId="34209" xr:uid="{00000000-0005-0000-0000-000031780000}"/>
    <cellStyle name="Prozent 8 4 3 2 4" xfId="8878" xr:uid="{00000000-0005-0000-0000-000032780000}"/>
    <cellStyle name="Prozent 8 4 3 2 4 2" xfId="20696" xr:uid="{00000000-0005-0000-0000-000033780000}"/>
    <cellStyle name="Prozent 8 4 3 2 4 2 2" xfId="34210" xr:uid="{00000000-0005-0000-0000-000034780000}"/>
    <cellStyle name="Prozent 8 4 3 2 4 2 3" xfId="34211" xr:uid="{00000000-0005-0000-0000-000035780000}"/>
    <cellStyle name="Prozent 8 4 3 2 4 3" xfId="34212" xr:uid="{00000000-0005-0000-0000-000036780000}"/>
    <cellStyle name="Prozent 8 4 3 2 4 4" xfId="34213" xr:uid="{00000000-0005-0000-0000-000037780000}"/>
    <cellStyle name="Prozent 8 4 3 2 5" xfId="20697" xr:uid="{00000000-0005-0000-0000-000038780000}"/>
    <cellStyle name="Prozent 8 4 3 2 5 2" xfId="34214" xr:uid="{00000000-0005-0000-0000-000039780000}"/>
    <cellStyle name="Prozent 8 4 3 2 5 3" xfId="34215" xr:uid="{00000000-0005-0000-0000-00003A780000}"/>
    <cellStyle name="Prozent 8 4 3 2 5 4" xfId="34216" xr:uid="{00000000-0005-0000-0000-00003B780000}"/>
    <cellStyle name="Prozent 8 4 3 2 6" xfId="34217" xr:uid="{00000000-0005-0000-0000-00003C780000}"/>
    <cellStyle name="Prozent 8 4 3 2 6 2" xfId="34218" xr:uid="{00000000-0005-0000-0000-00003D780000}"/>
    <cellStyle name="Prozent 8 4 3 2 7" xfId="34219" xr:uid="{00000000-0005-0000-0000-00003E780000}"/>
    <cellStyle name="Prozent 8 4 3 2 8" xfId="34220" xr:uid="{00000000-0005-0000-0000-00003F780000}"/>
    <cellStyle name="Prozent 8 4 3 3" xfId="670" xr:uid="{00000000-0005-0000-0000-000040780000}"/>
    <cellStyle name="Prozent 8 4 3 3 2" xfId="671" xr:uid="{00000000-0005-0000-0000-000041780000}"/>
    <cellStyle name="Prozent 8 4 3 3 2 2" xfId="20698" xr:uid="{00000000-0005-0000-0000-000042780000}"/>
    <cellStyle name="Prozent 8 4 3 3 2 2 2" xfId="34221" xr:uid="{00000000-0005-0000-0000-000043780000}"/>
    <cellStyle name="Prozent 8 4 3 3 2 2 3" xfId="34222" xr:uid="{00000000-0005-0000-0000-000044780000}"/>
    <cellStyle name="Prozent 8 4 3 3 2 2 4" xfId="34223" xr:uid="{00000000-0005-0000-0000-000045780000}"/>
    <cellStyle name="Prozent 8 4 3 3 2 3" xfId="34224" xr:uid="{00000000-0005-0000-0000-000046780000}"/>
    <cellStyle name="Prozent 8 4 3 3 2 4" xfId="34225" xr:uid="{00000000-0005-0000-0000-000047780000}"/>
    <cellStyle name="Prozent 8 4 3 3 2 5" xfId="34226" xr:uid="{00000000-0005-0000-0000-000048780000}"/>
    <cellStyle name="Prozent 8 4 3 3 3" xfId="8879" xr:uid="{00000000-0005-0000-0000-000049780000}"/>
    <cellStyle name="Prozent 8 4 3 3 3 2" xfId="20699" xr:uid="{00000000-0005-0000-0000-00004A780000}"/>
    <cellStyle name="Prozent 8 4 3 3 3 2 2" xfId="34227" xr:uid="{00000000-0005-0000-0000-00004B780000}"/>
    <cellStyle name="Prozent 8 4 3 3 3 2 3" xfId="34228" xr:uid="{00000000-0005-0000-0000-00004C780000}"/>
    <cellStyle name="Prozent 8 4 3 3 3 3" xfId="34229" xr:uid="{00000000-0005-0000-0000-00004D780000}"/>
    <cellStyle name="Prozent 8 4 3 3 3 4" xfId="34230" xr:uid="{00000000-0005-0000-0000-00004E780000}"/>
    <cellStyle name="Prozent 8 4 3 3 4" xfId="20700" xr:uid="{00000000-0005-0000-0000-00004F780000}"/>
    <cellStyle name="Prozent 8 4 3 3 4 2" xfId="34231" xr:uid="{00000000-0005-0000-0000-000050780000}"/>
    <cellStyle name="Prozent 8 4 3 3 4 3" xfId="34232" xr:uid="{00000000-0005-0000-0000-000051780000}"/>
    <cellStyle name="Prozent 8 4 3 3 5" xfId="34233" xr:uid="{00000000-0005-0000-0000-000052780000}"/>
    <cellStyle name="Prozent 8 4 3 3 6" xfId="34234" xr:uid="{00000000-0005-0000-0000-000053780000}"/>
    <cellStyle name="Prozent 8 4 3 4" xfId="672" xr:uid="{00000000-0005-0000-0000-000054780000}"/>
    <cellStyle name="Prozent 8 4 3 4 2" xfId="20701" xr:uid="{00000000-0005-0000-0000-000055780000}"/>
    <cellStyle name="Prozent 8 4 3 4 2 2" xfId="34235" xr:uid="{00000000-0005-0000-0000-000056780000}"/>
    <cellStyle name="Prozent 8 4 3 4 2 3" xfId="34236" xr:uid="{00000000-0005-0000-0000-000057780000}"/>
    <cellStyle name="Prozent 8 4 3 4 2 4" xfId="34237" xr:uid="{00000000-0005-0000-0000-000058780000}"/>
    <cellStyle name="Prozent 8 4 3 4 3" xfId="34238" xr:uid="{00000000-0005-0000-0000-000059780000}"/>
    <cellStyle name="Prozent 8 4 3 4 4" xfId="34239" xr:uid="{00000000-0005-0000-0000-00005A780000}"/>
    <cellStyle name="Prozent 8 4 3 4 5" xfId="34240" xr:uid="{00000000-0005-0000-0000-00005B780000}"/>
    <cellStyle name="Prozent 8 4 3 5" xfId="1372" xr:uid="{00000000-0005-0000-0000-00005C780000}"/>
    <cellStyle name="Prozent 8 4 3 5 2" xfId="20702" xr:uid="{00000000-0005-0000-0000-00005D780000}"/>
    <cellStyle name="Prozent 8 4 3 5 2 2" xfId="34241" xr:uid="{00000000-0005-0000-0000-00005E780000}"/>
    <cellStyle name="Prozent 8 4 3 5 2 3" xfId="34242" xr:uid="{00000000-0005-0000-0000-00005F780000}"/>
    <cellStyle name="Prozent 8 4 3 5 3" xfId="34243" xr:uid="{00000000-0005-0000-0000-000060780000}"/>
    <cellStyle name="Prozent 8 4 3 5 4" xfId="34244" xr:uid="{00000000-0005-0000-0000-000061780000}"/>
    <cellStyle name="Prozent 8 4 3 6" xfId="20703" xr:uid="{00000000-0005-0000-0000-000062780000}"/>
    <cellStyle name="Prozent 8 4 3 6 2" xfId="34245" xr:uid="{00000000-0005-0000-0000-000063780000}"/>
    <cellStyle name="Prozent 8 4 3 6 3" xfId="34246" xr:uid="{00000000-0005-0000-0000-000064780000}"/>
    <cellStyle name="Prozent 8 4 3 6 4" xfId="34247" xr:uid="{00000000-0005-0000-0000-000065780000}"/>
    <cellStyle name="Prozent 8 4 3 7" xfId="34248" xr:uid="{00000000-0005-0000-0000-000066780000}"/>
    <cellStyle name="Prozent 8 4 3 7 2" xfId="34249" xr:uid="{00000000-0005-0000-0000-000067780000}"/>
    <cellStyle name="Prozent 8 4 3 8" xfId="34250" xr:uid="{00000000-0005-0000-0000-000068780000}"/>
    <cellStyle name="Prozent 8 4 3 9" xfId="34251" xr:uid="{00000000-0005-0000-0000-000069780000}"/>
    <cellStyle name="Prozent 8 4 4" xfId="673" xr:uid="{00000000-0005-0000-0000-00006A780000}"/>
    <cellStyle name="Prozent 8 4 4 2" xfId="674" xr:uid="{00000000-0005-0000-0000-00006B780000}"/>
    <cellStyle name="Prozent 8 4 4 2 2" xfId="675" xr:uid="{00000000-0005-0000-0000-00006C780000}"/>
    <cellStyle name="Prozent 8 4 4 2 2 2" xfId="20704" xr:uid="{00000000-0005-0000-0000-00006D780000}"/>
    <cellStyle name="Prozent 8 4 4 2 2 2 2" xfId="34252" xr:uid="{00000000-0005-0000-0000-00006E780000}"/>
    <cellStyle name="Prozent 8 4 4 2 2 2 3" xfId="34253" xr:uid="{00000000-0005-0000-0000-00006F780000}"/>
    <cellStyle name="Prozent 8 4 4 2 2 2 4" xfId="34254" xr:uid="{00000000-0005-0000-0000-000070780000}"/>
    <cellStyle name="Prozent 8 4 4 2 2 3" xfId="34255" xr:uid="{00000000-0005-0000-0000-000071780000}"/>
    <cellStyle name="Prozent 8 4 4 2 2 4" xfId="34256" xr:uid="{00000000-0005-0000-0000-000072780000}"/>
    <cellStyle name="Prozent 8 4 4 2 2 5" xfId="34257" xr:uid="{00000000-0005-0000-0000-000073780000}"/>
    <cellStyle name="Prozent 8 4 4 2 3" xfId="8880" xr:uid="{00000000-0005-0000-0000-000074780000}"/>
    <cellStyle name="Prozent 8 4 4 2 3 2" xfId="20705" xr:uid="{00000000-0005-0000-0000-000075780000}"/>
    <cellStyle name="Prozent 8 4 4 2 3 2 2" xfId="34258" xr:uid="{00000000-0005-0000-0000-000076780000}"/>
    <cellStyle name="Prozent 8 4 4 2 3 2 3" xfId="34259" xr:uid="{00000000-0005-0000-0000-000077780000}"/>
    <cellStyle name="Prozent 8 4 4 2 3 3" xfId="34260" xr:uid="{00000000-0005-0000-0000-000078780000}"/>
    <cellStyle name="Prozent 8 4 4 2 3 4" xfId="34261" xr:uid="{00000000-0005-0000-0000-000079780000}"/>
    <cellStyle name="Prozent 8 4 4 2 4" xfId="20706" xr:uid="{00000000-0005-0000-0000-00007A780000}"/>
    <cellStyle name="Prozent 8 4 4 2 4 2" xfId="34262" xr:uid="{00000000-0005-0000-0000-00007B780000}"/>
    <cellStyle name="Prozent 8 4 4 2 4 3" xfId="34263" xr:uid="{00000000-0005-0000-0000-00007C780000}"/>
    <cellStyle name="Prozent 8 4 4 2 5" xfId="34264" xr:uid="{00000000-0005-0000-0000-00007D780000}"/>
    <cellStyle name="Prozent 8 4 4 2 6" xfId="34265" xr:uid="{00000000-0005-0000-0000-00007E780000}"/>
    <cellStyle name="Prozent 8 4 4 3" xfId="676" xr:uid="{00000000-0005-0000-0000-00007F780000}"/>
    <cellStyle name="Prozent 8 4 4 3 2" xfId="20707" xr:uid="{00000000-0005-0000-0000-000080780000}"/>
    <cellStyle name="Prozent 8 4 4 3 2 2" xfId="34266" xr:uid="{00000000-0005-0000-0000-000081780000}"/>
    <cellStyle name="Prozent 8 4 4 3 2 3" xfId="34267" xr:uid="{00000000-0005-0000-0000-000082780000}"/>
    <cellStyle name="Prozent 8 4 4 3 2 4" xfId="34268" xr:uid="{00000000-0005-0000-0000-000083780000}"/>
    <cellStyle name="Prozent 8 4 4 3 3" xfId="34269" xr:uid="{00000000-0005-0000-0000-000084780000}"/>
    <cellStyle name="Prozent 8 4 4 3 4" xfId="34270" xr:uid="{00000000-0005-0000-0000-000085780000}"/>
    <cellStyle name="Prozent 8 4 4 3 5" xfId="34271" xr:uid="{00000000-0005-0000-0000-000086780000}"/>
    <cellStyle name="Prozent 8 4 4 4" xfId="8881" xr:uid="{00000000-0005-0000-0000-000087780000}"/>
    <cellStyle name="Prozent 8 4 4 4 2" xfId="20708" xr:uid="{00000000-0005-0000-0000-000088780000}"/>
    <cellStyle name="Prozent 8 4 4 4 2 2" xfId="34272" xr:uid="{00000000-0005-0000-0000-000089780000}"/>
    <cellStyle name="Prozent 8 4 4 4 2 3" xfId="34273" xr:uid="{00000000-0005-0000-0000-00008A780000}"/>
    <cellStyle name="Prozent 8 4 4 4 3" xfId="34274" xr:uid="{00000000-0005-0000-0000-00008B780000}"/>
    <cellStyle name="Prozent 8 4 4 4 4" xfId="34275" xr:uid="{00000000-0005-0000-0000-00008C780000}"/>
    <cellStyle name="Prozent 8 4 4 5" xfId="20709" xr:uid="{00000000-0005-0000-0000-00008D780000}"/>
    <cellStyle name="Prozent 8 4 4 5 2" xfId="34276" xr:uid="{00000000-0005-0000-0000-00008E780000}"/>
    <cellStyle name="Prozent 8 4 4 5 3" xfId="34277" xr:uid="{00000000-0005-0000-0000-00008F780000}"/>
    <cellStyle name="Prozent 8 4 4 5 4" xfId="34278" xr:uid="{00000000-0005-0000-0000-000090780000}"/>
    <cellStyle name="Prozent 8 4 4 6" xfId="34279" xr:uid="{00000000-0005-0000-0000-000091780000}"/>
    <cellStyle name="Prozent 8 4 4 6 2" xfId="34280" xr:uid="{00000000-0005-0000-0000-000092780000}"/>
    <cellStyle name="Prozent 8 4 4 7" xfId="34281" xr:uid="{00000000-0005-0000-0000-000093780000}"/>
    <cellStyle name="Prozent 8 4 4 8" xfId="34282" xr:uid="{00000000-0005-0000-0000-000094780000}"/>
    <cellStyle name="Prozent 8 4 5" xfId="677" xr:uid="{00000000-0005-0000-0000-000095780000}"/>
    <cellStyle name="Prozent 8 4 5 2" xfId="678" xr:uid="{00000000-0005-0000-0000-000096780000}"/>
    <cellStyle name="Prozent 8 4 5 2 2" xfId="679" xr:uid="{00000000-0005-0000-0000-000097780000}"/>
    <cellStyle name="Prozent 8 4 5 2 2 2" xfId="20710" xr:uid="{00000000-0005-0000-0000-000098780000}"/>
    <cellStyle name="Prozent 8 4 5 2 2 2 2" xfId="34283" xr:uid="{00000000-0005-0000-0000-000099780000}"/>
    <cellStyle name="Prozent 8 4 5 2 2 2 3" xfId="34284" xr:uid="{00000000-0005-0000-0000-00009A780000}"/>
    <cellStyle name="Prozent 8 4 5 2 2 2 4" xfId="34285" xr:uid="{00000000-0005-0000-0000-00009B780000}"/>
    <cellStyle name="Prozent 8 4 5 2 2 3" xfId="34286" xr:uid="{00000000-0005-0000-0000-00009C780000}"/>
    <cellStyle name="Prozent 8 4 5 2 2 4" xfId="34287" xr:uid="{00000000-0005-0000-0000-00009D780000}"/>
    <cellStyle name="Prozent 8 4 5 2 2 5" xfId="34288" xr:uid="{00000000-0005-0000-0000-00009E780000}"/>
    <cellStyle name="Prozent 8 4 5 2 3" xfId="8882" xr:uid="{00000000-0005-0000-0000-00009F780000}"/>
    <cellStyle name="Prozent 8 4 5 2 3 2" xfId="20711" xr:uid="{00000000-0005-0000-0000-0000A0780000}"/>
    <cellStyle name="Prozent 8 4 5 2 3 2 2" xfId="34289" xr:uid="{00000000-0005-0000-0000-0000A1780000}"/>
    <cellStyle name="Prozent 8 4 5 2 3 2 3" xfId="34290" xr:uid="{00000000-0005-0000-0000-0000A2780000}"/>
    <cellStyle name="Prozent 8 4 5 2 3 3" xfId="34291" xr:uid="{00000000-0005-0000-0000-0000A3780000}"/>
    <cellStyle name="Prozent 8 4 5 2 3 4" xfId="34292" xr:uid="{00000000-0005-0000-0000-0000A4780000}"/>
    <cellStyle name="Prozent 8 4 5 2 4" xfId="20712" xr:uid="{00000000-0005-0000-0000-0000A5780000}"/>
    <cellStyle name="Prozent 8 4 5 2 4 2" xfId="34293" xr:uid="{00000000-0005-0000-0000-0000A6780000}"/>
    <cellStyle name="Prozent 8 4 5 2 4 3" xfId="34294" xr:uid="{00000000-0005-0000-0000-0000A7780000}"/>
    <cellStyle name="Prozent 8 4 5 2 5" xfId="34295" xr:uid="{00000000-0005-0000-0000-0000A8780000}"/>
    <cellStyle name="Prozent 8 4 5 2 6" xfId="34296" xr:uid="{00000000-0005-0000-0000-0000A9780000}"/>
    <cellStyle name="Prozent 8 4 5 3" xfId="680" xr:uid="{00000000-0005-0000-0000-0000AA780000}"/>
    <cellStyle name="Prozent 8 4 5 3 2" xfId="20713" xr:uid="{00000000-0005-0000-0000-0000AB780000}"/>
    <cellStyle name="Prozent 8 4 5 3 2 2" xfId="34297" xr:uid="{00000000-0005-0000-0000-0000AC780000}"/>
    <cellStyle name="Prozent 8 4 5 3 2 3" xfId="34298" xr:uid="{00000000-0005-0000-0000-0000AD780000}"/>
    <cellStyle name="Prozent 8 4 5 3 2 4" xfId="34299" xr:uid="{00000000-0005-0000-0000-0000AE780000}"/>
    <cellStyle name="Prozent 8 4 5 3 3" xfId="34300" xr:uid="{00000000-0005-0000-0000-0000AF780000}"/>
    <cellStyle name="Prozent 8 4 5 3 4" xfId="34301" xr:uid="{00000000-0005-0000-0000-0000B0780000}"/>
    <cellStyle name="Prozent 8 4 5 3 5" xfId="34302" xr:uid="{00000000-0005-0000-0000-0000B1780000}"/>
    <cellStyle name="Prozent 8 4 5 4" xfId="8883" xr:uid="{00000000-0005-0000-0000-0000B2780000}"/>
    <cellStyle name="Prozent 8 4 5 4 2" xfId="20714" xr:uid="{00000000-0005-0000-0000-0000B3780000}"/>
    <cellStyle name="Prozent 8 4 5 4 2 2" xfId="34303" xr:uid="{00000000-0005-0000-0000-0000B4780000}"/>
    <cellStyle name="Prozent 8 4 5 4 2 3" xfId="34304" xr:uid="{00000000-0005-0000-0000-0000B5780000}"/>
    <cellStyle name="Prozent 8 4 5 4 3" xfId="34305" xr:uid="{00000000-0005-0000-0000-0000B6780000}"/>
    <cellStyle name="Prozent 8 4 5 4 4" xfId="34306" xr:uid="{00000000-0005-0000-0000-0000B7780000}"/>
    <cellStyle name="Prozent 8 4 5 5" xfId="20715" xr:uid="{00000000-0005-0000-0000-0000B8780000}"/>
    <cellStyle name="Prozent 8 4 5 5 2" xfId="34307" xr:uid="{00000000-0005-0000-0000-0000B9780000}"/>
    <cellStyle name="Prozent 8 4 5 5 3" xfId="34308" xr:uid="{00000000-0005-0000-0000-0000BA780000}"/>
    <cellStyle name="Prozent 8 4 5 5 4" xfId="34309" xr:uid="{00000000-0005-0000-0000-0000BB780000}"/>
    <cellStyle name="Prozent 8 4 5 6" xfId="34310" xr:uid="{00000000-0005-0000-0000-0000BC780000}"/>
    <cellStyle name="Prozent 8 4 5 6 2" xfId="34311" xr:uid="{00000000-0005-0000-0000-0000BD780000}"/>
    <cellStyle name="Prozent 8 4 5 7" xfId="34312" xr:uid="{00000000-0005-0000-0000-0000BE780000}"/>
    <cellStyle name="Prozent 8 4 5 8" xfId="34313" xr:uid="{00000000-0005-0000-0000-0000BF780000}"/>
    <cellStyle name="Prozent 8 4 6" xfId="681" xr:uid="{00000000-0005-0000-0000-0000C0780000}"/>
    <cellStyle name="Prozent 8 4 6 2" xfId="682" xr:uid="{00000000-0005-0000-0000-0000C1780000}"/>
    <cellStyle name="Prozent 8 4 6 2 2" xfId="20716" xr:uid="{00000000-0005-0000-0000-0000C2780000}"/>
    <cellStyle name="Prozent 8 4 6 2 2 2" xfId="34314" xr:uid="{00000000-0005-0000-0000-0000C3780000}"/>
    <cellStyle name="Prozent 8 4 6 2 2 3" xfId="34315" xr:uid="{00000000-0005-0000-0000-0000C4780000}"/>
    <cellStyle name="Prozent 8 4 6 2 2 4" xfId="34316" xr:uid="{00000000-0005-0000-0000-0000C5780000}"/>
    <cellStyle name="Prozent 8 4 6 2 3" xfId="34317" xr:uid="{00000000-0005-0000-0000-0000C6780000}"/>
    <cellStyle name="Prozent 8 4 6 2 4" xfId="34318" xr:uid="{00000000-0005-0000-0000-0000C7780000}"/>
    <cellStyle name="Prozent 8 4 6 2 5" xfId="34319" xr:uid="{00000000-0005-0000-0000-0000C8780000}"/>
    <cellStyle name="Prozent 8 4 6 3" xfId="8884" xr:uid="{00000000-0005-0000-0000-0000C9780000}"/>
    <cellStyle name="Prozent 8 4 6 3 2" xfId="20717" xr:uid="{00000000-0005-0000-0000-0000CA780000}"/>
    <cellStyle name="Prozent 8 4 6 3 2 2" xfId="34320" xr:uid="{00000000-0005-0000-0000-0000CB780000}"/>
    <cellStyle name="Prozent 8 4 6 3 2 3" xfId="34321" xr:uid="{00000000-0005-0000-0000-0000CC780000}"/>
    <cellStyle name="Prozent 8 4 6 3 3" xfId="34322" xr:uid="{00000000-0005-0000-0000-0000CD780000}"/>
    <cellStyle name="Prozent 8 4 6 3 4" xfId="34323" xr:uid="{00000000-0005-0000-0000-0000CE780000}"/>
    <cellStyle name="Prozent 8 4 6 4" xfId="20718" xr:uid="{00000000-0005-0000-0000-0000CF780000}"/>
    <cellStyle name="Prozent 8 4 6 4 2" xfId="34324" xr:uid="{00000000-0005-0000-0000-0000D0780000}"/>
    <cellStyle name="Prozent 8 4 6 4 3" xfId="34325" xr:uid="{00000000-0005-0000-0000-0000D1780000}"/>
    <cellStyle name="Prozent 8 4 6 5" xfId="34326" xr:uid="{00000000-0005-0000-0000-0000D2780000}"/>
    <cellStyle name="Prozent 8 4 6 6" xfId="34327" xr:uid="{00000000-0005-0000-0000-0000D3780000}"/>
    <cellStyle name="Prozent 8 4 7" xfId="683" xr:uid="{00000000-0005-0000-0000-0000D4780000}"/>
    <cellStyle name="Prozent 8 4 7 2" xfId="684" xr:uid="{00000000-0005-0000-0000-0000D5780000}"/>
    <cellStyle name="Prozent 8 4 7 2 2" xfId="20719" xr:uid="{00000000-0005-0000-0000-0000D6780000}"/>
    <cellStyle name="Prozent 8 4 7 2 2 2" xfId="34328" xr:uid="{00000000-0005-0000-0000-0000D7780000}"/>
    <cellStyle name="Prozent 8 4 7 2 2 3" xfId="34329" xr:uid="{00000000-0005-0000-0000-0000D8780000}"/>
    <cellStyle name="Prozent 8 4 7 2 2 4" xfId="34330" xr:uid="{00000000-0005-0000-0000-0000D9780000}"/>
    <cellStyle name="Prozent 8 4 7 2 3" xfId="34331" xr:uid="{00000000-0005-0000-0000-0000DA780000}"/>
    <cellStyle name="Prozent 8 4 7 2 4" xfId="34332" xr:uid="{00000000-0005-0000-0000-0000DB780000}"/>
    <cellStyle name="Prozent 8 4 7 2 5" xfId="34333" xr:uid="{00000000-0005-0000-0000-0000DC780000}"/>
    <cellStyle name="Prozent 8 4 7 3" xfId="20720" xr:uid="{00000000-0005-0000-0000-0000DD780000}"/>
    <cellStyle name="Prozent 8 4 7 3 2" xfId="34334" xr:uid="{00000000-0005-0000-0000-0000DE780000}"/>
    <cellStyle name="Prozent 8 4 7 3 3" xfId="34335" xr:uid="{00000000-0005-0000-0000-0000DF780000}"/>
    <cellStyle name="Prozent 8 4 7 3 4" xfId="34336" xr:uid="{00000000-0005-0000-0000-0000E0780000}"/>
    <cellStyle name="Prozent 8 4 7 4" xfId="34337" xr:uid="{00000000-0005-0000-0000-0000E1780000}"/>
    <cellStyle name="Prozent 8 4 7 5" xfId="34338" xr:uid="{00000000-0005-0000-0000-0000E2780000}"/>
    <cellStyle name="Prozent 8 4 7 6" xfId="34339" xr:uid="{00000000-0005-0000-0000-0000E3780000}"/>
    <cellStyle name="Prozent 8 4 8" xfId="685" xr:uid="{00000000-0005-0000-0000-0000E4780000}"/>
    <cellStyle name="Prozent 8 4 8 2" xfId="20721" xr:uid="{00000000-0005-0000-0000-0000E5780000}"/>
    <cellStyle name="Prozent 8 4 8 2 2" xfId="34340" xr:uid="{00000000-0005-0000-0000-0000E6780000}"/>
    <cellStyle name="Prozent 8 4 8 2 3" xfId="34341" xr:uid="{00000000-0005-0000-0000-0000E7780000}"/>
    <cellStyle name="Prozent 8 4 8 2 4" xfId="34342" xr:uid="{00000000-0005-0000-0000-0000E8780000}"/>
    <cellStyle name="Prozent 8 4 8 3" xfId="34343" xr:uid="{00000000-0005-0000-0000-0000E9780000}"/>
    <cellStyle name="Prozent 8 4 8 4" xfId="34344" xr:uid="{00000000-0005-0000-0000-0000EA780000}"/>
    <cellStyle name="Prozent 8 4 8 5" xfId="34345" xr:uid="{00000000-0005-0000-0000-0000EB780000}"/>
    <cellStyle name="Prozent 8 4 9" xfId="8885" xr:uid="{00000000-0005-0000-0000-0000EC780000}"/>
    <cellStyle name="Prozent 8 4 9 2" xfId="20722" xr:uid="{00000000-0005-0000-0000-0000ED780000}"/>
    <cellStyle name="Prozent 8 4 9 2 2" xfId="34346" xr:uid="{00000000-0005-0000-0000-0000EE780000}"/>
    <cellStyle name="Prozent 8 4 9 2 3" xfId="34347" xr:uid="{00000000-0005-0000-0000-0000EF780000}"/>
    <cellStyle name="Prozent 8 4 9 3" xfId="34348" xr:uid="{00000000-0005-0000-0000-0000F0780000}"/>
    <cellStyle name="Prozent 8 4 9 4" xfId="34349" xr:uid="{00000000-0005-0000-0000-0000F1780000}"/>
    <cellStyle name="Prozent 8 5" xfId="686" xr:uid="{00000000-0005-0000-0000-0000F2780000}"/>
    <cellStyle name="Prozent 8 5 10" xfId="20723" xr:uid="{00000000-0005-0000-0000-0000F3780000}"/>
    <cellStyle name="Prozent 8 5 10 2" xfId="34350" xr:uid="{00000000-0005-0000-0000-0000F4780000}"/>
    <cellStyle name="Prozent 8 5 10 3" xfId="34351" xr:uid="{00000000-0005-0000-0000-0000F5780000}"/>
    <cellStyle name="Prozent 8 5 10 4" xfId="34352" xr:uid="{00000000-0005-0000-0000-0000F6780000}"/>
    <cellStyle name="Prozent 8 5 11" xfId="34353" xr:uid="{00000000-0005-0000-0000-0000F7780000}"/>
    <cellStyle name="Prozent 8 5 11 2" xfId="34354" xr:uid="{00000000-0005-0000-0000-0000F8780000}"/>
    <cellStyle name="Prozent 8 5 12" xfId="34355" xr:uid="{00000000-0005-0000-0000-0000F9780000}"/>
    <cellStyle name="Prozent 8 5 13" xfId="34356" xr:uid="{00000000-0005-0000-0000-0000FA780000}"/>
    <cellStyle name="Prozent 8 5 2" xfId="687" xr:uid="{00000000-0005-0000-0000-0000FB780000}"/>
    <cellStyle name="Prozent 8 5 2 2" xfId="688" xr:uid="{00000000-0005-0000-0000-0000FC780000}"/>
    <cellStyle name="Prozent 8 5 2 2 2" xfId="689" xr:uid="{00000000-0005-0000-0000-0000FD780000}"/>
    <cellStyle name="Prozent 8 5 2 2 2 2" xfId="690" xr:uid="{00000000-0005-0000-0000-0000FE780000}"/>
    <cellStyle name="Prozent 8 5 2 2 2 2 2" xfId="20724" xr:uid="{00000000-0005-0000-0000-0000FF780000}"/>
    <cellStyle name="Prozent 8 5 2 2 2 2 2 2" xfId="34357" xr:uid="{00000000-0005-0000-0000-000000790000}"/>
    <cellStyle name="Prozent 8 5 2 2 2 2 2 3" xfId="34358" xr:uid="{00000000-0005-0000-0000-000001790000}"/>
    <cellStyle name="Prozent 8 5 2 2 2 2 2 4" xfId="34359" xr:uid="{00000000-0005-0000-0000-000002790000}"/>
    <cellStyle name="Prozent 8 5 2 2 2 2 3" xfId="34360" xr:uid="{00000000-0005-0000-0000-000003790000}"/>
    <cellStyle name="Prozent 8 5 2 2 2 2 4" xfId="34361" xr:uid="{00000000-0005-0000-0000-000004790000}"/>
    <cellStyle name="Prozent 8 5 2 2 2 2 5" xfId="34362" xr:uid="{00000000-0005-0000-0000-000005790000}"/>
    <cellStyle name="Prozent 8 5 2 2 2 3" xfId="8886" xr:uid="{00000000-0005-0000-0000-000006790000}"/>
    <cellStyle name="Prozent 8 5 2 2 2 3 2" xfId="20725" xr:uid="{00000000-0005-0000-0000-000007790000}"/>
    <cellStyle name="Prozent 8 5 2 2 2 3 2 2" xfId="34363" xr:uid="{00000000-0005-0000-0000-000008790000}"/>
    <cellStyle name="Prozent 8 5 2 2 2 3 2 3" xfId="34364" xr:uid="{00000000-0005-0000-0000-000009790000}"/>
    <cellStyle name="Prozent 8 5 2 2 2 3 3" xfId="34365" xr:uid="{00000000-0005-0000-0000-00000A790000}"/>
    <cellStyle name="Prozent 8 5 2 2 2 3 4" xfId="34366" xr:uid="{00000000-0005-0000-0000-00000B790000}"/>
    <cellStyle name="Prozent 8 5 2 2 2 4" xfId="20726" xr:uid="{00000000-0005-0000-0000-00000C790000}"/>
    <cellStyle name="Prozent 8 5 2 2 2 4 2" xfId="34367" xr:uid="{00000000-0005-0000-0000-00000D790000}"/>
    <cellStyle name="Prozent 8 5 2 2 2 4 3" xfId="34368" xr:uid="{00000000-0005-0000-0000-00000E790000}"/>
    <cellStyle name="Prozent 8 5 2 2 2 5" xfId="34369" xr:uid="{00000000-0005-0000-0000-00000F790000}"/>
    <cellStyle name="Prozent 8 5 2 2 2 6" xfId="34370" xr:uid="{00000000-0005-0000-0000-000010790000}"/>
    <cellStyle name="Prozent 8 5 2 2 3" xfId="691" xr:uid="{00000000-0005-0000-0000-000011790000}"/>
    <cellStyle name="Prozent 8 5 2 2 3 2" xfId="20727" xr:uid="{00000000-0005-0000-0000-000012790000}"/>
    <cellStyle name="Prozent 8 5 2 2 3 2 2" xfId="34371" xr:uid="{00000000-0005-0000-0000-000013790000}"/>
    <cellStyle name="Prozent 8 5 2 2 3 2 3" xfId="34372" xr:uid="{00000000-0005-0000-0000-000014790000}"/>
    <cellStyle name="Prozent 8 5 2 2 3 2 4" xfId="34373" xr:uid="{00000000-0005-0000-0000-000015790000}"/>
    <cellStyle name="Prozent 8 5 2 2 3 3" xfId="34374" xr:uid="{00000000-0005-0000-0000-000016790000}"/>
    <cellStyle name="Prozent 8 5 2 2 3 4" xfId="34375" xr:uid="{00000000-0005-0000-0000-000017790000}"/>
    <cellStyle name="Prozent 8 5 2 2 3 5" xfId="34376" xr:uid="{00000000-0005-0000-0000-000018790000}"/>
    <cellStyle name="Prozent 8 5 2 2 4" xfId="8887" xr:uid="{00000000-0005-0000-0000-000019790000}"/>
    <cellStyle name="Prozent 8 5 2 2 4 2" xfId="20728" xr:uid="{00000000-0005-0000-0000-00001A790000}"/>
    <cellStyle name="Prozent 8 5 2 2 4 2 2" xfId="34377" xr:uid="{00000000-0005-0000-0000-00001B790000}"/>
    <cellStyle name="Prozent 8 5 2 2 4 2 3" xfId="34378" xr:uid="{00000000-0005-0000-0000-00001C790000}"/>
    <cellStyle name="Prozent 8 5 2 2 4 3" xfId="34379" xr:uid="{00000000-0005-0000-0000-00001D790000}"/>
    <cellStyle name="Prozent 8 5 2 2 4 4" xfId="34380" xr:uid="{00000000-0005-0000-0000-00001E790000}"/>
    <cellStyle name="Prozent 8 5 2 2 5" xfId="20729" xr:uid="{00000000-0005-0000-0000-00001F790000}"/>
    <cellStyle name="Prozent 8 5 2 2 5 2" xfId="34381" xr:uid="{00000000-0005-0000-0000-000020790000}"/>
    <cellStyle name="Prozent 8 5 2 2 5 3" xfId="34382" xr:uid="{00000000-0005-0000-0000-000021790000}"/>
    <cellStyle name="Prozent 8 5 2 2 5 4" xfId="34383" xr:uid="{00000000-0005-0000-0000-000022790000}"/>
    <cellStyle name="Prozent 8 5 2 2 6" xfId="34384" xr:uid="{00000000-0005-0000-0000-000023790000}"/>
    <cellStyle name="Prozent 8 5 2 2 6 2" xfId="34385" xr:uid="{00000000-0005-0000-0000-000024790000}"/>
    <cellStyle name="Prozent 8 5 2 2 7" xfId="34386" xr:uid="{00000000-0005-0000-0000-000025790000}"/>
    <cellStyle name="Prozent 8 5 2 2 8" xfId="34387" xr:uid="{00000000-0005-0000-0000-000026790000}"/>
    <cellStyle name="Prozent 8 5 2 3" xfId="692" xr:uid="{00000000-0005-0000-0000-000027790000}"/>
    <cellStyle name="Prozent 8 5 2 3 2" xfId="693" xr:uid="{00000000-0005-0000-0000-000028790000}"/>
    <cellStyle name="Prozent 8 5 2 3 2 2" xfId="20730" xr:uid="{00000000-0005-0000-0000-000029790000}"/>
    <cellStyle name="Prozent 8 5 2 3 2 2 2" xfId="34388" xr:uid="{00000000-0005-0000-0000-00002A790000}"/>
    <cellStyle name="Prozent 8 5 2 3 2 2 3" xfId="34389" xr:uid="{00000000-0005-0000-0000-00002B790000}"/>
    <cellStyle name="Prozent 8 5 2 3 2 2 4" xfId="34390" xr:uid="{00000000-0005-0000-0000-00002C790000}"/>
    <cellStyle name="Prozent 8 5 2 3 2 3" xfId="34391" xr:uid="{00000000-0005-0000-0000-00002D790000}"/>
    <cellStyle name="Prozent 8 5 2 3 2 4" xfId="34392" xr:uid="{00000000-0005-0000-0000-00002E790000}"/>
    <cellStyle name="Prozent 8 5 2 3 2 5" xfId="34393" xr:uid="{00000000-0005-0000-0000-00002F790000}"/>
    <cellStyle name="Prozent 8 5 2 3 3" xfId="8888" xr:uid="{00000000-0005-0000-0000-000030790000}"/>
    <cellStyle name="Prozent 8 5 2 3 3 2" xfId="20731" xr:uid="{00000000-0005-0000-0000-000031790000}"/>
    <cellStyle name="Prozent 8 5 2 3 3 2 2" xfId="34394" xr:uid="{00000000-0005-0000-0000-000032790000}"/>
    <cellStyle name="Prozent 8 5 2 3 3 2 3" xfId="34395" xr:uid="{00000000-0005-0000-0000-000033790000}"/>
    <cellStyle name="Prozent 8 5 2 3 3 3" xfId="34396" xr:uid="{00000000-0005-0000-0000-000034790000}"/>
    <cellStyle name="Prozent 8 5 2 3 3 4" xfId="34397" xr:uid="{00000000-0005-0000-0000-000035790000}"/>
    <cellStyle name="Prozent 8 5 2 3 4" xfId="20732" xr:uid="{00000000-0005-0000-0000-000036790000}"/>
    <cellStyle name="Prozent 8 5 2 3 4 2" xfId="34398" xr:uid="{00000000-0005-0000-0000-000037790000}"/>
    <cellStyle name="Prozent 8 5 2 3 4 3" xfId="34399" xr:uid="{00000000-0005-0000-0000-000038790000}"/>
    <cellStyle name="Prozent 8 5 2 3 5" xfId="34400" xr:uid="{00000000-0005-0000-0000-000039790000}"/>
    <cellStyle name="Prozent 8 5 2 3 6" xfId="34401" xr:uid="{00000000-0005-0000-0000-00003A790000}"/>
    <cellStyle name="Prozent 8 5 2 4" xfId="694" xr:uid="{00000000-0005-0000-0000-00003B790000}"/>
    <cellStyle name="Prozent 8 5 2 4 2" xfId="20733" xr:uid="{00000000-0005-0000-0000-00003C790000}"/>
    <cellStyle name="Prozent 8 5 2 4 2 2" xfId="34402" xr:uid="{00000000-0005-0000-0000-00003D790000}"/>
    <cellStyle name="Prozent 8 5 2 4 2 3" xfId="34403" xr:uid="{00000000-0005-0000-0000-00003E790000}"/>
    <cellStyle name="Prozent 8 5 2 4 2 4" xfId="34404" xr:uid="{00000000-0005-0000-0000-00003F790000}"/>
    <cellStyle name="Prozent 8 5 2 4 3" xfId="34405" xr:uid="{00000000-0005-0000-0000-000040790000}"/>
    <cellStyle name="Prozent 8 5 2 4 4" xfId="34406" xr:uid="{00000000-0005-0000-0000-000041790000}"/>
    <cellStyle name="Prozent 8 5 2 4 5" xfId="34407" xr:uid="{00000000-0005-0000-0000-000042790000}"/>
    <cellStyle name="Prozent 8 5 2 5" xfId="1373" xr:uid="{00000000-0005-0000-0000-000043790000}"/>
    <cellStyle name="Prozent 8 5 2 5 2" xfId="20734" xr:uid="{00000000-0005-0000-0000-000044790000}"/>
    <cellStyle name="Prozent 8 5 2 5 2 2" xfId="34408" xr:uid="{00000000-0005-0000-0000-000045790000}"/>
    <cellStyle name="Prozent 8 5 2 5 2 3" xfId="34409" xr:uid="{00000000-0005-0000-0000-000046790000}"/>
    <cellStyle name="Prozent 8 5 2 5 3" xfId="34410" xr:uid="{00000000-0005-0000-0000-000047790000}"/>
    <cellStyle name="Prozent 8 5 2 5 4" xfId="34411" xr:uid="{00000000-0005-0000-0000-000048790000}"/>
    <cellStyle name="Prozent 8 5 2 6" xfId="20735" xr:uid="{00000000-0005-0000-0000-000049790000}"/>
    <cellStyle name="Prozent 8 5 2 6 2" xfId="34412" xr:uid="{00000000-0005-0000-0000-00004A790000}"/>
    <cellStyle name="Prozent 8 5 2 6 3" xfId="34413" xr:uid="{00000000-0005-0000-0000-00004B790000}"/>
    <cellStyle name="Prozent 8 5 2 6 4" xfId="34414" xr:uid="{00000000-0005-0000-0000-00004C790000}"/>
    <cellStyle name="Prozent 8 5 2 7" xfId="34415" xr:uid="{00000000-0005-0000-0000-00004D790000}"/>
    <cellStyle name="Prozent 8 5 2 7 2" xfId="34416" xr:uid="{00000000-0005-0000-0000-00004E790000}"/>
    <cellStyle name="Prozent 8 5 2 8" xfId="34417" xr:uid="{00000000-0005-0000-0000-00004F790000}"/>
    <cellStyle name="Prozent 8 5 2 9" xfId="34418" xr:uid="{00000000-0005-0000-0000-000050790000}"/>
    <cellStyle name="Prozent 8 5 3" xfId="695" xr:uid="{00000000-0005-0000-0000-000051790000}"/>
    <cellStyle name="Prozent 8 5 3 2" xfId="696" xr:uid="{00000000-0005-0000-0000-000052790000}"/>
    <cellStyle name="Prozent 8 5 3 2 2" xfId="697" xr:uid="{00000000-0005-0000-0000-000053790000}"/>
    <cellStyle name="Prozent 8 5 3 2 2 2" xfId="698" xr:uid="{00000000-0005-0000-0000-000054790000}"/>
    <cellStyle name="Prozent 8 5 3 2 2 2 2" xfId="20736" xr:uid="{00000000-0005-0000-0000-000055790000}"/>
    <cellStyle name="Prozent 8 5 3 2 2 2 2 2" xfId="34419" xr:uid="{00000000-0005-0000-0000-000056790000}"/>
    <cellStyle name="Prozent 8 5 3 2 2 2 2 3" xfId="34420" xr:uid="{00000000-0005-0000-0000-000057790000}"/>
    <cellStyle name="Prozent 8 5 3 2 2 2 2 4" xfId="34421" xr:uid="{00000000-0005-0000-0000-000058790000}"/>
    <cellStyle name="Prozent 8 5 3 2 2 2 3" xfId="34422" xr:uid="{00000000-0005-0000-0000-000059790000}"/>
    <cellStyle name="Prozent 8 5 3 2 2 2 4" xfId="34423" xr:uid="{00000000-0005-0000-0000-00005A790000}"/>
    <cellStyle name="Prozent 8 5 3 2 2 2 5" xfId="34424" xr:uid="{00000000-0005-0000-0000-00005B790000}"/>
    <cellStyle name="Prozent 8 5 3 2 2 3" xfId="8889" xr:uid="{00000000-0005-0000-0000-00005C790000}"/>
    <cellStyle name="Prozent 8 5 3 2 2 3 2" xfId="20737" xr:uid="{00000000-0005-0000-0000-00005D790000}"/>
    <cellStyle name="Prozent 8 5 3 2 2 3 2 2" xfId="34425" xr:uid="{00000000-0005-0000-0000-00005E790000}"/>
    <cellStyle name="Prozent 8 5 3 2 2 3 2 3" xfId="34426" xr:uid="{00000000-0005-0000-0000-00005F790000}"/>
    <cellStyle name="Prozent 8 5 3 2 2 3 3" xfId="34427" xr:uid="{00000000-0005-0000-0000-000060790000}"/>
    <cellStyle name="Prozent 8 5 3 2 2 3 4" xfId="34428" xr:uid="{00000000-0005-0000-0000-000061790000}"/>
    <cellStyle name="Prozent 8 5 3 2 2 4" xfId="20738" xr:uid="{00000000-0005-0000-0000-000062790000}"/>
    <cellStyle name="Prozent 8 5 3 2 2 4 2" xfId="34429" xr:uid="{00000000-0005-0000-0000-000063790000}"/>
    <cellStyle name="Prozent 8 5 3 2 2 4 3" xfId="34430" xr:uid="{00000000-0005-0000-0000-000064790000}"/>
    <cellStyle name="Prozent 8 5 3 2 2 5" xfId="34431" xr:uid="{00000000-0005-0000-0000-000065790000}"/>
    <cellStyle name="Prozent 8 5 3 2 2 6" xfId="34432" xr:uid="{00000000-0005-0000-0000-000066790000}"/>
    <cellStyle name="Prozent 8 5 3 2 3" xfId="699" xr:uid="{00000000-0005-0000-0000-000067790000}"/>
    <cellStyle name="Prozent 8 5 3 2 3 2" xfId="20739" xr:uid="{00000000-0005-0000-0000-000068790000}"/>
    <cellStyle name="Prozent 8 5 3 2 3 2 2" xfId="34433" xr:uid="{00000000-0005-0000-0000-000069790000}"/>
    <cellStyle name="Prozent 8 5 3 2 3 2 3" xfId="34434" xr:uid="{00000000-0005-0000-0000-00006A790000}"/>
    <cellStyle name="Prozent 8 5 3 2 3 2 4" xfId="34435" xr:uid="{00000000-0005-0000-0000-00006B790000}"/>
    <cellStyle name="Prozent 8 5 3 2 3 3" xfId="34436" xr:uid="{00000000-0005-0000-0000-00006C790000}"/>
    <cellStyle name="Prozent 8 5 3 2 3 4" xfId="34437" xr:uid="{00000000-0005-0000-0000-00006D790000}"/>
    <cellStyle name="Prozent 8 5 3 2 3 5" xfId="34438" xr:uid="{00000000-0005-0000-0000-00006E790000}"/>
    <cellStyle name="Prozent 8 5 3 2 4" xfId="8890" xr:uid="{00000000-0005-0000-0000-00006F790000}"/>
    <cellStyle name="Prozent 8 5 3 2 4 2" xfId="20740" xr:uid="{00000000-0005-0000-0000-000070790000}"/>
    <cellStyle name="Prozent 8 5 3 2 4 2 2" xfId="34439" xr:uid="{00000000-0005-0000-0000-000071790000}"/>
    <cellStyle name="Prozent 8 5 3 2 4 2 3" xfId="34440" xr:uid="{00000000-0005-0000-0000-000072790000}"/>
    <cellStyle name="Prozent 8 5 3 2 4 3" xfId="34441" xr:uid="{00000000-0005-0000-0000-000073790000}"/>
    <cellStyle name="Prozent 8 5 3 2 4 4" xfId="34442" xr:uid="{00000000-0005-0000-0000-000074790000}"/>
    <cellStyle name="Prozent 8 5 3 2 5" xfId="20741" xr:uid="{00000000-0005-0000-0000-000075790000}"/>
    <cellStyle name="Prozent 8 5 3 2 5 2" xfId="34443" xr:uid="{00000000-0005-0000-0000-000076790000}"/>
    <cellStyle name="Prozent 8 5 3 2 5 3" xfId="34444" xr:uid="{00000000-0005-0000-0000-000077790000}"/>
    <cellStyle name="Prozent 8 5 3 2 5 4" xfId="34445" xr:uid="{00000000-0005-0000-0000-000078790000}"/>
    <cellStyle name="Prozent 8 5 3 2 6" xfId="34446" xr:uid="{00000000-0005-0000-0000-000079790000}"/>
    <cellStyle name="Prozent 8 5 3 2 6 2" xfId="34447" xr:uid="{00000000-0005-0000-0000-00007A790000}"/>
    <cellStyle name="Prozent 8 5 3 2 7" xfId="34448" xr:uid="{00000000-0005-0000-0000-00007B790000}"/>
    <cellStyle name="Prozent 8 5 3 2 8" xfId="34449" xr:uid="{00000000-0005-0000-0000-00007C790000}"/>
    <cellStyle name="Prozent 8 5 3 3" xfId="700" xr:uid="{00000000-0005-0000-0000-00007D790000}"/>
    <cellStyle name="Prozent 8 5 3 3 2" xfId="701" xr:uid="{00000000-0005-0000-0000-00007E790000}"/>
    <cellStyle name="Prozent 8 5 3 3 2 2" xfId="20742" xr:uid="{00000000-0005-0000-0000-00007F790000}"/>
    <cellStyle name="Prozent 8 5 3 3 2 2 2" xfId="34450" xr:uid="{00000000-0005-0000-0000-000080790000}"/>
    <cellStyle name="Prozent 8 5 3 3 2 2 3" xfId="34451" xr:uid="{00000000-0005-0000-0000-000081790000}"/>
    <cellStyle name="Prozent 8 5 3 3 2 2 4" xfId="34452" xr:uid="{00000000-0005-0000-0000-000082790000}"/>
    <cellStyle name="Prozent 8 5 3 3 2 3" xfId="34453" xr:uid="{00000000-0005-0000-0000-000083790000}"/>
    <cellStyle name="Prozent 8 5 3 3 2 4" xfId="34454" xr:uid="{00000000-0005-0000-0000-000084790000}"/>
    <cellStyle name="Prozent 8 5 3 3 2 5" xfId="34455" xr:uid="{00000000-0005-0000-0000-000085790000}"/>
    <cellStyle name="Prozent 8 5 3 3 3" xfId="8891" xr:uid="{00000000-0005-0000-0000-000086790000}"/>
    <cellStyle name="Prozent 8 5 3 3 3 2" xfId="20743" xr:uid="{00000000-0005-0000-0000-000087790000}"/>
    <cellStyle name="Prozent 8 5 3 3 3 2 2" xfId="34456" xr:uid="{00000000-0005-0000-0000-000088790000}"/>
    <cellStyle name="Prozent 8 5 3 3 3 2 3" xfId="34457" xr:uid="{00000000-0005-0000-0000-000089790000}"/>
    <cellStyle name="Prozent 8 5 3 3 3 3" xfId="34458" xr:uid="{00000000-0005-0000-0000-00008A790000}"/>
    <cellStyle name="Prozent 8 5 3 3 3 4" xfId="34459" xr:uid="{00000000-0005-0000-0000-00008B790000}"/>
    <cellStyle name="Prozent 8 5 3 3 4" xfId="20744" xr:uid="{00000000-0005-0000-0000-00008C790000}"/>
    <cellStyle name="Prozent 8 5 3 3 4 2" xfId="34460" xr:uid="{00000000-0005-0000-0000-00008D790000}"/>
    <cellStyle name="Prozent 8 5 3 3 4 3" xfId="34461" xr:uid="{00000000-0005-0000-0000-00008E790000}"/>
    <cellStyle name="Prozent 8 5 3 3 5" xfId="34462" xr:uid="{00000000-0005-0000-0000-00008F790000}"/>
    <cellStyle name="Prozent 8 5 3 3 6" xfId="34463" xr:uid="{00000000-0005-0000-0000-000090790000}"/>
    <cellStyle name="Prozent 8 5 3 4" xfId="702" xr:uid="{00000000-0005-0000-0000-000091790000}"/>
    <cellStyle name="Prozent 8 5 3 4 2" xfId="20745" xr:uid="{00000000-0005-0000-0000-000092790000}"/>
    <cellStyle name="Prozent 8 5 3 4 2 2" xfId="34464" xr:uid="{00000000-0005-0000-0000-000093790000}"/>
    <cellStyle name="Prozent 8 5 3 4 2 3" xfId="34465" xr:uid="{00000000-0005-0000-0000-000094790000}"/>
    <cellStyle name="Prozent 8 5 3 4 2 4" xfId="34466" xr:uid="{00000000-0005-0000-0000-000095790000}"/>
    <cellStyle name="Prozent 8 5 3 4 3" xfId="34467" xr:uid="{00000000-0005-0000-0000-000096790000}"/>
    <cellStyle name="Prozent 8 5 3 4 4" xfId="34468" xr:uid="{00000000-0005-0000-0000-000097790000}"/>
    <cellStyle name="Prozent 8 5 3 4 5" xfId="34469" xr:uid="{00000000-0005-0000-0000-000098790000}"/>
    <cellStyle name="Prozent 8 5 3 5" xfId="1374" xr:uid="{00000000-0005-0000-0000-000099790000}"/>
    <cellStyle name="Prozent 8 5 3 5 2" xfId="20746" xr:uid="{00000000-0005-0000-0000-00009A790000}"/>
    <cellStyle name="Prozent 8 5 3 5 2 2" xfId="34470" xr:uid="{00000000-0005-0000-0000-00009B790000}"/>
    <cellStyle name="Prozent 8 5 3 5 2 3" xfId="34471" xr:uid="{00000000-0005-0000-0000-00009C790000}"/>
    <cellStyle name="Prozent 8 5 3 5 3" xfId="34472" xr:uid="{00000000-0005-0000-0000-00009D790000}"/>
    <cellStyle name="Prozent 8 5 3 5 4" xfId="34473" xr:uid="{00000000-0005-0000-0000-00009E790000}"/>
    <cellStyle name="Prozent 8 5 3 6" xfId="20747" xr:uid="{00000000-0005-0000-0000-00009F790000}"/>
    <cellStyle name="Prozent 8 5 3 6 2" xfId="34474" xr:uid="{00000000-0005-0000-0000-0000A0790000}"/>
    <cellStyle name="Prozent 8 5 3 6 3" xfId="34475" xr:uid="{00000000-0005-0000-0000-0000A1790000}"/>
    <cellStyle name="Prozent 8 5 3 6 4" xfId="34476" xr:uid="{00000000-0005-0000-0000-0000A2790000}"/>
    <cellStyle name="Prozent 8 5 3 7" xfId="34477" xr:uid="{00000000-0005-0000-0000-0000A3790000}"/>
    <cellStyle name="Prozent 8 5 3 7 2" xfId="34478" xr:uid="{00000000-0005-0000-0000-0000A4790000}"/>
    <cellStyle name="Prozent 8 5 3 8" xfId="34479" xr:uid="{00000000-0005-0000-0000-0000A5790000}"/>
    <cellStyle name="Prozent 8 5 3 9" xfId="34480" xr:uid="{00000000-0005-0000-0000-0000A6790000}"/>
    <cellStyle name="Prozent 8 5 4" xfId="703" xr:uid="{00000000-0005-0000-0000-0000A7790000}"/>
    <cellStyle name="Prozent 8 5 4 2" xfId="704" xr:uid="{00000000-0005-0000-0000-0000A8790000}"/>
    <cellStyle name="Prozent 8 5 4 2 2" xfId="705" xr:uid="{00000000-0005-0000-0000-0000A9790000}"/>
    <cellStyle name="Prozent 8 5 4 2 2 2" xfId="20748" xr:uid="{00000000-0005-0000-0000-0000AA790000}"/>
    <cellStyle name="Prozent 8 5 4 2 2 2 2" xfId="34481" xr:uid="{00000000-0005-0000-0000-0000AB790000}"/>
    <cellStyle name="Prozent 8 5 4 2 2 2 3" xfId="34482" xr:uid="{00000000-0005-0000-0000-0000AC790000}"/>
    <cellStyle name="Prozent 8 5 4 2 2 2 4" xfId="34483" xr:uid="{00000000-0005-0000-0000-0000AD790000}"/>
    <cellStyle name="Prozent 8 5 4 2 2 3" xfId="34484" xr:uid="{00000000-0005-0000-0000-0000AE790000}"/>
    <cellStyle name="Prozent 8 5 4 2 2 4" xfId="34485" xr:uid="{00000000-0005-0000-0000-0000AF790000}"/>
    <cellStyle name="Prozent 8 5 4 2 2 5" xfId="34486" xr:uid="{00000000-0005-0000-0000-0000B0790000}"/>
    <cellStyle name="Prozent 8 5 4 2 3" xfId="8892" xr:uid="{00000000-0005-0000-0000-0000B1790000}"/>
    <cellStyle name="Prozent 8 5 4 2 3 2" xfId="20749" xr:uid="{00000000-0005-0000-0000-0000B2790000}"/>
    <cellStyle name="Prozent 8 5 4 2 3 2 2" xfId="34487" xr:uid="{00000000-0005-0000-0000-0000B3790000}"/>
    <cellStyle name="Prozent 8 5 4 2 3 2 3" xfId="34488" xr:uid="{00000000-0005-0000-0000-0000B4790000}"/>
    <cellStyle name="Prozent 8 5 4 2 3 3" xfId="34489" xr:uid="{00000000-0005-0000-0000-0000B5790000}"/>
    <cellStyle name="Prozent 8 5 4 2 3 4" xfId="34490" xr:uid="{00000000-0005-0000-0000-0000B6790000}"/>
    <cellStyle name="Prozent 8 5 4 2 4" xfId="20750" xr:uid="{00000000-0005-0000-0000-0000B7790000}"/>
    <cellStyle name="Prozent 8 5 4 2 4 2" xfId="34491" xr:uid="{00000000-0005-0000-0000-0000B8790000}"/>
    <cellStyle name="Prozent 8 5 4 2 4 3" xfId="34492" xr:uid="{00000000-0005-0000-0000-0000B9790000}"/>
    <cellStyle name="Prozent 8 5 4 2 5" xfId="34493" xr:uid="{00000000-0005-0000-0000-0000BA790000}"/>
    <cellStyle name="Prozent 8 5 4 2 6" xfId="34494" xr:uid="{00000000-0005-0000-0000-0000BB790000}"/>
    <cellStyle name="Prozent 8 5 4 3" xfId="706" xr:uid="{00000000-0005-0000-0000-0000BC790000}"/>
    <cellStyle name="Prozent 8 5 4 3 2" xfId="20751" xr:uid="{00000000-0005-0000-0000-0000BD790000}"/>
    <cellStyle name="Prozent 8 5 4 3 2 2" xfId="34495" xr:uid="{00000000-0005-0000-0000-0000BE790000}"/>
    <cellStyle name="Prozent 8 5 4 3 2 3" xfId="34496" xr:uid="{00000000-0005-0000-0000-0000BF790000}"/>
    <cellStyle name="Prozent 8 5 4 3 2 4" xfId="34497" xr:uid="{00000000-0005-0000-0000-0000C0790000}"/>
    <cellStyle name="Prozent 8 5 4 3 3" xfId="34498" xr:uid="{00000000-0005-0000-0000-0000C1790000}"/>
    <cellStyle name="Prozent 8 5 4 3 4" xfId="34499" xr:uid="{00000000-0005-0000-0000-0000C2790000}"/>
    <cellStyle name="Prozent 8 5 4 3 5" xfId="34500" xr:uid="{00000000-0005-0000-0000-0000C3790000}"/>
    <cellStyle name="Prozent 8 5 4 4" xfId="8893" xr:uid="{00000000-0005-0000-0000-0000C4790000}"/>
    <cellStyle name="Prozent 8 5 4 4 2" xfId="20752" xr:uid="{00000000-0005-0000-0000-0000C5790000}"/>
    <cellStyle name="Prozent 8 5 4 4 2 2" xfId="34501" xr:uid="{00000000-0005-0000-0000-0000C6790000}"/>
    <cellStyle name="Prozent 8 5 4 4 2 3" xfId="34502" xr:uid="{00000000-0005-0000-0000-0000C7790000}"/>
    <cellStyle name="Prozent 8 5 4 4 3" xfId="34503" xr:uid="{00000000-0005-0000-0000-0000C8790000}"/>
    <cellStyle name="Prozent 8 5 4 4 4" xfId="34504" xr:uid="{00000000-0005-0000-0000-0000C9790000}"/>
    <cellStyle name="Prozent 8 5 4 5" xfId="20753" xr:uid="{00000000-0005-0000-0000-0000CA790000}"/>
    <cellStyle name="Prozent 8 5 4 5 2" xfId="34505" xr:uid="{00000000-0005-0000-0000-0000CB790000}"/>
    <cellStyle name="Prozent 8 5 4 5 3" xfId="34506" xr:uid="{00000000-0005-0000-0000-0000CC790000}"/>
    <cellStyle name="Prozent 8 5 4 5 4" xfId="34507" xr:uid="{00000000-0005-0000-0000-0000CD790000}"/>
    <cellStyle name="Prozent 8 5 4 6" xfId="34508" xr:uid="{00000000-0005-0000-0000-0000CE790000}"/>
    <cellStyle name="Prozent 8 5 4 6 2" xfId="34509" xr:uid="{00000000-0005-0000-0000-0000CF790000}"/>
    <cellStyle name="Prozent 8 5 4 7" xfId="34510" xr:uid="{00000000-0005-0000-0000-0000D0790000}"/>
    <cellStyle name="Prozent 8 5 4 8" xfId="34511" xr:uid="{00000000-0005-0000-0000-0000D1790000}"/>
    <cellStyle name="Prozent 8 5 5" xfId="707" xr:uid="{00000000-0005-0000-0000-0000D2790000}"/>
    <cellStyle name="Prozent 8 5 5 2" xfId="708" xr:uid="{00000000-0005-0000-0000-0000D3790000}"/>
    <cellStyle name="Prozent 8 5 5 2 2" xfId="709" xr:uid="{00000000-0005-0000-0000-0000D4790000}"/>
    <cellStyle name="Prozent 8 5 5 2 2 2" xfId="20754" xr:uid="{00000000-0005-0000-0000-0000D5790000}"/>
    <cellStyle name="Prozent 8 5 5 2 2 2 2" xfId="34512" xr:uid="{00000000-0005-0000-0000-0000D6790000}"/>
    <cellStyle name="Prozent 8 5 5 2 2 2 3" xfId="34513" xr:uid="{00000000-0005-0000-0000-0000D7790000}"/>
    <cellStyle name="Prozent 8 5 5 2 2 2 4" xfId="34514" xr:uid="{00000000-0005-0000-0000-0000D8790000}"/>
    <cellStyle name="Prozent 8 5 5 2 2 3" xfId="34515" xr:uid="{00000000-0005-0000-0000-0000D9790000}"/>
    <cellStyle name="Prozent 8 5 5 2 2 4" xfId="34516" xr:uid="{00000000-0005-0000-0000-0000DA790000}"/>
    <cellStyle name="Prozent 8 5 5 2 2 5" xfId="34517" xr:uid="{00000000-0005-0000-0000-0000DB790000}"/>
    <cellStyle name="Prozent 8 5 5 2 3" xfId="8894" xr:uid="{00000000-0005-0000-0000-0000DC790000}"/>
    <cellStyle name="Prozent 8 5 5 2 3 2" xfId="20755" xr:uid="{00000000-0005-0000-0000-0000DD790000}"/>
    <cellStyle name="Prozent 8 5 5 2 3 2 2" xfId="34518" xr:uid="{00000000-0005-0000-0000-0000DE790000}"/>
    <cellStyle name="Prozent 8 5 5 2 3 2 3" xfId="34519" xr:uid="{00000000-0005-0000-0000-0000DF790000}"/>
    <cellStyle name="Prozent 8 5 5 2 3 3" xfId="34520" xr:uid="{00000000-0005-0000-0000-0000E0790000}"/>
    <cellStyle name="Prozent 8 5 5 2 3 4" xfId="34521" xr:uid="{00000000-0005-0000-0000-0000E1790000}"/>
    <cellStyle name="Prozent 8 5 5 2 4" xfId="20756" xr:uid="{00000000-0005-0000-0000-0000E2790000}"/>
    <cellStyle name="Prozent 8 5 5 2 4 2" xfId="34522" xr:uid="{00000000-0005-0000-0000-0000E3790000}"/>
    <cellStyle name="Prozent 8 5 5 2 4 3" xfId="34523" xr:uid="{00000000-0005-0000-0000-0000E4790000}"/>
    <cellStyle name="Prozent 8 5 5 2 5" xfId="34524" xr:uid="{00000000-0005-0000-0000-0000E5790000}"/>
    <cellStyle name="Prozent 8 5 5 2 6" xfId="34525" xr:uid="{00000000-0005-0000-0000-0000E6790000}"/>
    <cellStyle name="Prozent 8 5 5 3" xfId="710" xr:uid="{00000000-0005-0000-0000-0000E7790000}"/>
    <cellStyle name="Prozent 8 5 5 3 2" xfId="20757" xr:uid="{00000000-0005-0000-0000-0000E8790000}"/>
    <cellStyle name="Prozent 8 5 5 3 2 2" xfId="34526" xr:uid="{00000000-0005-0000-0000-0000E9790000}"/>
    <cellStyle name="Prozent 8 5 5 3 2 3" xfId="34527" xr:uid="{00000000-0005-0000-0000-0000EA790000}"/>
    <cellStyle name="Prozent 8 5 5 3 2 4" xfId="34528" xr:uid="{00000000-0005-0000-0000-0000EB790000}"/>
    <cellStyle name="Prozent 8 5 5 3 3" xfId="34529" xr:uid="{00000000-0005-0000-0000-0000EC790000}"/>
    <cellStyle name="Prozent 8 5 5 3 4" xfId="34530" xr:uid="{00000000-0005-0000-0000-0000ED790000}"/>
    <cellStyle name="Prozent 8 5 5 3 5" xfId="34531" xr:uid="{00000000-0005-0000-0000-0000EE790000}"/>
    <cellStyle name="Prozent 8 5 5 4" xfId="8895" xr:uid="{00000000-0005-0000-0000-0000EF790000}"/>
    <cellStyle name="Prozent 8 5 5 4 2" xfId="20758" xr:uid="{00000000-0005-0000-0000-0000F0790000}"/>
    <cellStyle name="Prozent 8 5 5 4 2 2" xfId="34532" xr:uid="{00000000-0005-0000-0000-0000F1790000}"/>
    <cellStyle name="Prozent 8 5 5 4 2 3" xfId="34533" xr:uid="{00000000-0005-0000-0000-0000F2790000}"/>
    <cellStyle name="Prozent 8 5 5 4 3" xfId="34534" xr:uid="{00000000-0005-0000-0000-0000F3790000}"/>
    <cellStyle name="Prozent 8 5 5 4 4" xfId="34535" xr:uid="{00000000-0005-0000-0000-0000F4790000}"/>
    <cellStyle name="Prozent 8 5 5 5" xfId="20759" xr:uid="{00000000-0005-0000-0000-0000F5790000}"/>
    <cellStyle name="Prozent 8 5 5 5 2" xfId="34536" xr:uid="{00000000-0005-0000-0000-0000F6790000}"/>
    <cellStyle name="Prozent 8 5 5 5 3" xfId="34537" xr:uid="{00000000-0005-0000-0000-0000F7790000}"/>
    <cellStyle name="Prozent 8 5 5 5 4" xfId="34538" xr:uid="{00000000-0005-0000-0000-0000F8790000}"/>
    <cellStyle name="Prozent 8 5 5 6" xfId="34539" xr:uid="{00000000-0005-0000-0000-0000F9790000}"/>
    <cellStyle name="Prozent 8 5 5 6 2" xfId="34540" xr:uid="{00000000-0005-0000-0000-0000FA790000}"/>
    <cellStyle name="Prozent 8 5 5 7" xfId="34541" xr:uid="{00000000-0005-0000-0000-0000FB790000}"/>
    <cellStyle name="Prozent 8 5 5 8" xfId="34542" xr:uid="{00000000-0005-0000-0000-0000FC790000}"/>
    <cellStyle name="Prozent 8 5 6" xfId="711" xr:uid="{00000000-0005-0000-0000-0000FD790000}"/>
    <cellStyle name="Prozent 8 5 6 2" xfId="712" xr:uid="{00000000-0005-0000-0000-0000FE790000}"/>
    <cellStyle name="Prozent 8 5 6 2 2" xfId="20760" xr:uid="{00000000-0005-0000-0000-0000FF790000}"/>
    <cellStyle name="Prozent 8 5 6 2 2 2" xfId="34543" xr:uid="{00000000-0005-0000-0000-0000007A0000}"/>
    <cellStyle name="Prozent 8 5 6 2 2 3" xfId="34544" xr:uid="{00000000-0005-0000-0000-0000017A0000}"/>
    <cellStyle name="Prozent 8 5 6 2 2 4" xfId="34545" xr:uid="{00000000-0005-0000-0000-0000027A0000}"/>
    <cellStyle name="Prozent 8 5 6 2 3" xfId="34546" xr:uid="{00000000-0005-0000-0000-0000037A0000}"/>
    <cellStyle name="Prozent 8 5 6 2 4" xfId="34547" xr:uid="{00000000-0005-0000-0000-0000047A0000}"/>
    <cellStyle name="Prozent 8 5 6 2 5" xfId="34548" xr:uid="{00000000-0005-0000-0000-0000057A0000}"/>
    <cellStyle name="Prozent 8 5 6 3" xfId="8896" xr:uid="{00000000-0005-0000-0000-0000067A0000}"/>
    <cellStyle name="Prozent 8 5 6 3 2" xfId="20761" xr:uid="{00000000-0005-0000-0000-0000077A0000}"/>
    <cellStyle name="Prozent 8 5 6 3 2 2" xfId="34549" xr:uid="{00000000-0005-0000-0000-0000087A0000}"/>
    <cellStyle name="Prozent 8 5 6 3 2 3" xfId="34550" xr:uid="{00000000-0005-0000-0000-0000097A0000}"/>
    <cellStyle name="Prozent 8 5 6 3 3" xfId="34551" xr:uid="{00000000-0005-0000-0000-00000A7A0000}"/>
    <cellStyle name="Prozent 8 5 6 3 4" xfId="34552" xr:uid="{00000000-0005-0000-0000-00000B7A0000}"/>
    <cellStyle name="Prozent 8 5 6 4" xfId="20762" xr:uid="{00000000-0005-0000-0000-00000C7A0000}"/>
    <cellStyle name="Prozent 8 5 6 4 2" xfId="34553" xr:uid="{00000000-0005-0000-0000-00000D7A0000}"/>
    <cellStyle name="Prozent 8 5 6 4 3" xfId="34554" xr:uid="{00000000-0005-0000-0000-00000E7A0000}"/>
    <cellStyle name="Prozent 8 5 6 5" xfId="34555" xr:uid="{00000000-0005-0000-0000-00000F7A0000}"/>
    <cellStyle name="Prozent 8 5 6 6" xfId="34556" xr:uid="{00000000-0005-0000-0000-0000107A0000}"/>
    <cellStyle name="Prozent 8 5 7" xfId="713" xr:uid="{00000000-0005-0000-0000-0000117A0000}"/>
    <cellStyle name="Prozent 8 5 7 2" xfId="714" xr:uid="{00000000-0005-0000-0000-0000127A0000}"/>
    <cellStyle name="Prozent 8 5 7 2 2" xfId="20763" xr:uid="{00000000-0005-0000-0000-0000137A0000}"/>
    <cellStyle name="Prozent 8 5 7 2 2 2" xfId="34557" xr:uid="{00000000-0005-0000-0000-0000147A0000}"/>
    <cellStyle name="Prozent 8 5 7 2 2 3" xfId="34558" xr:uid="{00000000-0005-0000-0000-0000157A0000}"/>
    <cellStyle name="Prozent 8 5 7 2 2 4" xfId="34559" xr:uid="{00000000-0005-0000-0000-0000167A0000}"/>
    <cellStyle name="Prozent 8 5 7 2 3" xfId="34560" xr:uid="{00000000-0005-0000-0000-0000177A0000}"/>
    <cellStyle name="Prozent 8 5 7 2 4" xfId="34561" xr:uid="{00000000-0005-0000-0000-0000187A0000}"/>
    <cellStyle name="Prozent 8 5 7 2 5" xfId="34562" xr:uid="{00000000-0005-0000-0000-0000197A0000}"/>
    <cellStyle name="Prozent 8 5 7 3" xfId="20764" xr:uid="{00000000-0005-0000-0000-00001A7A0000}"/>
    <cellStyle name="Prozent 8 5 7 3 2" xfId="34563" xr:uid="{00000000-0005-0000-0000-00001B7A0000}"/>
    <cellStyle name="Prozent 8 5 7 3 3" xfId="34564" xr:uid="{00000000-0005-0000-0000-00001C7A0000}"/>
    <cellStyle name="Prozent 8 5 7 3 4" xfId="34565" xr:uid="{00000000-0005-0000-0000-00001D7A0000}"/>
    <cellStyle name="Prozent 8 5 7 4" xfId="34566" xr:uid="{00000000-0005-0000-0000-00001E7A0000}"/>
    <cellStyle name="Prozent 8 5 7 5" xfId="34567" xr:uid="{00000000-0005-0000-0000-00001F7A0000}"/>
    <cellStyle name="Prozent 8 5 7 6" xfId="34568" xr:uid="{00000000-0005-0000-0000-0000207A0000}"/>
    <cellStyle name="Prozent 8 5 8" xfId="715" xr:uid="{00000000-0005-0000-0000-0000217A0000}"/>
    <cellStyle name="Prozent 8 5 8 2" xfId="20765" xr:uid="{00000000-0005-0000-0000-0000227A0000}"/>
    <cellStyle name="Prozent 8 5 8 2 2" xfId="34569" xr:uid="{00000000-0005-0000-0000-0000237A0000}"/>
    <cellStyle name="Prozent 8 5 8 2 3" xfId="34570" xr:uid="{00000000-0005-0000-0000-0000247A0000}"/>
    <cellStyle name="Prozent 8 5 8 2 4" xfId="34571" xr:uid="{00000000-0005-0000-0000-0000257A0000}"/>
    <cellStyle name="Prozent 8 5 8 3" xfId="34572" xr:uid="{00000000-0005-0000-0000-0000267A0000}"/>
    <cellStyle name="Prozent 8 5 8 4" xfId="34573" xr:uid="{00000000-0005-0000-0000-0000277A0000}"/>
    <cellStyle name="Prozent 8 5 8 5" xfId="34574" xr:uid="{00000000-0005-0000-0000-0000287A0000}"/>
    <cellStyle name="Prozent 8 5 9" xfId="8897" xr:uid="{00000000-0005-0000-0000-0000297A0000}"/>
    <cellStyle name="Prozent 8 5 9 2" xfId="20766" xr:uid="{00000000-0005-0000-0000-00002A7A0000}"/>
    <cellStyle name="Prozent 8 5 9 2 2" xfId="34575" xr:uid="{00000000-0005-0000-0000-00002B7A0000}"/>
    <cellStyle name="Prozent 8 5 9 2 3" xfId="34576" xr:uid="{00000000-0005-0000-0000-00002C7A0000}"/>
    <cellStyle name="Prozent 8 5 9 3" xfId="34577" xr:uid="{00000000-0005-0000-0000-00002D7A0000}"/>
    <cellStyle name="Prozent 8 5 9 4" xfId="34578" xr:uid="{00000000-0005-0000-0000-00002E7A0000}"/>
    <cellStyle name="Prozent 8 6" xfId="716" xr:uid="{00000000-0005-0000-0000-00002F7A0000}"/>
    <cellStyle name="Prozent 8 6 10" xfId="34579" xr:uid="{00000000-0005-0000-0000-0000307A0000}"/>
    <cellStyle name="Prozent 8 6 2" xfId="717" xr:uid="{00000000-0005-0000-0000-0000317A0000}"/>
    <cellStyle name="Prozent 8 6 2 2" xfId="718" xr:uid="{00000000-0005-0000-0000-0000327A0000}"/>
    <cellStyle name="Prozent 8 6 2 2 2" xfId="719" xr:uid="{00000000-0005-0000-0000-0000337A0000}"/>
    <cellStyle name="Prozent 8 6 2 2 2 2" xfId="20767" xr:uid="{00000000-0005-0000-0000-0000347A0000}"/>
    <cellStyle name="Prozent 8 6 2 2 2 2 2" xfId="34580" xr:uid="{00000000-0005-0000-0000-0000357A0000}"/>
    <cellStyle name="Prozent 8 6 2 2 2 2 3" xfId="34581" xr:uid="{00000000-0005-0000-0000-0000367A0000}"/>
    <cellStyle name="Prozent 8 6 2 2 2 2 4" xfId="34582" xr:uid="{00000000-0005-0000-0000-0000377A0000}"/>
    <cellStyle name="Prozent 8 6 2 2 2 3" xfId="34583" xr:uid="{00000000-0005-0000-0000-0000387A0000}"/>
    <cellStyle name="Prozent 8 6 2 2 2 4" xfId="34584" xr:uid="{00000000-0005-0000-0000-0000397A0000}"/>
    <cellStyle name="Prozent 8 6 2 2 2 5" xfId="34585" xr:uid="{00000000-0005-0000-0000-00003A7A0000}"/>
    <cellStyle name="Prozent 8 6 2 2 3" xfId="8898" xr:uid="{00000000-0005-0000-0000-00003B7A0000}"/>
    <cellStyle name="Prozent 8 6 2 2 3 2" xfId="20768" xr:uid="{00000000-0005-0000-0000-00003C7A0000}"/>
    <cellStyle name="Prozent 8 6 2 2 3 2 2" xfId="34586" xr:uid="{00000000-0005-0000-0000-00003D7A0000}"/>
    <cellStyle name="Prozent 8 6 2 2 3 2 3" xfId="34587" xr:uid="{00000000-0005-0000-0000-00003E7A0000}"/>
    <cellStyle name="Prozent 8 6 2 2 3 3" xfId="34588" xr:uid="{00000000-0005-0000-0000-00003F7A0000}"/>
    <cellStyle name="Prozent 8 6 2 2 3 4" xfId="34589" xr:uid="{00000000-0005-0000-0000-0000407A0000}"/>
    <cellStyle name="Prozent 8 6 2 2 4" xfId="20769" xr:uid="{00000000-0005-0000-0000-0000417A0000}"/>
    <cellStyle name="Prozent 8 6 2 2 4 2" xfId="34590" xr:uid="{00000000-0005-0000-0000-0000427A0000}"/>
    <cellStyle name="Prozent 8 6 2 2 4 3" xfId="34591" xr:uid="{00000000-0005-0000-0000-0000437A0000}"/>
    <cellStyle name="Prozent 8 6 2 2 5" xfId="34592" xr:uid="{00000000-0005-0000-0000-0000447A0000}"/>
    <cellStyle name="Prozent 8 6 2 2 6" xfId="34593" xr:uid="{00000000-0005-0000-0000-0000457A0000}"/>
    <cellStyle name="Prozent 8 6 2 3" xfId="720" xr:uid="{00000000-0005-0000-0000-0000467A0000}"/>
    <cellStyle name="Prozent 8 6 2 3 2" xfId="20770" xr:uid="{00000000-0005-0000-0000-0000477A0000}"/>
    <cellStyle name="Prozent 8 6 2 3 2 2" xfId="34594" xr:uid="{00000000-0005-0000-0000-0000487A0000}"/>
    <cellStyle name="Prozent 8 6 2 3 2 3" xfId="34595" xr:uid="{00000000-0005-0000-0000-0000497A0000}"/>
    <cellStyle name="Prozent 8 6 2 3 2 4" xfId="34596" xr:uid="{00000000-0005-0000-0000-00004A7A0000}"/>
    <cellStyle name="Prozent 8 6 2 3 3" xfId="34597" xr:uid="{00000000-0005-0000-0000-00004B7A0000}"/>
    <cellStyle name="Prozent 8 6 2 3 4" xfId="34598" xr:uid="{00000000-0005-0000-0000-00004C7A0000}"/>
    <cellStyle name="Prozent 8 6 2 3 5" xfId="34599" xr:uid="{00000000-0005-0000-0000-00004D7A0000}"/>
    <cellStyle name="Prozent 8 6 2 4" xfId="8899" xr:uid="{00000000-0005-0000-0000-00004E7A0000}"/>
    <cellStyle name="Prozent 8 6 2 4 2" xfId="20771" xr:uid="{00000000-0005-0000-0000-00004F7A0000}"/>
    <cellStyle name="Prozent 8 6 2 4 2 2" xfId="34600" xr:uid="{00000000-0005-0000-0000-0000507A0000}"/>
    <cellStyle name="Prozent 8 6 2 4 2 3" xfId="34601" xr:uid="{00000000-0005-0000-0000-0000517A0000}"/>
    <cellStyle name="Prozent 8 6 2 4 3" xfId="34602" xr:uid="{00000000-0005-0000-0000-0000527A0000}"/>
    <cellStyle name="Prozent 8 6 2 4 4" xfId="34603" xr:uid="{00000000-0005-0000-0000-0000537A0000}"/>
    <cellStyle name="Prozent 8 6 2 5" xfId="20772" xr:uid="{00000000-0005-0000-0000-0000547A0000}"/>
    <cellStyle name="Prozent 8 6 2 5 2" xfId="34604" xr:uid="{00000000-0005-0000-0000-0000557A0000}"/>
    <cellStyle name="Prozent 8 6 2 5 3" xfId="34605" xr:uid="{00000000-0005-0000-0000-0000567A0000}"/>
    <cellStyle name="Prozent 8 6 2 5 4" xfId="34606" xr:uid="{00000000-0005-0000-0000-0000577A0000}"/>
    <cellStyle name="Prozent 8 6 2 6" xfId="34607" xr:uid="{00000000-0005-0000-0000-0000587A0000}"/>
    <cellStyle name="Prozent 8 6 2 6 2" xfId="34608" xr:uid="{00000000-0005-0000-0000-0000597A0000}"/>
    <cellStyle name="Prozent 8 6 2 7" xfId="34609" xr:uid="{00000000-0005-0000-0000-00005A7A0000}"/>
    <cellStyle name="Prozent 8 6 2 8" xfId="34610" xr:uid="{00000000-0005-0000-0000-00005B7A0000}"/>
    <cellStyle name="Prozent 8 6 3" xfId="721" xr:uid="{00000000-0005-0000-0000-00005C7A0000}"/>
    <cellStyle name="Prozent 8 6 3 2" xfId="722" xr:uid="{00000000-0005-0000-0000-00005D7A0000}"/>
    <cellStyle name="Prozent 8 6 3 2 2" xfId="20773" xr:uid="{00000000-0005-0000-0000-00005E7A0000}"/>
    <cellStyle name="Prozent 8 6 3 2 2 2" xfId="34611" xr:uid="{00000000-0005-0000-0000-00005F7A0000}"/>
    <cellStyle name="Prozent 8 6 3 2 2 3" xfId="34612" xr:uid="{00000000-0005-0000-0000-0000607A0000}"/>
    <cellStyle name="Prozent 8 6 3 2 2 4" xfId="34613" xr:uid="{00000000-0005-0000-0000-0000617A0000}"/>
    <cellStyle name="Prozent 8 6 3 2 3" xfId="34614" xr:uid="{00000000-0005-0000-0000-0000627A0000}"/>
    <cellStyle name="Prozent 8 6 3 2 4" xfId="34615" xr:uid="{00000000-0005-0000-0000-0000637A0000}"/>
    <cellStyle name="Prozent 8 6 3 2 5" xfId="34616" xr:uid="{00000000-0005-0000-0000-0000647A0000}"/>
    <cellStyle name="Prozent 8 6 3 3" xfId="8900" xr:uid="{00000000-0005-0000-0000-0000657A0000}"/>
    <cellStyle name="Prozent 8 6 3 3 2" xfId="20774" xr:uid="{00000000-0005-0000-0000-0000667A0000}"/>
    <cellStyle name="Prozent 8 6 3 3 2 2" xfId="34617" xr:uid="{00000000-0005-0000-0000-0000677A0000}"/>
    <cellStyle name="Prozent 8 6 3 3 2 3" xfId="34618" xr:uid="{00000000-0005-0000-0000-0000687A0000}"/>
    <cellStyle name="Prozent 8 6 3 3 3" xfId="34619" xr:uid="{00000000-0005-0000-0000-0000697A0000}"/>
    <cellStyle name="Prozent 8 6 3 3 4" xfId="34620" xr:uid="{00000000-0005-0000-0000-00006A7A0000}"/>
    <cellStyle name="Prozent 8 6 3 4" xfId="20775" xr:uid="{00000000-0005-0000-0000-00006B7A0000}"/>
    <cellStyle name="Prozent 8 6 3 4 2" xfId="34621" xr:uid="{00000000-0005-0000-0000-00006C7A0000}"/>
    <cellStyle name="Prozent 8 6 3 4 3" xfId="34622" xr:uid="{00000000-0005-0000-0000-00006D7A0000}"/>
    <cellStyle name="Prozent 8 6 3 5" xfId="34623" xr:uid="{00000000-0005-0000-0000-00006E7A0000}"/>
    <cellStyle name="Prozent 8 6 3 6" xfId="34624" xr:uid="{00000000-0005-0000-0000-00006F7A0000}"/>
    <cellStyle name="Prozent 8 6 4" xfId="723" xr:uid="{00000000-0005-0000-0000-0000707A0000}"/>
    <cellStyle name="Prozent 8 6 4 2" xfId="724" xr:uid="{00000000-0005-0000-0000-0000717A0000}"/>
    <cellStyle name="Prozent 8 6 4 2 2" xfId="20776" xr:uid="{00000000-0005-0000-0000-0000727A0000}"/>
    <cellStyle name="Prozent 8 6 4 2 2 2" xfId="34625" xr:uid="{00000000-0005-0000-0000-0000737A0000}"/>
    <cellStyle name="Prozent 8 6 4 2 2 3" xfId="34626" xr:uid="{00000000-0005-0000-0000-0000747A0000}"/>
    <cellStyle name="Prozent 8 6 4 2 2 4" xfId="34627" xr:uid="{00000000-0005-0000-0000-0000757A0000}"/>
    <cellStyle name="Prozent 8 6 4 2 3" xfId="34628" xr:uid="{00000000-0005-0000-0000-0000767A0000}"/>
    <cellStyle name="Prozent 8 6 4 2 4" xfId="34629" xr:uid="{00000000-0005-0000-0000-0000777A0000}"/>
    <cellStyle name="Prozent 8 6 4 2 5" xfId="34630" xr:uid="{00000000-0005-0000-0000-0000787A0000}"/>
    <cellStyle name="Prozent 8 6 4 3" xfId="20777" xr:uid="{00000000-0005-0000-0000-0000797A0000}"/>
    <cellStyle name="Prozent 8 6 4 3 2" xfId="34631" xr:uid="{00000000-0005-0000-0000-00007A7A0000}"/>
    <cellStyle name="Prozent 8 6 4 3 3" xfId="34632" xr:uid="{00000000-0005-0000-0000-00007B7A0000}"/>
    <cellStyle name="Prozent 8 6 4 3 4" xfId="34633" xr:uid="{00000000-0005-0000-0000-00007C7A0000}"/>
    <cellStyle name="Prozent 8 6 4 4" xfId="34634" xr:uid="{00000000-0005-0000-0000-00007D7A0000}"/>
    <cellStyle name="Prozent 8 6 4 5" xfId="34635" xr:uid="{00000000-0005-0000-0000-00007E7A0000}"/>
    <cellStyle name="Prozent 8 6 4 6" xfId="34636" xr:uid="{00000000-0005-0000-0000-00007F7A0000}"/>
    <cellStyle name="Prozent 8 6 5" xfId="725" xr:uid="{00000000-0005-0000-0000-0000807A0000}"/>
    <cellStyle name="Prozent 8 6 5 2" xfId="20778" xr:uid="{00000000-0005-0000-0000-0000817A0000}"/>
    <cellStyle name="Prozent 8 6 5 2 2" xfId="34637" xr:uid="{00000000-0005-0000-0000-0000827A0000}"/>
    <cellStyle name="Prozent 8 6 5 2 3" xfId="34638" xr:uid="{00000000-0005-0000-0000-0000837A0000}"/>
    <cellStyle name="Prozent 8 6 5 2 4" xfId="34639" xr:uid="{00000000-0005-0000-0000-0000847A0000}"/>
    <cellStyle name="Prozent 8 6 5 3" xfId="34640" xr:uid="{00000000-0005-0000-0000-0000857A0000}"/>
    <cellStyle name="Prozent 8 6 5 4" xfId="34641" xr:uid="{00000000-0005-0000-0000-0000867A0000}"/>
    <cellStyle name="Prozent 8 6 5 5" xfId="34642" xr:uid="{00000000-0005-0000-0000-0000877A0000}"/>
    <cellStyle name="Prozent 8 6 6" xfId="8901" xr:uid="{00000000-0005-0000-0000-0000887A0000}"/>
    <cellStyle name="Prozent 8 6 6 2" xfId="20779" xr:uid="{00000000-0005-0000-0000-0000897A0000}"/>
    <cellStyle name="Prozent 8 6 6 2 2" xfId="34643" xr:uid="{00000000-0005-0000-0000-00008A7A0000}"/>
    <cellStyle name="Prozent 8 6 6 2 3" xfId="34644" xr:uid="{00000000-0005-0000-0000-00008B7A0000}"/>
    <cellStyle name="Prozent 8 6 6 3" xfId="34645" xr:uid="{00000000-0005-0000-0000-00008C7A0000}"/>
    <cellStyle name="Prozent 8 6 6 4" xfId="34646" xr:uid="{00000000-0005-0000-0000-00008D7A0000}"/>
    <cellStyle name="Prozent 8 6 7" xfId="20780" xr:uid="{00000000-0005-0000-0000-00008E7A0000}"/>
    <cellStyle name="Prozent 8 6 7 2" xfId="34647" xr:uid="{00000000-0005-0000-0000-00008F7A0000}"/>
    <cellStyle name="Prozent 8 6 7 3" xfId="34648" xr:uid="{00000000-0005-0000-0000-0000907A0000}"/>
    <cellStyle name="Prozent 8 6 7 4" xfId="34649" xr:uid="{00000000-0005-0000-0000-0000917A0000}"/>
    <cellStyle name="Prozent 8 6 8" xfId="34650" xr:uid="{00000000-0005-0000-0000-0000927A0000}"/>
    <cellStyle name="Prozent 8 6 8 2" xfId="34651" xr:uid="{00000000-0005-0000-0000-0000937A0000}"/>
    <cellStyle name="Prozent 8 6 9" xfId="34652" xr:uid="{00000000-0005-0000-0000-0000947A0000}"/>
    <cellStyle name="Prozent 8 7" xfId="726" xr:uid="{00000000-0005-0000-0000-0000957A0000}"/>
    <cellStyle name="Prozent 8 7 2" xfId="727" xr:uid="{00000000-0005-0000-0000-0000967A0000}"/>
    <cellStyle name="Prozent 8 7 2 2" xfId="728" xr:uid="{00000000-0005-0000-0000-0000977A0000}"/>
    <cellStyle name="Prozent 8 7 2 2 2" xfId="729" xr:uid="{00000000-0005-0000-0000-0000987A0000}"/>
    <cellStyle name="Prozent 8 7 2 2 2 2" xfId="20781" xr:uid="{00000000-0005-0000-0000-0000997A0000}"/>
    <cellStyle name="Prozent 8 7 2 2 2 2 2" xfId="34653" xr:uid="{00000000-0005-0000-0000-00009A7A0000}"/>
    <cellStyle name="Prozent 8 7 2 2 2 2 3" xfId="34654" xr:uid="{00000000-0005-0000-0000-00009B7A0000}"/>
    <cellStyle name="Prozent 8 7 2 2 2 2 4" xfId="34655" xr:uid="{00000000-0005-0000-0000-00009C7A0000}"/>
    <cellStyle name="Prozent 8 7 2 2 2 3" xfId="34656" xr:uid="{00000000-0005-0000-0000-00009D7A0000}"/>
    <cellStyle name="Prozent 8 7 2 2 2 4" xfId="34657" xr:uid="{00000000-0005-0000-0000-00009E7A0000}"/>
    <cellStyle name="Prozent 8 7 2 2 2 5" xfId="34658" xr:uid="{00000000-0005-0000-0000-00009F7A0000}"/>
    <cellStyle name="Prozent 8 7 2 2 3" xfId="8902" xr:uid="{00000000-0005-0000-0000-0000A07A0000}"/>
    <cellStyle name="Prozent 8 7 2 2 3 2" xfId="20782" xr:uid="{00000000-0005-0000-0000-0000A17A0000}"/>
    <cellStyle name="Prozent 8 7 2 2 3 2 2" xfId="34659" xr:uid="{00000000-0005-0000-0000-0000A27A0000}"/>
    <cellStyle name="Prozent 8 7 2 2 3 2 3" xfId="34660" xr:uid="{00000000-0005-0000-0000-0000A37A0000}"/>
    <cellStyle name="Prozent 8 7 2 2 3 3" xfId="34661" xr:uid="{00000000-0005-0000-0000-0000A47A0000}"/>
    <cellStyle name="Prozent 8 7 2 2 3 4" xfId="34662" xr:uid="{00000000-0005-0000-0000-0000A57A0000}"/>
    <cellStyle name="Prozent 8 7 2 2 4" xfId="20783" xr:uid="{00000000-0005-0000-0000-0000A67A0000}"/>
    <cellStyle name="Prozent 8 7 2 2 4 2" xfId="34663" xr:uid="{00000000-0005-0000-0000-0000A77A0000}"/>
    <cellStyle name="Prozent 8 7 2 2 4 3" xfId="34664" xr:uid="{00000000-0005-0000-0000-0000A87A0000}"/>
    <cellStyle name="Prozent 8 7 2 2 5" xfId="34665" xr:uid="{00000000-0005-0000-0000-0000A97A0000}"/>
    <cellStyle name="Prozent 8 7 2 2 6" xfId="34666" xr:uid="{00000000-0005-0000-0000-0000AA7A0000}"/>
    <cellStyle name="Prozent 8 7 2 3" xfId="730" xr:uid="{00000000-0005-0000-0000-0000AB7A0000}"/>
    <cellStyle name="Prozent 8 7 2 3 2" xfId="20784" xr:uid="{00000000-0005-0000-0000-0000AC7A0000}"/>
    <cellStyle name="Prozent 8 7 2 3 2 2" xfId="34667" xr:uid="{00000000-0005-0000-0000-0000AD7A0000}"/>
    <cellStyle name="Prozent 8 7 2 3 2 3" xfId="34668" xr:uid="{00000000-0005-0000-0000-0000AE7A0000}"/>
    <cellStyle name="Prozent 8 7 2 3 2 4" xfId="34669" xr:uid="{00000000-0005-0000-0000-0000AF7A0000}"/>
    <cellStyle name="Prozent 8 7 2 3 3" xfId="34670" xr:uid="{00000000-0005-0000-0000-0000B07A0000}"/>
    <cellStyle name="Prozent 8 7 2 3 4" xfId="34671" xr:uid="{00000000-0005-0000-0000-0000B17A0000}"/>
    <cellStyle name="Prozent 8 7 2 3 5" xfId="34672" xr:uid="{00000000-0005-0000-0000-0000B27A0000}"/>
    <cellStyle name="Prozent 8 7 2 4" xfId="8903" xr:uid="{00000000-0005-0000-0000-0000B37A0000}"/>
    <cellStyle name="Prozent 8 7 2 4 2" xfId="20785" xr:uid="{00000000-0005-0000-0000-0000B47A0000}"/>
    <cellStyle name="Prozent 8 7 2 4 2 2" xfId="34673" xr:uid="{00000000-0005-0000-0000-0000B57A0000}"/>
    <cellStyle name="Prozent 8 7 2 4 2 3" xfId="34674" xr:uid="{00000000-0005-0000-0000-0000B67A0000}"/>
    <cellStyle name="Prozent 8 7 2 4 3" xfId="34675" xr:uid="{00000000-0005-0000-0000-0000B77A0000}"/>
    <cellStyle name="Prozent 8 7 2 4 4" xfId="34676" xr:uid="{00000000-0005-0000-0000-0000B87A0000}"/>
    <cellStyle name="Prozent 8 7 2 5" xfId="20786" xr:uid="{00000000-0005-0000-0000-0000B97A0000}"/>
    <cellStyle name="Prozent 8 7 2 5 2" xfId="34677" xr:uid="{00000000-0005-0000-0000-0000BA7A0000}"/>
    <cellStyle name="Prozent 8 7 2 5 3" xfId="34678" xr:uid="{00000000-0005-0000-0000-0000BB7A0000}"/>
    <cellStyle name="Prozent 8 7 2 5 4" xfId="34679" xr:uid="{00000000-0005-0000-0000-0000BC7A0000}"/>
    <cellStyle name="Prozent 8 7 2 6" xfId="34680" xr:uid="{00000000-0005-0000-0000-0000BD7A0000}"/>
    <cellStyle name="Prozent 8 7 2 6 2" xfId="34681" xr:uid="{00000000-0005-0000-0000-0000BE7A0000}"/>
    <cellStyle name="Prozent 8 7 2 7" xfId="34682" xr:uid="{00000000-0005-0000-0000-0000BF7A0000}"/>
    <cellStyle name="Prozent 8 7 2 8" xfId="34683" xr:uid="{00000000-0005-0000-0000-0000C07A0000}"/>
    <cellStyle name="Prozent 8 7 3" xfId="731" xr:uid="{00000000-0005-0000-0000-0000C17A0000}"/>
    <cellStyle name="Prozent 8 7 3 2" xfId="732" xr:uid="{00000000-0005-0000-0000-0000C27A0000}"/>
    <cellStyle name="Prozent 8 7 3 2 2" xfId="20787" xr:uid="{00000000-0005-0000-0000-0000C37A0000}"/>
    <cellStyle name="Prozent 8 7 3 2 2 2" xfId="34684" xr:uid="{00000000-0005-0000-0000-0000C47A0000}"/>
    <cellStyle name="Prozent 8 7 3 2 2 3" xfId="34685" xr:uid="{00000000-0005-0000-0000-0000C57A0000}"/>
    <cellStyle name="Prozent 8 7 3 2 2 4" xfId="34686" xr:uid="{00000000-0005-0000-0000-0000C67A0000}"/>
    <cellStyle name="Prozent 8 7 3 2 3" xfId="34687" xr:uid="{00000000-0005-0000-0000-0000C77A0000}"/>
    <cellStyle name="Prozent 8 7 3 2 4" xfId="34688" xr:uid="{00000000-0005-0000-0000-0000C87A0000}"/>
    <cellStyle name="Prozent 8 7 3 2 5" xfId="34689" xr:uid="{00000000-0005-0000-0000-0000C97A0000}"/>
    <cellStyle name="Prozent 8 7 3 3" xfId="8904" xr:uid="{00000000-0005-0000-0000-0000CA7A0000}"/>
    <cellStyle name="Prozent 8 7 3 3 2" xfId="20788" xr:uid="{00000000-0005-0000-0000-0000CB7A0000}"/>
    <cellStyle name="Prozent 8 7 3 3 2 2" xfId="34690" xr:uid="{00000000-0005-0000-0000-0000CC7A0000}"/>
    <cellStyle name="Prozent 8 7 3 3 2 3" xfId="34691" xr:uid="{00000000-0005-0000-0000-0000CD7A0000}"/>
    <cellStyle name="Prozent 8 7 3 3 3" xfId="34692" xr:uid="{00000000-0005-0000-0000-0000CE7A0000}"/>
    <cellStyle name="Prozent 8 7 3 3 4" xfId="34693" xr:uid="{00000000-0005-0000-0000-0000CF7A0000}"/>
    <cellStyle name="Prozent 8 7 3 4" xfId="20789" xr:uid="{00000000-0005-0000-0000-0000D07A0000}"/>
    <cellStyle name="Prozent 8 7 3 4 2" xfId="34694" xr:uid="{00000000-0005-0000-0000-0000D17A0000}"/>
    <cellStyle name="Prozent 8 7 3 4 3" xfId="34695" xr:uid="{00000000-0005-0000-0000-0000D27A0000}"/>
    <cellStyle name="Prozent 8 7 3 5" xfId="34696" xr:uid="{00000000-0005-0000-0000-0000D37A0000}"/>
    <cellStyle name="Prozent 8 7 3 6" xfId="34697" xr:uid="{00000000-0005-0000-0000-0000D47A0000}"/>
    <cellStyle name="Prozent 8 7 4" xfId="733" xr:uid="{00000000-0005-0000-0000-0000D57A0000}"/>
    <cellStyle name="Prozent 8 7 4 2" xfId="20790" xr:uid="{00000000-0005-0000-0000-0000D67A0000}"/>
    <cellStyle name="Prozent 8 7 4 2 2" xfId="34698" xr:uid="{00000000-0005-0000-0000-0000D77A0000}"/>
    <cellStyle name="Prozent 8 7 4 2 3" xfId="34699" xr:uid="{00000000-0005-0000-0000-0000D87A0000}"/>
    <cellStyle name="Prozent 8 7 4 2 4" xfId="34700" xr:uid="{00000000-0005-0000-0000-0000D97A0000}"/>
    <cellStyle name="Prozent 8 7 4 3" xfId="34701" xr:uid="{00000000-0005-0000-0000-0000DA7A0000}"/>
    <cellStyle name="Prozent 8 7 4 4" xfId="34702" xr:uid="{00000000-0005-0000-0000-0000DB7A0000}"/>
    <cellStyle name="Prozent 8 7 4 5" xfId="34703" xr:uid="{00000000-0005-0000-0000-0000DC7A0000}"/>
    <cellStyle name="Prozent 8 7 5" xfId="1375" xr:uid="{00000000-0005-0000-0000-0000DD7A0000}"/>
    <cellStyle name="Prozent 8 7 5 2" xfId="20791" xr:uid="{00000000-0005-0000-0000-0000DE7A0000}"/>
    <cellStyle name="Prozent 8 7 5 2 2" xfId="34704" xr:uid="{00000000-0005-0000-0000-0000DF7A0000}"/>
    <cellStyle name="Prozent 8 7 5 2 3" xfId="34705" xr:uid="{00000000-0005-0000-0000-0000E07A0000}"/>
    <cellStyle name="Prozent 8 7 5 3" xfId="34706" xr:uid="{00000000-0005-0000-0000-0000E17A0000}"/>
    <cellStyle name="Prozent 8 7 5 4" xfId="34707" xr:uid="{00000000-0005-0000-0000-0000E27A0000}"/>
    <cellStyle name="Prozent 8 7 6" xfId="20792" xr:uid="{00000000-0005-0000-0000-0000E37A0000}"/>
    <cellStyle name="Prozent 8 7 6 2" xfId="34708" xr:uid="{00000000-0005-0000-0000-0000E47A0000}"/>
    <cellStyle name="Prozent 8 7 6 3" xfId="34709" xr:uid="{00000000-0005-0000-0000-0000E57A0000}"/>
    <cellStyle name="Prozent 8 7 6 4" xfId="34710" xr:uid="{00000000-0005-0000-0000-0000E67A0000}"/>
    <cellStyle name="Prozent 8 7 7" xfId="34711" xr:uid="{00000000-0005-0000-0000-0000E77A0000}"/>
    <cellStyle name="Prozent 8 7 7 2" xfId="34712" xr:uid="{00000000-0005-0000-0000-0000E87A0000}"/>
    <cellStyle name="Prozent 8 7 8" xfId="34713" xr:uid="{00000000-0005-0000-0000-0000E97A0000}"/>
    <cellStyle name="Prozent 8 7 9" xfId="34714" xr:uid="{00000000-0005-0000-0000-0000EA7A0000}"/>
    <cellStyle name="Prozent 8 8" xfId="734" xr:uid="{00000000-0005-0000-0000-0000EB7A0000}"/>
    <cellStyle name="Prozent 8 8 2" xfId="735" xr:uid="{00000000-0005-0000-0000-0000EC7A0000}"/>
    <cellStyle name="Prozent 8 8 2 2" xfId="736" xr:uid="{00000000-0005-0000-0000-0000ED7A0000}"/>
    <cellStyle name="Prozent 8 8 2 2 2" xfId="737" xr:uid="{00000000-0005-0000-0000-0000EE7A0000}"/>
    <cellStyle name="Prozent 8 8 2 2 2 2" xfId="20793" xr:uid="{00000000-0005-0000-0000-0000EF7A0000}"/>
    <cellStyle name="Prozent 8 8 2 2 2 2 2" xfId="34715" xr:uid="{00000000-0005-0000-0000-0000F07A0000}"/>
    <cellStyle name="Prozent 8 8 2 2 2 2 3" xfId="34716" xr:uid="{00000000-0005-0000-0000-0000F17A0000}"/>
    <cellStyle name="Prozent 8 8 2 2 2 2 4" xfId="34717" xr:uid="{00000000-0005-0000-0000-0000F27A0000}"/>
    <cellStyle name="Prozent 8 8 2 2 2 3" xfId="34718" xr:uid="{00000000-0005-0000-0000-0000F37A0000}"/>
    <cellStyle name="Prozent 8 8 2 2 2 4" xfId="34719" xr:uid="{00000000-0005-0000-0000-0000F47A0000}"/>
    <cellStyle name="Prozent 8 8 2 2 2 5" xfId="34720" xr:uid="{00000000-0005-0000-0000-0000F57A0000}"/>
    <cellStyle name="Prozent 8 8 2 2 3" xfId="8905" xr:uid="{00000000-0005-0000-0000-0000F67A0000}"/>
    <cellStyle name="Prozent 8 8 2 2 3 2" xfId="20794" xr:uid="{00000000-0005-0000-0000-0000F77A0000}"/>
    <cellStyle name="Prozent 8 8 2 2 3 2 2" xfId="34721" xr:uid="{00000000-0005-0000-0000-0000F87A0000}"/>
    <cellStyle name="Prozent 8 8 2 2 3 2 3" xfId="34722" xr:uid="{00000000-0005-0000-0000-0000F97A0000}"/>
    <cellStyle name="Prozent 8 8 2 2 3 3" xfId="34723" xr:uid="{00000000-0005-0000-0000-0000FA7A0000}"/>
    <cellStyle name="Prozent 8 8 2 2 3 4" xfId="34724" xr:uid="{00000000-0005-0000-0000-0000FB7A0000}"/>
    <cellStyle name="Prozent 8 8 2 2 4" xfId="20795" xr:uid="{00000000-0005-0000-0000-0000FC7A0000}"/>
    <cellStyle name="Prozent 8 8 2 2 4 2" xfId="34725" xr:uid="{00000000-0005-0000-0000-0000FD7A0000}"/>
    <cellStyle name="Prozent 8 8 2 2 4 3" xfId="34726" xr:uid="{00000000-0005-0000-0000-0000FE7A0000}"/>
    <cellStyle name="Prozent 8 8 2 2 5" xfId="34727" xr:uid="{00000000-0005-0000-0000-0000FF7A0000}"/>
    <cellStyle name="Prozent 8 8 2 2 6" xfId="34728" xr:uid="{00000000-0005-0000-0000-0000007B0000}"/>
    <cellStyle name="Prozent 8 8 2 3" xfId="738" xr:uid="{00000000-0005-0000-0000-0000017B0000}"/>
    <cellStyle name="Prozent 8 8 2 3 2" xfId="20796" xr:uid="{00000000-0005-0000-0000-0000027B0000}"/>
    <cellStyle name="Prozent 8 8 2 3 2 2" xfId="34729" xr:uid="{00000000-0005-0000-0000-0000037B0000}"/>
    <cellStyle name="Prozent 8 8 2 3 2 3" xfId="34730" xr:uid="{00000000-0005-0000-0000-0000047B0000}"/>
    <cellStyle name="Prozent 8 8 2 3 2 4" xfId="34731" xr:uid="{00000000-0005-0000-0000-0000057B0000}"/>
    <cellStyle name="Prozent 8 8 2 3 3" xfId="34732" xr:uid="{00000000-0005-0000-0000-0000067B0000}"/>
    <cellStyle name="Prozent 8 8 2 3 4" xfId="34733" xr:uid="{00000000-0005-0000-0000-0000077B0000}"/>
    <cellStyle name="Prozent 8 8 2 3 5" xfId="34734" xr:uid="{00000000-0005-0000-0000-0000087B0000}"/>
    <cellStyle name="Prozent 8 8 2 4" xfId="8906" xr:uid="{00000000-0005-0000-0000-0000097B0000}"/>
    <cellStyle name="Prozent 8 8 2 4 2" xfId="20797" xr:uid="{00000000-0005-0000-0000-00000A7B0000}"/>
    <cellStyle name="Prozent 8 8 2 4 2 2" xfId="34735" xr:uid="{00000000-0005-0000-0000-00000B7B0000}"/>
    <cellStyle name="Prozent 8 8 2 4 2 3" xfId="34736" xr:uid="{00000000-0005-0000-0000-00000C7B0000}"/>
    <cellStyle name="Prozent 8 8 2 4 3" xfId="34737" xr:uid="{00000000-0005-0000-0000-00000D7B0000}"/>
    <cellStyle name="Prozent 8 8 2 4 4" xfId="34738" xr:uid="{00000000-0005-0000-0000-00000E7B0000}"/>
    <cellStyle name="Prozent 8 8 2 5" xfId="20798" xr:uid="{00000000-0005-0000-0000-00000F7B0000}"/>
    <cellStyle name="Prozent 8 8 2 5 2" xfId="34739" xr:uid="{00000000-0005-0000-0000-0000107B0000}"/>
    <cellStyle name="Prozent 8 8 2 5 3" xfId="34740" xr:uid="{00000000-0005-0000-0000-0000117B0000}"/>
    <cellStyle name="Prozent 8 8 2 5 4" xfId="34741" xr:uid="{00000000-0005-0000-0000-0000127B0000}"/>
    <cellStyle name="Prozent 8 8 2 6" xfId="34742" xr:uid="{00000000-0005-0000-0000-0000137B0000}"/>
    <cellStyle name="Prozent 8 8 2 6 2" xfId="34743" xr:uid="{00000000-0005-0000-0000-0000147B0000}"/>
    <cellStyle name="Prozent 8 8 2 7" xfId="34744" xr:uid="{00000000-0005-0000-0000-0000157B0000}"/>
    <cellStyle name="Prozent 8 8 2 8" xfId="34745" xr:uid="{00000000-0005-0000-0000-0000167B0000}"/>
    <cellStyle name="Prozent 8 8 3" xfId="739" xr:uid="{00000000-0005-0000-0000-0000177B0000}"/>
    <cellStyle name="Prozent 8 8 3 2" xfId="740" xr:uid="{00000000-0005-0000-0000-0000187B0000}"/>
    <cellStyle name="Prozent 8 8 3 2 2" xfId="20799" xr:uid="{00000000-0005-0000-0000-0000197B0000}"/>
    <cellStyle name="Prozent 8 8 3 2 2 2" xfId="34746" xr:uid="{00000000-0005-0000-0000-00001A7B0000}"/>
    <cellStyle name="Prozent 8 8 3 2 2 3" xfId="34747" xr:uid="{00000000-0005-0000-0000-00001B7B0000}"/>
    <cellStyle name="Prozent 8 8 3 2 2 4" xfId="34748" xr:uid="{00000000-0005-0000-0000-00001C7B0000}"/>
    <cellStyle name="Prozent 8 8 3 2 3" xfId="34749" xr:uid="{00000000-0005-0000-0000-00001D7B0000}"/>
    <cellStyle name="Prozent 8 8 3 2 4" xfId="34750" xr:uid="{00000000-0005-0000-0000-00001E7B0000}"/>
    <cellStyle name="Prozent 8 8 3 2 5" xfId="34751" xr:uid="{00000000-0005-0000-0000-00001F7B0000}"/>
    <cellStyle name="Prozent 8 8 3 3" xfId="8907" xr:uid="{00000000-0005-0000-0000-0000207B0000}"/>
    <cellStyle name="Prozent 8 8 3 3 2" xfId="20800" xr:uid="{00000000-0005-0000-0000-0000217B0000}"/>
    <cellStyle name="Prozent 8 8 3 3 2 2" xfId="34752" xr:uid="{00000000-0005-0000-0000-0000227B0000}"/>
    <cellStyle name="Prozent 8 8 3 3 2 3" xfId="34753" xr:uid="{00000000-0005-0000-0000-0000237B0000}"/>
    <cellStyle name="Prozent 8 8 3 3 3" xfId="34754" xr:uid="{00000000-0005-0000-0000-0000247B0000}"/>
    <cellStyle name="Prozent 8 8 3 3 4" xfId="34755" xr:uid="{00000000-0005-0000-0000-0000257B0000}"/>
    <cellStyle name="Prozent 8 8 3 4" xfId="20801" xr:uid="{00000000-0005-0000-0000-0000267B0000}"/>
    <cellStyle name="Prozent 8 8 3 4 2" xfId="34756" xr:uid="{00000000-0005-0000-0000-0000277B0000}"/>
    <cellStyle name="Prozent 8 8 3 4 3" xfId="34757" xr:uid="{00000000-0005-0000-0000-0000287B0000}"/>
    <cellStyle name="Prozent 8 8 3 5" xfId="34758" xr:uid="{00000000-0005-0000-0000-0000297B0000}"/>
    <cellStyle name="Prozent 8 8 3 6" xfId="34759" xr:uid="{00000000-0005-0000-0000-00002A7B0000}"/>
    <cellStyle name="Prozent 8 8 4" xfId="741" xr:uid="{00000000-0005-0000-0000-00002B7B0000}"/>
    <cellStyle name="Prozent 8 8 4 2" xfId="20802" xr:uid="{00000000-0005-0000-0000-00002C7B0000}"/>
    <cellStyle name="Prozent 8 8 4 2 2" xfId="34760" xr:uid="{00000000-0005-0000-0000-00002D7B0000}"/>
    <cellStyle name="Prozent 8 8 4 2 3" xfId="34761" xr:uid="{00000000-0005-0000-0000-00002E7B0000}"/>
    <cellStyle name="Prozent 8 8 4 2 4" xfId="34762" xr:uid="{00000000-0005-0000-0000-00002F7B0000}"/>
    <cellStyle name="Prozent 8 8 4 3" xfId="34763" xr:uid="{00000000-0005-0000-0000-0000307B0000}"/>
    <cellStyle name="Prozent 8 8 4 4" xfId="34764" xr:uid="{00000000-0005-0000-0000-0000317B0000}"/>
    <cellStyle name="Prozent 8 8 4 5" xfId="34765" xr:uid="{00000000-0005-0000-0000-0000327B0000}"/>
    <cellStyle name="Prozent 8 8 5" xfId="1376" xr:uid="{00000000-0005-0000-0000-0000337B0000}"/>
    <cellStyle name="Prozent 8 8 5 2" xfId="20803" xr:uid="{00000000-0005-0000-0000-0000347B0000}"/>
    <cellStyle name="Prozent 8 8 5 2 2" xfId="34766" xr:uid="{00000000-0005-0000-0000-0000357B0000}"/>
    <cellStyle name="Prozent 8 8 5 2 3" xfId="34767" xr:uid="{00000000-0005-0000-0000-0000367B0000}"/>
    <cellStyle name="Prozent 8 8 5 3" xfId="34768" xr:uid="{00000000-0005-0000-0000-0000377B0000}"/>
    <cellStyle name="Prozent 8 8 5 4" xfId="34769" xr:uid="{00000000-0005-0000-0000-0000387B0000}"/>
    <cellStyle name="Prozent 8 8 6" xfId="20804" xr:uid="{00000000-0005-0000-0000-0000397B0000}"/>
    <cellStyle name="Prozent 8 8 6 2" xfId="34770" xr:uid="{00000000-0005-0000-0000-00003A7B0000}"/>
    <cellStyle name="Prozent 8 8 6 3" xfId="34771" xr:uid="{00000000-0005-0000-0000-00003B7B0000}"/>
    <cellStyle name="Prozent 8 8 6 4" xfId="34772" xr:uid="{00000000-0005-0000-0000-00003C7B0000}"/>
    <cellStyle name="Prozent 8 8 7" xfId="34773" xr:uid="{00000000-0005-0000-0000-00003D7B0000}"/>
    <cellStyle name="Prozent 8 8 7 2" xfId="34774" xr:uid="{00000000-0005-0000-0000-00003E7B0000}"/>
    <cellStyle name="Prozent 8 8 8" xfId="34775" xr:uid="{00000000-0005-0000-0000-00003F7B0000}"/>
    <cellStyle name="Prozent 8 8 9" xfId="34776" xr:uid="{00000000-0005-0000-0000-0000407B0000}"/>
    <cellStyle name="Prozent 8 9" xfId="742" xr:uid="{00000000-0005-0000-0000-0000417B0000}"/>
    <cellStyle name="Prozent 8 9 2" xfId="743" xr:uid="{00000000-0005-0000-0000-0000427B0000}"/>
    <cellStyle name="Prozent 8 9 2 2" xfId="744" xr:uid="{00000000-0005-0000-0000-0000437B0000}"/>
    <cellStyle name="Prozent 8 9 2 2 2" xfId="20805" xr:uid="{00000000-0005-0000-0000-0000447B0000}"/>
    <cellStyle name="Prozent 8 9 2 2 2 2" xfId="34777" xr:uid="{00000000-0005-0000-0000-0000457B0000}"/>
    <cellStyle name="Prozent 8 9 2 2 2 3" xfId="34778" xr:uid="{00000000-0005-0000-0000-0000467B0000}"/>
    <cellStyle name="Prozent 8 9 2 2 2 4" xfId="34779" xr:uid="{00000000-0005-0000-0000-0000477B0000}"/>
    <cellStyle name="Prozent 8 9 2 2 3" xfId="34780" xr:uid="{00000000-0005-0000-0000-0000487B0000}"/>
    <cellStyle name="Prozent 8 9 2 2 4" xfId="34781" xr:uid="{00000000-0005-0000-0000-0000497B0000}"/>
    <cellStyle name="Prozent 8 9 2 2 5" xfId="34782" xr:uid="{00000000-0005-0000-0000-00004A7B0000}"/>
    <cellStyle name="Prozent 8 9 2 3" xfId="8908" xr:uid="{00000000-0005-0000-0000-00004B7B0000}"/>
    <cellStyle name="Prozent 8 9 2 3 2" xfId="20806" xr:uid="{00000000-0005-0000-0000-00004C7B0000}"/>
    <cellStyle name="Prozent 8 9 2 3 2 2" xfId="34783" xr:uid="{00000000-0005-0000-0000-00004D7B0000}"/>
    <cellStyle name="Prozent 8 9 2 3 2 3" xfId="34784" xr:uid="{00000000-0005-0000-0000-00004E7B0000}"/>
    <cellStyle name="Prozent 8 9 2 3 3" xfId="34785" xr:uid="{00000000-0005-0000-0000-00004F7B0000}"/>
    <cellStyle name="Prozent 8 9 2 3 4" xfId="34786" xr:uid="{00000000-0005-0000-0000-0000507B0000}"/>
    <cellStyle name="Prozent 8 9 2 4" xfId="20807" xr:uid="{00000000-0005-0000-0000-0000517B0000}"/>
    <cellStyle name="Prozent 8 9 2 4 2" xfId="34787" xr:uid="{00000000-0005-0000-0000-0000527B0000}"/>
    <cellStyle name="Prozent 8 9 2 4 3" xfId="34788" xr:uid="{00000000-0005-0000-0000-0000537B0000}"/>
    <cellStyle name="Prozent 8 9 2 5" xfId="34789" xr:uid="{00000000-0005-0000-0000-0000547B0000}"/>
    <cellStyle name="Prozent 8 9 2 6" xfId="34790" xr:uid="{00000000-0005-0000-0000-0000557B0000}"/>
    <cellStyle name="Prozent 8 9 3" xfId="745" xr:uid="{00000000-0005-0000-0000-0000567B0000}"/>
    <cellStyle name="Prozent 8 9 3 2" xfId="20808" xr:uid="{00000000-0005-0000-0000-0000577B0000}"/>
    <cellStyle name="Prozent 8 9 3 2 2" xfId="34791" xr:uid="{00000000-0005-0000-0000-0000587B0000}"/>
    <cellStyle name="Prozent 8 9 3 2 3" xfId="34792" xr:uid="{00000000-0005-0000-0000-0000597B0000}"/>
    <cellStyle name="Prozent 8 9 3 2 4" xfId="34793" xr:uid="{00000000-0005-0000-0000-00005A7B0000}"/>
    <cellStyle name="Prozent 8 9 3 3" xfId="34794" xr:uid="{00000000-0005-0000-0000-00005B7B0000}"/>
    <cellStyle name="Prozent 8 9 3 4" xfId="34795" xr:uid="{00000000-0005-0000-0000-00005C7B0000}"/>
    <cellStyle name="Prozent 8 9 3 5" xfId="34796" xr:uid="{00000000-0005-0000-0000-00005D7B0000}"/>
    <cellStyle name="Prozent 8 9 4" xfId="8909" xr:uid="{00000000-0005-0000-0000-00005E7B0000}"/>
    <cellStyle name="Prozent 8 9 4 2" xfId="20809" xr:uid="{00000000-0005-0000-0000-00005F7B0000}"/>
    <cellStyle name="Prozent 8 9 4 2 2" xfId="34797" xr:uid="{00000000-0005-0000-0000-0000607B0000}"/>
    <cellStyle name="Prozent 8 9 4 2 3" xfId="34798" xr:uid="{00000000-0005-0000-0000-0000617B0000}"/>
    <cellStyle name="Prozent 8 9 4 3" xfId="34799" xr:uid="{00000000-0005-0000-0000-0000627B0000}"/>
    <cellStyle name="Prozent 8 9 4 4" xfId="34800" xr:uid="{00000000-0005-0000-0000-0000637B0000}"/>
    <cellStyle name="Prozent 8 9 5" xfId="20810" xr:uid="{00000000-0005-0000-0000-0000647B0000}"/>
    <cellStyle name="Prozent 8 9 5 2" xfId="34801" xr:uid="{00000000-0005-0000-0000-0000657B0000}"/>
    <cellStyle name="Prozent 8 9 5 3" xfId="34802" xr:uid="{00000000-0005-0000-0000-0000667B0000}"/>
    <cellStyle name="Prozent 8 9 5 4" xfId="34803" xr:uid="{00000000-0005-0000-0000-0000677B0000}"/>
    <cellStyle name="Prozent 8 9 6" xfId="34804" xr:uid="{00000000-0005-0000-0000-0000687B0000}"/>
    <cellStyle name="Prozent 8 9 6 2" xfId="34805" xr:uid="{00000000-0005-0000-0000-0000697B0000}"/>
    <cellStyle name="Prozent 8 9 7" xfId="34806" xr:uid="{00000000-0005-0000-0000-00006A7B0000}"/>
    <cellStyle name="Prozent 8 9 8" xfId="34807" xr:uid="{00000000-0005-0000-0000-00006B7B0000}"/>
    <cellStyle name="Prozent 9" xfId="746" xr:uid="{00000000-0005-0000-0000-00006C7B0000}"/>
    <cellStyle name="Prozent 9 2" xfId="747" xr:uid="{00000000-0005-0000-0000-00006D7B0000}"/>
    <cellStyle name="Prozent 9 2 2" xfId="748" xr:uid="{00000000-0005-0000-0000-00006E7B0000}"/>
    <cellStyle name="Prozent 9 2 2 2" xfId="20811" xr:uid="{00000000-0005-0000-0000-00006F7B0000}"/>
    <cellStyle name="Prozent 9 2 2 2 2" xfId="34808" xr:uid="{00000000-0005-0000-0000-0000707B0000}"/>
    <cellStyle name="Prozent 9 2 2 2 3" xfId="34809" xr:uid="{00000000-0005-0000-0000-0000717B0000}"/>
    <cellStyle name="Prozent 9 2 2 2 4" xfId="34810" xr:uid="{00000000-0005-0000-0000-0000727B0000}"/>
    <cellStyle name="Prozent 9 2 2 3" xfId="34811" xr:uid="{00000000-0005-0000-0000-0000737B0000}"/>
    <cellStyle name="Prozent 9 2 2 4" xfId="34812" xr:uid="{00000000-0005-0000-0000-0000747B0000}"/>
    <cellStyle name="Prozent 9 2 2 5" xfId="34813" xr:uid="{00000000-0005-0000-0000-0000757B0000}"/>
    <cellStyle name="Prozent 9 2 3" xfId="20812" xr:uid="{00000000-0005-0000-0000-0000767B0000}"/>
    <cellStyle name="Prozent 9 2 3 2" xfId="34814" xr:uid="{00000000-0005-0000-0000-0000777B0000}"/>
    <cellStyle name="Prozent 9 2 3 3" xfId="34815" xr:uid="{00000000-0005-0000-0000-0000787B0000}"/>
    <cellStyle name="Prozent 9 2 3 4" xfId="34816" xr:uid="{00000000-0005-0000-0000-0000797B0000}"/>
    <cellStyle name="Prozent 9 2 4" xfId="34817" xr:uid="{00000000-0005-0000-0000-00007A7B0000}"/>
    <cellStyle name="Prozent 9 2 5" xfId="34818" xr:uid="{00000000-0005-0000-0000-00007B7B0000}"/>
    <cellStyle name="Prozent 9 2 6" xfId="34819" xr:uid="{00000000-0005-0000-0000-00007C7B0000}"/>
    <cellStyle name="Prozent 9 3" xfId="749" xr:uid="{00000000-0005-0000-0000-00007D7B0000}"/>
    <cellStyle name="Prozent 9 3 2" xfId="750" xr:uid="{00000000-0005-0000-0000-00007E7B0000}"/>
    <cellStyle name="Prozent 9 3 2 2" xfId="20813" xr:uid="{00000000-0005-0000-0000-00007F7B0000}"/>
    <cellStyle name="Prozent 9 3 2 2 2" xfId="38768" xr:uid="{00000000-0005-0000-0000-0000807B0000}"/>
    <cellStyle name="Prozent 9 3 2 2 3" xfId="38769" xr:uid="{00000000-0005-0000-0000-0000817B0000}"/>
    <cellStyle name="Prozent 9 3 2 3" xfId="34820" xr:uid="{00000000-0005-0000-0000-0000827B0000}"/>
    <cellStyle name="Prozent 9 3 2 4" xfId="34821" xr:uid="{00000000-0005-0000-0000-0000837B0000}"/>
    <cellStyle name="Prozent 9 3 3" xfId="20814" xr:uid="{00000000-0005-0000-0000-0000847B0000}"/>
    <cellStyle name="Prozent 9 3 3 2" xfId="38770" xr:uid="{00000000-0005-0000-0000-0000857B0000}"/>
    <cellStyle name="Prozent 9 3 3 3" xfId="38771" xr:uid="{00000000-0005-0000-0000-0000867B0000}"/>
    <cellStyle name="Prozent 9 3 4" xfId="34822" xr:uid="{00000000-0005-0000-0000-0000877B0000}"/>
    <cellStyle name="Prozent 9 3 5" xfId="34823" xr:uid="{00000000-0005-0000-0000-0000887B0000}"/>
    <cellStyle name="Prozent 9 4" xfId="751" xr:uid="{00000000-0005-0000-0000-0000897B0000}"/>
    <cellStyle name="Prozent 9 4 2" xfId="20815" xr:uid="{00000000-0005-0000-0000-00008A7B0000}"/>
    <cellStyle name="Prozent 9 4 2 2" xfId="38772" xr:uid="{00000000-0005-0000-0000-00008B7B0000}"/>
    <cellStyle name="Prozent 9 4 2 3" xfId="38773" xr:uid="{00000000-0005-0000-0000-00008C7B0000}"/>
    <cellStyle name="Prozent 9 4 3" xfId="34824" xr:uid="{00000000-0005-0000-0000-00008D7B0000}"/>
    <cellStyle name="Prozent 9 4 4" xfId="34825" xr:uid="{00000000-0005-0000-0000-00008E7B0000}"/>
    <cellStyle name="Prozent 9 5" xfId="20816" xr:uid="{00000000-0005-0000-0000-00008F7B0000}"/>
    <cellStyle name="Prozent 9 5 2" xfId="34826" xr:uid="{00000000-0005-0000-0000-0000907B0000}"/>
    <cellStyle name="Prozent 9 5 3" xfId="38774" xr:uid="{00000000-0005-0000-0000-0000917B0000}"/>
    <cellStyle name="Prozent 9 6" xfId="34827" xr:uid="{00000000-0005-0000-0000-0000927B0000}"/>
    <cellStyle name="Prozent 9 7" xfId="34828" xr:uid="{00000000-0005-0000-0000-0000937B0000}"/>
    <cellStyle name="PSChar" xfId="752" xr:uid="{00000000-0005-0000-0000-0000947B0000}"/>
    <cellStyle name="PSChar 2" xfId="20817" xr:uid="{00000000-0005-0000-0000-0000957B0000}"/>
    <cellStyle name="PSChar 2 2" xfId="38775" xr:uid="{00000000-0005-0000-0000-0000967B0000}"/>
    <cellStyle name="PSDate" xfId="753" xr:uid="{00000000-0005-0000-0000-0000977B0000}"/>
    <cellStyle name="PSDate 2" xfId="20818" xr:uid="{00000000-0005-0000-0000-0000987B0000}"/>
    <cellStyle name="PSDate 2 2" xfId="38776" xr:uid="{00000000-0005-0000-0000-0000997B0000}"/>
    <cellStyle name="PSDec" xfId="754" xr:uid="{00000000-0005-0000-0000-00009A7B0000}"/>
    <cellStyle name="PSDec 2" xfId="20819" xr:uid="{00000000-0005-0000-0000-00009B7B0000}"/>
    <cellStyle name="PSDec 2 2" xfId="38777" xr:uid="{00000000-0005-0000-0000-00009C7B0000}"/>
    <cellStyle name="PSHeading" xfId="755" xr:uid="{00000000-0005-0000-0000-00009D7B0000}"/>
    <cellStyle name="PSHeading 2" xfId="20820" xr:uid="{00000000-0005-0000-0000-00009E7B0000}"/>
    <cellStyle name="PSHeading 2 2" xfId="38778" xr:uid="{00000000-0005-0000-0000-00009F7B0000}"/>
    <cellStyle name="PSHeading 3" xfId="20821" xr:uid="{00000000-0005-0000-0000-0000A07B0000}"/>
    <cellStyle name="PSInt" xfId="756" xr:uid="{00000000-0005-0000-0000-0000A17B0000}"/>
    <cellStyle name="PSInt 2" xfId="20822" xr:uid="{00000000-0005-0000-0000-0000A27B0000}"/>
    <cellStyle name="PSInt 2 2" xfId="38779" xr:uid="{00000000-0005-0000-0000-0000A37B0000}"/>
    <cellStyle name="PSSpacer" xfId="20823" xr:uid="{00000000-0005-0000-0000-0000A47B0000}"/>
    <cellStyle name="PSSpacer 2" xfId="20824" xr:uid="{00000000-0005-0000-0000-0000A57B0000}"/>
    <cellStyle name="PSSpacer 2 2" xfId="38780" xr:uid="{00000000-0005-0000-0000-0000A67B0000}"/>
    <cellStyle name="RevList" xfId="34829" xr:uid="{00000000-0005-0000-0000-0000A77B0000}"/>
    <cellStyle name="Schlecht 2" xfId="757" xr:uid="{00000000-0005-0000-0000-0000A87B0000}"/>
    <cellStyle name="Schlecht 3" xfId="758" xr:uid="{00000000-0005-0000-0000-0000A97B0000}"/>
    <cellStyle name="Standard 10" xfId="1335" xr:uid="{00000000-0005-0000-0000-0000AA7B0000}"/>
    <cellStyle name="Standard 10 2" xfId="2384" xr:uid="{00000000-0005-0000-0000-0000AB7B0000}"/>
    <cellStyle name="Standard 10 2 2" xfId="34830" xr:uid="{00000000-0005-0000-0000-0000AC7B0000}"/>
    <cellStyle name="Standard 10 2 2 2" xfId="34831" xr:uid="{00000000-0005-0000-0000-0000AD7B0000}"/>
    <cellStyle name="Standard 10 2 3" xfId="34832" xr:uid="{00000000-0005-0000-0000-0000AE7B0000}"/>
    <cellStyle name="Standard 10 2 4" xfId="34833" xr:uid="{00000000-0005-0000-0000-0000AF7B0000}"/>
    <cellStyle name="Standard 10 3" xfId="34834" xr:uid="{00000000-0005-0000-0000-0000B07B0000}"/>
    <cellStyle name="Standard 10 3 2" xfId="34835" xr:uid="{00000000-0005-0000-0000-0000B17B0000}"/>
    <cellStyle name="Standard 10 4" xfId="34836" xr:uid="{00000000-0005-0000-0000-0000B27B0000}"/>
    <cellStyle name="Standard 10 4 2" xfId="34837" xr:uid="{00000000-0005-0000-0000-0000B37B0000}"/>
    <cellStyle name="Standard 10 5" xfId="34838" xr:uid="{00000000-0005-0000-0000-0000B47B0000}"/>
    <cellStyle name="Standard 11" xfId="1336" xr:uid="{00000000-0005-0000-0000-0000B57B0000}"/>
    <cellStyle name="Standard 11 2" xfId="4314" xr:uid="{00000000-0005-0000-0000-0000B67B0000}"/>
    <cellStyle name="Standard 11 2 2" xfId="34839" xr:uid="{00000000-0005-0000-0000-0000B77B0000}"/>
    <cellStyle name="Standard 11 2 3" xfId="34840" xr:uid="{00000000-0005-0000-0000-0000B87B0000}"/>
    <cellStyle name="Standard 11 3" xfId="34841" xr:uid="{00000000-0005-0000-0000-0000B97B0000}"/>
    <cellStyle name="Standard 11 4" xfId="34842" xr:uid="{00000000-0005-0000-0000-0000BA7B0000}"/>
    <cellStyle name="Standard 12" xfId="4146" xr:uid="{00000000-0005-0000-0000-0000BB7B0000}"/>
    <cellStyle name="Standard 12 2" xfId="7043" xr:uid="{00000000-0005-0000-0000-0000BC7B0000}"/>
    <cellStyle name="Standard 12 2 2" xfId="34843" xr:uid="{00000000-0005-0000-0000-0000BD7B0000}"/>
    <cellStyle name="Standard 12 3" xfId="34844" xr:uid="{00000000-0005-0000-0000-0000BE7B0000}"/>
    <cellStyle name="Standard 13" xfId="4147" xr:uid="{00000000-0005-0000-0000-0000BF7B0000}"/>
    <cellStyle name="Standard 14" xfId="8910" xr:uid="{00000000-0005-0000-0000-0000C07B0000}"/>
    <cellStyle name="Standard 15" xfId="20825" xr:uid="{00000000-0005-0000-0000-0000C17B0000}"/>
    <cellStyle name="Standard 15 2" xfId="20532" xr:uid="{00000000-0005-0000-0000-0000C27B0000}"/>
    <cellStyle name="Standard 15 3" xfId="33328" xr:uid="{00000000-0005-0000-0000-0000C37B0000}"/>
    <cellStyle name="Standard 16" xfId="20826" xr:uid="{00000000-0005-0000-0000-0000C47B0000}"/>
    <cellStyle name="Standard 2" xfId="117" xr:uid="{00000000-0005-0000-0000-0000C57B0000}"/>
    <cellStyle name="Standard 2 2" xfId="2" xr:uid="{00000000-0005-0000-0000-0000C67B0000}"/>
    <cellStyle name="Standard 2 3" xfId="118" xr:uid="{00000000-0005-0000-0000-0000C77B0000}"/>
    <cellStyle name="Standard 2 4" xfId="130" xr:uid="{00000000-0005-0000-0000-0000C87B0000}"/>
    <cellStyle name="Standard 2 4 2" xfId="1493" xr:uid="{00000000-0005-0000-0000-0000C97B0000}"/>
    <cellStyle name="Standard 2 5" xfId="34845" xr:uid="{00000000-0005-0000-0000-0000CA7B0000}"/>
    <cellStyle name="Standard 3" xfId="759" xr:uid="{00000000-0005-0000-0000-0000CB7B0000}"/>
    <cellStyle name="Standard 3 10" xfId="20827" xr:uid="{00000000-0005-0000-0000-0000CC7B0000}"/>
    <cellStyle name="Standard 3 10 2" xfId="34846" xr:uid="{00000000-0005-0000-0000-0000CD7B0000}"/>
    <cellStyle name="Standard 3 10 3" xfId="38781" xr:uid="{00000000-0005-0000-0000-0000CE7B0000}"/>
    <cellStyle name="Standard 3 11" xfId="34847" xr:uid="{00000000-0005-0000-0000-0000CF7B0000}"/>
    <cellStyle name="Standard 3 12" xfId="34848" xr:uid="{00000000-0005-0000-0000-0000D07B0000}"/>
    <cellStyle name="Standard 3 13" xfId="34849" xr:uid="{00000000-0005-0000-0000-0000D17B0000}"/>
    <cellStyle name="Standard 3 14" xfId="38680" xr:uid="{00000000-0005-0000-0000-0000D27B0000}"/>
    <cellStyle name="Standard 3 2" xfId="760" xr:uid="{00000000-0005-0000-0000-0000D37B0000}"/>
    <cellStyle name="Standard 3 3" xfId="761" xr:uid="{00000000-0005-0000-0000-0000D47B0000}"/>
    <cellStyle name="Standard 3 3 10" xfId="762" xr:uid="{00000000-0005-0000-0000-0000D57B0000}"/>
    <cellStyle name="Standard 3 3 10 2" xfId="763" xr:uid="{00000000-0005-0000-0000-0000D67B0000}"/>
    <cellStyle name="Standard 3 3 10 2 2" xfId="764" xr:uid="{00000000-0005-0000-0000-0000D77B0000}"/>
    <cellStyle name="Standard 3 3 10 2 2 2" xfId="20828" xr:uid="{00000000-0005-0000-0000-0000D87B0000}"/>
    <cellStyle name="Standard 3 3 10 2 2 2 2" xfId="34850" xr:uid="{00000000-0005-0000-0000-0000D97B0000}"/>
    <cellStyle name="Standard 3 3 10 2 2 2 3" xfId="34851" xr:uid="{00000000-0005-0000-0000-0000DA7B0000}"/>
    <cellStyle name="Standard 3 3 10 2 2 2 4" xfId="34852" xr:uid="{00000000-0005-0000-0000-0000DB7B0000}"/>
    <cellStyle name="Standard 3 3 10 2 2 3" xfId="34853" xr:uid="{00000000-0005-0000-0000-0000DC7B0000}"/>
    <cellStyle name="Standard 3 3 10 2 2 4" xfId="34854" xr:uid="{00000000-0005-0000-0000-0000DD7B0000}"/>
    <cellStyle name="Standard 3 3 10 2 2 5" xfId="34855" xr:uid="{00000000-0005-0000-0000-0000DE7B0000}"/>
    <cellStyle name="Standard 3 3 10 2 3" xfId="8911" xr:uid="{00000000-0005-0000-0000-0000DF7B0000}"/>
    <cellStyle name="Standard 3 3 10 2 3 2" xfId="20829" xr:uid="{00000000-0005-0000-0000-0000E07B0000}"/>
    <cellStyle name="Standard 3 3 10 2 3 2 2" xfId="34856" xr:uid="{00000000-0005-0000-0000-0000E17B0000}"/>
    <cellStyle name="Standard 3 3 10 2 3 2 3" xfId="34857" xr:uid="{00000000-0005-0000-0000-0000E27B0000}"/>
    <cellStyle name="Standard 3 3 10 2 3 3" xfId="34858" xr:uid="{00000000-0005-0000-0000-0000E37B0000}"/>
    <cellStyle name="Standard 3 3 10 2 3 4" xfId="34859" xr:uid="{00000000-0005-0000-0000-0000E47B0000}"/>
    <cellStyle name="Standard 3 3 10 2 4" xfId="20830" xr:uid="{00000000-0005-0000-0000-0000E57B0000}"/>
    <cellStyle name="Standard 3 3 10 2 4 2" xfId="34860" xr:uid="{00000000-0005-0000-0000-0000E67B0000}"/>
    <cellStyle name="Standard 3 3 10 2 4 3" xfId="34861" xr:uid="{00000000-0005-0000-0000-0000E77B0000}"/>
    <cellStyle name="Standard 3 3 10 2 5" xfId="34862" xr:uid="{00000000-0005-0000-0000-0000E87B0000}"/>
    <cellStyle name="Standard 3 3 10 2 6" xfId="34863" xr:uid="{00000000-0005-0000-0000-0000E97B0000}"/>
    <cellStyle name="Standard 3 3 10 3" xfId="765" xr:uid="{00000000-0005-0000-0000-0000EA7B0000}"/>
    <cellStyle name="Standard 3 3 10 3 2" xfId="20831" xr:uid="{00000000-0005-0000-0000-0000EB7B0000}"/>
    <cellStyle name="Standard 3 3 10 3 2 2" xfId="34864" xr:uid="{00000000-0005-0000-0000-0000EC7B0000}"/>
    <cellStyle name="Standard 3 3 10 3 2 3" xfId="34865" xr:uid="{00000000-0005-0000-0000-0000ED7B0000}"/>
    <cellStyle name="Standard 3 3 10 3 2 4" xfId="34866" xr:uid="{00000000-0005-0000-0000-0000EE7B0000}"/>
    <cellStyle name="Standard 3 3 10 3 3" xfId="34867" xr:uid="{00000000-0005-0000-0000-0000EF7B0000}"/>
    <cellStyle name="Standard 3 3 10 3 4" xfId="34868" xr:uid="{00000000-0005-0000-0000-0000F07B0000}"/>
    <cellStyle name="Standard 3 3 10 3 5" xfId="34869" xr:uid="{00000000-0005-0000-0000-0000F17B0000}"/>
    <cellStyle name="Standard 3 3 10 4" xfId="8912" xr:uid="{00000000-0005-0000-0000-0000F27B0000}"/>
    <cellStyle name="Standard 3 3 10 4 2" xfId="20832" xr:uid="{00000000-0005-0000-0000-0000F37B0000}"/>
    <cellStyle name="Standard 3 3 10 4 2 2" xfId="34870" xr:uid="{00000000-0005-0000-0000-0000F47B0000}"/>
    <cellStyle name="Standard 3 3 10 4 2 3" xfId="34871" xr:uid="{00000000-0005-0000-0000-0000F57B0000}"/>
    <cellStyle name="Standard 3 3 10 4 3" xfId="34872" xr:uid="{00000000-0005-0000-0000-0000F67B0000}"/>
    <cellStyle name="Standard 3 3 10 4 4" xfId="34873" xr:uid="{00000000-0005-0000-0000-0000F77B0000}"/>
    <cellStyle name="Standard 3 3 10 5" xfId="20833" xr:uid="{00000000-0005-0000-0000-0000F87B0000}"/>
    <cellStyle name="Standard 3 3 10 5 2" xfId="34874" xr:uid="{00000000-0005-0000-0000-0000F97B0000}"/>
    <cellStyle name="Standard 3 3 10 5 3" xfId="34875" xr:uid="{00000000-0005-0000-0000-0000FA7B0000}"/>
    <cellStyle name="Standard 3 3 10 5 4" xfId="34876" xr:uid="{00000000-0005-0000-0000-0000FB7B0000}"/>
    <cellStyle name="Standard 3 3 10 6" xfId="34877" xr:uid="{00000000-0005-0000-0000-0000FC7B0000}"/>
    <cellStyle name="Standard 3 3 10 6 2" xfId="34878" xr:uid="{00000000-0005-0000-0000-0000FD7B0000}"/>
    <cellStyle name="Standard 3 3 10 7" xfId="34879" xr:uid="{00000000-0005-0000-0000-0000FE7B0000}"/>
    <cellStyle name="Standard 3 3 10 8" xfId="34880" xr:uid="{00000000-0005-0000-0000-0000FF7B0000}"/>
    <cellStyle name="Standard 3 3 11" xfId="766" xr:uid="{00000000-0005-0000-0000-0000007C0000}"/>
    <cellStyle name="Standard 3 3 11 2" xfId="767" xr:uid="{00000000-0005-0000-0000-0000017C0000}"/>
    <cellStyle name="Standard 3 3 11 2 2" xfId="20834" xr:uid="{00000000-0005-0000-0000-0000027C0000}"/>
    <cellStyle name="Standard 3 3 11 2 2 2" xfId="34881" xr:uid="{00000000-0005-0000-0000-0000037C0000}"/>
    <cellStyle name="Standard 3 3 11 2 2 3" xfId="34882" xr:uid="{00000000-0005-0000-0000-0000047C0000}"/>
    <cellStyle name="Standard 3 3 11 2 2 4" xfId="34883" xr:uid="{00000000-0005-0000-0000-0000057C0000}"/>
    <cellStyle name="Standard 3 3 11 2 3" xfId="34884" xr:uid="{00000000-0005-0000-0000-0000067C0000}"/>
    <cellStyle name="Standard 3 3 11 2 4" xfId="34885" xr:uid="{00000000-0005-0000-0000-0000077C0000}"/>
    <cellStyle name="Standard 3 3 11 2 5" xfId="34886" xr:uid="{00000000-0005-0000-0000-0000087C0000}"/>
    <cellStyle name="Standard 3 3 11 3" xfId="8913" xr:uid="{00000000-0005-0000-0000-0000097C0000}"/>
    <cellStyle name="Standard 3 3 11 3 2" xfId="20835" xr:uid="{00000000-0005-0000-0000-00000A7C0000}"/>
    <cellStyle name="Standard 3 3 11 3 2 2" xfId="34887" xr:uid="{00000000-0005-0000-0000-00000B7C0000}"/>
    <cellStyle name="Standard 3 3 11 3 2 3" xfId="34888" xr:uid="{00000000-0005-0000-0000-00000C7C0000}"/>
    <cellStyle name="Standard 3 3 11 3 3" xfId="34889" xr:uid="{00000000-0005-0000-0000-00000D7C0000}"/>
    <cellStyle name="Standard 3 3 11 3 4" xfId="34890" xr:uid="{00000000-0005-0000-0000-00000E7C0000}"/>
    <cellStyle name="Standard 3 3 11 4" xfId="20836" xr:uid="{00000000-0005-0000-0000-00000F7C0000}"/>
    <cellStyle name="Standard 3 3 11 4 2" xfId="34891" xr:uid="{00000000-0005-0000-0000-0000107C0000}"/>
    <cellStyle name="Standard 3 3 11 4 3" xfId="34892" xr:uid="{00000000-0005-0000-0000-0000117C0000}"/>
    <cellStyle name="Standard 3 3 11 5" xfId="34893" xr:uid="{00000000-0005-0000-0000-0000127C0000}"/>
    <cellStyle name="Standard 3 3 11 5 2" xfId="34894" xr:uid="{00000000-0005-0000-0000-0000137C0000}"/>
    <cellStyle name="Standard 3 3 11 6" xfId="34895" xr:uid="{00000000-0005-0000-0000-0000147C0000}"/>
    <cellStyle name="Standard 3 3 12" xfId="768" xr:uid="{00000000-0005-0000-0000-0000157C0000}"/>
    <cellStyle name="Standard 3 3 12 2" xfId="769" xr:uid="{00000000-0005-0000-0000-0000167C0000}"/>
    <cellStyle name="Standard 3 3 12 2 2" xfId="20837" xr:uid="{00000000-0005-0000-0000-0000177C0000}"/>
    <cellStyle name="Standard 3 3 12 2 2 2" xfId="34896" xr:uid="{00000000-0005-0000-0000-0000187C0000}"/>
    <cellStyle name="Standard 3 3 12 2 2 3" xfId="34897" xr:uid="{00000000-0005-0000-0000-0000197C0000}"/>
    <cellStyle name="Standard 3 3 12 2 2 4" xfId="34898" xr:uid="{00000000-0005-0000-0000-00001A7C0000}"/>
    <cellStyle name="Standard 3 3 12 2 3" xfId="34899" xr:uid="{00000000-0005-0000-0000-00001B7C0000}"/>
    <cellStyle name="Standard 3 3 12 2 4" xfId="34900" xr:uid="{00000000-0005-0000-0000-00001C7C0000}"/>
    <cellStyle name="Standard 3 3 12 2 5" xfId="34901" xr:uid="{00000000-0005-0000-0000-00001D7C0000}"/>
    <cellStyle name="Standard 3 3 12 3" xfId="20838" xr:uid="{00000000-0005-0000-0000-00001E7C0000}"/>
    <cellStyle name="Standard 3 3 12 3 2" xfId="34902" xr:uid="{00000000-0005-0000-0000-00001F7C0000}"/>
    <cellStyle name="Standard 3 3 12 3 3" xfId="34903" xr:uid="{00000000-0005-0000-0000-0000207C0000}"/>
    <cellStyle name="Standard 3 3 12 3 4" xfId="34904" xr:uid="{00000000-0005-0000-0000-0000217C0000}"/>
    <cellStyle name="Standard 3 3 12 4" xfId="34905" xr:uid="{00000000-0005-0000-0000-0000227C0000}"/>
    <cellStyle name="Standard 3 3 12 5" xfId="34906" xr:uid="{00000000-0005-0000-0000-0000237C0000}"/>
    <cellStyle name="Standard 3 3 12 6" xfId="34907" xr:uid="{00000000-0005-0000-0000-0000247C0000}"/>
    <cellStyle name="Standard 3 3 13" xfId="770" xr:uid="{00000000-0005-0000-0000-0000257C0000}"/>
    <cellStyle name="Standard 3 3 13 2" xfId="771" xr:uid="{00000000-0005-0000-0000-0000267C0000}"/>
    <cellStyle name="Standard 3 3 13 2 2" xfId="20839" xr:uid="{00000000-0005-0000-0000-0000277C0000}"/>
    <cellStyle name="Standard 3 3 13 2 2 2" xfId="38782" xr:uid="{00000000-0005-0000-0000-0000287C0000}"/>
    <cellStyle name="Standard 3 3 13 2 2 3" xfId="38783" xr:uid="{00000000-0005-0000-0000-0000297C0000}"/>
    <cellStyle name="Standard 3 3 13 2 3" xfId="34908" xr:uid="{00000000-0005-0000-0000-00002A7C0000}"/>
    <cellStyle name="Standard 3 3 13 2 4" xfId="34909" xr:uid="{00000000-0005-0000-0000-00002B7C0000}"/>
    <cellStyle name="Standard 3 3 13 3" xfId="20840" xr:uid="{00000000-0005-0000-0000-00002C7C0000}"/>
    <cellStyle name="Standard 3 3 13 3 2" xfId="38784" xr:uid="{00000000-0005-0000-0000-00002D7C0000}"/>
    <cellStyle name="Standard 3 3 13 3 3" xfId="38785" xr:uid="{00000000-0005-0000-0000-00002E7C0000}"/>
    <cellStyle name="Standard 3 3 13 4" xfId="34910" xr:uid="{00000000-0005-0000-0000-00002F7C0000}"/>
    <cellStyle name="Standard 3 3 13 5" xfId="34911" xr:uid="{00000000-0005-0000-0000-0000307C0000}"/>
    <cellStyle name="Standard 3 3 14" xfId="772" xr:uid="{00000000-0005-0000-0000-0000317C0000}"/>
    <cellStyle name="Standard 3 3 14 2" xfId="20841" xr:uid="{00000000-0005-0000-0000-0000327C0000}"/>
    <cellStyle name="Standard 3 3 14 2 2" xfId="34912" xr:uid="{00000000-0005-0000-0000-0000337C0000}"/>
    <cellStyle name="Standard 3 3 14 2 3" xfId="34913" xr:uid="{00000000-0005-0000-0000-0000347C0000}"/>
    <cellStyle name="Standard 3 3 14 3" xfId="34914" xr:uid="{00000000-0005-0000-0000-0000357C0000}"/>
    <cellStyle name="Standard 3 3 14 4" xfId="34915" xr:uid="{00000000-0005-0000-0000-0000367C0000}"/>
    <cellStyle name="Standard 3 3 15" xfId="20842" xr:uid="{00000000-0005-0000-0000-0000377C0000}"/>
    <cellStyle name="Standard 3 3 15 2" xfId="34916" xr:uid="{00000000-0005-0000-0000-0000387C0000}"/>
    <cellStyle name="Standard 3 3 15 3" xfId="34917" xr:uid="{00000000-0005-0000-0000-0000397C0000}"/>
    <cellStyle name="Standard 3 3 15 4" xfId="34918" xr:uid="{00000000-0005-0000-0000-00003A7C0000}"/>
    <cellStyle name="Standard 3 3 16" xfId="34919" xr:uid="{00000000-0005-0000-0000-00003B7C0000}"/>
    <cellStyle name="Standard 3 3 16 2" xfId="34920" xr:uid="{00000000-0005-0000-0000-00003C7C0000}"/>
    <cellStyle name="Standard 3 3 17" xfId="34921" xr:uid="{00000000-0005-0000-0000-00003D7C0000}"/>
    <cellStyle name="Standard 3 3 18" xfId="34922" xr:uid="{00000000-0005-0000-0000-00003E7C0000}"/>
    <cellStyle name="Standard 3 3 2" xfId="773" xr:uid="{00000000-0005-0000-0000-00003F7C0000}"/>
    <cellStyle name="Standard 3 3 2 10" xfId="20843" xr:uid="{00000000-0005-0000-0000-0000407C0000}"/>
    <cellStyle name="Standard 3 3 2 10 2" xfId="34923" xr:uid="{00000000-0005-0000-0000-0000417C0000}"/>
    <cellStyle name="Standard 3 3 2 10 3" xfId="34924" xr:uid="{00000000-0005-0000-0000-0000427C0000}"/>
    <cellStyle name="Standard 3 3 2 10 4" xfId="34925" xr:uid="{00000000-0005-0000-0000-0000437C0000}"/>
    <cellStyle name="Standard 3 3 2 11" xfId="34926" xr:uid="{00000000-0005-0000-0000-0000447C0000}"/>
    <cellStyle name="Standard 3 3 2 11 2" xfId="34927" xr:uid="{00000000-0005-0000-0000-0000457C0000}"/>
    <cellStyle name="Standard 3 3 2 12" xfId="34928" xr:uid="{00000000-0005-0000-0000-0000467C0000}"/>
    <cellStyle name="Standard 3 3 2 13" xfId="34929" xr:uid="{00000000-0005-0000-0000-0000477C0000}"/>
    <cellStyle name="Standard 3 3 2 2" xfId="774" xr:uid="{00000000-0005-0000-0000-0000487C0000}"/>
    <cellStyle name="Standard 3 3 2 2 2" xfId="775" xr:uid="{00000000-0005-0000-0000-0000497C0000}"/>
    <cellStyle name="Standard 3 3 2 2 2 2" xfId="776" xr:uid="{00000000-0005-0000-0000-00004A7C0000}"/>
    <cellStyle name="Standard 3 3 2 2 2 2 2" xfId="777" xr:uid="{00000000-0005-0000-0000-00004B7C0000}"/>
    <cellStyle name="Standard 3 3 2 2 2 2 2 2" xfId="20844" xr:uid="{00000000-0005-0000-0000-00004C7C0000}"/>
    <cellStyle name="Standard 3 3 2 2 2 2 2 2 2" xfId="34930" xr:uid="{00000000-0005-0000-0000-00004D7C0000}"/>
    <cellStyle name="Standard 3 3 2 2 2 2 2 2 3" xfId="34931" xr:uid="{00000000-0005-0000-0000-00004E7C0000}"/>
    <cellStyle name="Standard 3 3 2 2 2 2 2 2 4" xfId="34932" xr:uid="{00000000-0005-0000-0000-00004F7C0000}"/>
    <cellStyle name="Standard 3 3 2 2 2 2 2 3" xfId="34933" xr:uid="{00000000-0005-0000-0000-0000507C0000}"/>
    <cellStyle name="Standard 3 3 2 2 2 2 2 4" xfId="34934" xr:uid="{00000000-0005-0000-0000-0000517C0000}"/>
    <cellStyle name="Standard 3 3 2 2 2 2 2 5" xfId="34935" xr:uid="{00000000-0005-0000-0000-0000527C0000}"/>
    <cellStyle name="Standard 3 3 2 2 2 2 3" xfId="8914" xr:uid="{00000000-0005-0000-0000-0000537C0000}"/>
    <cellStyle name="Standard 3 3 2 2 2 2 3 2" xfId="20845" xr:uid="{00000000-0005-0000-0000-0000547C0000}"/>
    <cellStyle name="Standard 3 3 2 2 2 2 3 2 2" xfId="34936" xr:uid="{00000000-0005-0000-0000-0000557C0000}"/>
    <cellStyle name="Standard 3 3 2 2 2 2 3 2 3" xfId="34937" xr:uid="{00000000-0005-0000-0000-0000567C0000}"/>
    <cellStyle name="Standard 3 3 2 2 2 2 3 3" xfId="34938" xr:uid="{00000000-0005-0000-0000-0000577C0000}"/>
    <cellStyle name="Standard 3 3 2 2 2 2 3 4" xfId="34939" xr:uid="{00000000-0005-0000-0000-0000587C0000}"/>
    <cellStyle name="Standard 3 3 2 2 2 2 4" xfId="20846" xr:uid="{00000000-0005-0000-0000-0000597C0000}"/>
    <cellStyle name="Standard 3 3 2 2 2 2 4 2" xfId="34940" xr:uid="{00000000-0005-0000-0000-00005A7C0000}"/>
    <cellStyle name="Standard 3 3 2 2 2 2 4 3" xfId="34941" xr:uid="{00000000-0005-0000-0000-00005B7C0000}"/>
    <cellStyle name="Standard 3 3 2 2 2 2 5" xfId="34942" xr:uid="{00000000-0005-0000-0000-00005C7C0000}"/>
    <cellStyle name="Standard 3 3 2 2 2 2 6" xfId="34943" xr:uid="{00000000-0005-0000-0000-00005D7C0000}"/>
    <cellStyle name="Standard 3 3 2 2 2 3" xfId="778" xr:uid="{00000000-0005-0000-0000-00005E7C0000}"/>
    <cellStyle name="Standard 3 3 2 2 2 3 2" xfId="20847" xr:uid="{00000000-0005-0000-0000-00005F7C0000}"/>
    <cellStyle name="Standard 3 3 2 2 2 3 2 2" xfId="34944" xr:uid="{00000000-0005-0000-0000-0000607C0000}"/>
    <cellStyle name="Standard 3 3 2 2 2 3 2 3" xfId="34945" xr:uid="{00000000-0005-0000-0000-0000617C0000}"/>
    <cellStyle name="Standard 3 3 2 2 2 3 2 4" xfId="34946" xr:uid="{00000000-0005-0000-0000-0000627C0000}"/>
    <cellStyle name="Standard 3 3 2 2 2 3 3" xfId="34947" xr:uid="{00000000-0005-0000-0000-0000637C0000}"/>
    <cellStyle name="Standard 3 3 2 2 2 3 4" xfId="34948" xr:uid="{00000000-0005-0000-0000-0000647C0000}"/>
    <cellStyle name="Standard 3 3 2 2 2 3 5" xfId="34949" xr:uid="{00000000-0005-0000-0000-0000657C0000}"/>
    <cellStyle name="Standard 3 3 2 2 2 4" xfId="8915" xr:uid="{00000000-0005-0000-0000-0000667C0000}"/>
    <cellStyle name="Standard 3 3 2 2 2 4 2" xfId="20848" xr:uid="{00000000-0005-0000-0000-0000677C0000}"/>
    <cellStyle name="Standard 3 3 2 2 2 4 2 2" xfId="34950" xr:uid="{00000000-0005-0000-0000-0000687C0000}"/>
    <cellStyle name="Standard 3 3 2 2 2 4 2 3" xfId="34951" xr:uid="{00000000-0005-0000-0000-0000697C0000}"/>
    <cellStyle name="Standard 3 3 2 2 2 4 3" xfId="34952" xr:uid="{00000000-0005-0000-0000-00006A7C0000}"/>
    <cellStyle name="Standard 3 3 2 2 2 4 4" xfId="34953" xr:uid="{00000000-0005-0000-0000-00006B7C0000}"/>
    <cellStyle name="Standard 3 3 2 2 2 5" xfId="20849" xr:uid="{00000000-0005-0000-0000-00006C7C0000}"/>
    <cellStyle name="Standard 3 3 2 2 2 5 2" xfId="34954" xr:uid="{00000000-0005-0000-0000-00006D7C0000}"/>
    <cellStyle name="Standard 3 3 2 2 2 5 3" xfId="34955" xr:uid="{00000000-0005-0000-0000-00006E7C0000}"/>
    <cellStyle name="Standard 3 3 2 2 2 5 4" xfId="34956" xr:uid="{00000000-0005-0000-0000-00006F7C0000}"/>
    <cellStyle name="Standard 3 3 2 2 2 6" xfId="34957" xr:uid="{00000000-0005-0000-0000-0000707C0000}"/>
    <cellStyle name="Standard 3 3 2 2 2 6 2" xfId="34958" xr:uid="{00000000-0005-0000-0000-0000717C0000}"/>
    <cellStyle name="Standard 3 3 2 2 2 7" xfId="34959" xr:uid="{00000000-0005-0000-0000-0000727C0000}"/>
    <cellStyle name="Standard 3 3 2 2 2 8" xfId="34960" xr:uid="{00000000-0005-0000-0000-0000737C0000}"/>
    <cellStyle name="Standard 3 3 2 2 3" xfId="779" xr:uid="{00000000-0005-0000-0000-0000747C0000}"/>
    <cellStyle name="Standard 3 3 2 2 3 2" xfId="780" xr:uid="{00000000-0005-0000-0000-0000757C0000}"/>
    <cellStyle name="Standard 3 3 2 2 3 2 2" xfId="20850" xr:uid="{00000000-0005-0000-0000-0000767C0000}"/>
    <cellStyle name="Standard 3 3 2 2 3 2 2 2" xfId="34961" xr:uid="{00000000-0005-0000-0000-0000777C0000}"/>
    <cellStyle name="Standard 3 3 2 2 3 2 2 3" xfId="34962" xr:uid="{00000000-0005-0000-0000-0000787C0000}"/>
    <cellStyle name="Standard 3 3 2 2 3 2 2 4" xfId="34963" xr:uid="{00000000-0005-0000-0000-0000797C0000}"/>
    <cellStyle name="Standard 3 3 2 2 3 2 3" xfId="34964" xr:uid="{00000000-0005-0000-0000-00007A7C0000}"/>
    <cellStyle name="Standard 3 3 2 2 3 2 4" xfId="34965" xr:uid="{00000000-0005-0000-0000-00007B7C0000}"/>
    <cellStyle name="Standard 3 3 2 2 3 2 5" xfId="34966" xr:uid="{00000000-0005-0000-0000-00007C7C0000}"/>
    <cellStyle name="Standard 3 3 2 2 3 3" xfId="8916" xr:uid="{00000000-0005-0000-0000-00007D7C0000}"/>
    <cellStyle name="Standard 3 3 2 2 3 3 2" xfId="20851" xr:uid="{00000000-0005-0000-0000-00007E7C0000}"/>
    <cellStyle name="Standard 3 3 2 2 3 3 2 2" xfId="34967" xr:uid="{00000000-0005-0000-0000-00007F7C0000}"/>
    <cellStyle name="Standard 3 3 2 2 3 3 2 3" xfId="34968" xr:uid="{00000000-0005-0000-0000-0000807C0000}"/>
    <cellStyle name="Standard 3 3 2 2 3 3 3" xfId="34969" xr:uid="{00000000-0005-0000-0000-0000817C0000}"/>
    <cellStyle name="Standard 3 3 2 2 3 3 4" xfId="34970" xr:uid="{00000000-0005-0000-0000-0000827C0000}"/>
    <cellStyle name="Standard 3 3 2 2 3 4" xfId="20852" xr:uid="{00000000-0005-0000-0000-0000837C0000}"/>
    <cellStyle name="Standard 3 3 2 2 3 4 2" xfId="34971" xr:uid="{00000000-0005-0000-0000-0000847C0000}"/>
    <cellStyle name="Standard 3 3 2 2 3 4 3" xfId="34972" xr:uid="{00000000-0005-0000-0000-0000857C0000}"/>
    <cellStyle name="Standard 3 3 2 2 3 5" xfId="34973" xr:uid="{00000000-0005-0000-0000-0000867C0000}"/>
    <cellStyle name="Standard 3 3 2 2 3 6" xfId="34974" xr:uid="{00000000-0005-0000-0000-0000877C0000}"/>
    <cellStyle name="Standard 3 3 2 2 4" xfId="781" xr:uid="{00000000-0005-0000-0000-0000887C0000}"/>
    <cellStyle name="Standard 3 3 2 2 4 2" xfId="20853" xr:uid="{00000000-0005-0000-0000-0000897C0000}"/>
    <cellStyle name="Standard 3 3 2 2 4 2 2" xfId="34975" xr:uid="{00000000-0005-0000-0000-00008A7C0000}"/>
    <cellStyle name="Standard 3 3 2 2 4 2 3" xfId="34976" xr:uid="{00000000-0005-0000-0000-00008B7C0000}"/>
    <cellStyle name="Standard 3 3 2 2 4 2 4" xfId="34977" xr:uid="{00000000-0005-0000-0000-00008C7C0000}"/>
    <cellStyle name="Standard 3 3 2 2 4 3" xfId="34978" xr:uid="{00000000-0005-0000-0000-00008D7C0000}"/>
    <cellStyle name="Standard 3 3 2 2 4 4" xfId="34979" xr:uid="{00000000-0005-0000-0000-00008E7C0000}"/>
    <cellStyle name="Standard 3 3 2 2 4 5" xfId="34980" xr:uid="{00000000-0005-0000-0000-00008F7C0000}"/>
    <cellStyle name="Standard 3 3 2 2 5" xfId="1377" xr:uid="{00000000-0005-0000-0000-0000907C0000}"/>
    <cellStyle name="Standard 3 3 2 2 5 2" xfId="20854" xr:uid="{00000000-0005-0000-0000-0000917C0000}"/>
    <cellStyle name="Standard 3 3 2 2 5 2 2" xfId="34981" xr:uid="{00000000-0005-0000-0000-0000927C0000}"/>
    <cellStyle name="Standard 3 3 2 2 5 2 3" xfId="34982" xr:uid="{00000000-0005-0000-0000-0000937C0000}"/>
    <cellStyle name="Standard 3 3 2 2 5 3" xfId="34983" xr:uid="{00000000-0005-0000-0000-0000947C0000}"/>
    <cellStyle name="Standard 3 3 2 2 5 4" xfId="34984" xr:uid="{00000000-0005-0000-0000-0000957C0000}"/>
    <cellStyle name="Standard 3 3 2 2 6" xfId="20855" xr:uid="{00000000-0005-0000-0000-0000967C0000}"/>
    <cellStyle name="Standard 3 3 2 2 6 2" xfId="34985" xr:uid="{00000000-0005-0000-0000-0000977C0000}"/>
    <cellStyle name="Standard 3 3 2 2 6 3" xfId="34986" xr:uid="{00000000-0005-0000-0000-0000987C0000}"/>
    <cellStyle name="Standard 3 3 2 2 6 4" xfId="34987" xr:uid="{00000000-0005-0000-0000-0000997C0000}"/>
    <cellStyle name="Standard 3 3 2 2 7" xfId="34988" xr:uid="{00000000-0005-0000-0000-00009A7C0000}"/>
    <cellStyle name="Standard 3 3 2 2 7 2" xfId="34989" xr:uid="{00000000-0005-0000-0000-00009B7C0000}"/>
    <cellStyle name="Standard 3 3 2 2 8" xfId="34990" xr:uid="{00000000-0005-0000-0000-00009C7C0000}"/>
    <cellStyle name="Standard 3 3 2 2 9" xfId="34991" xr:uid="{00000000-0005-0000-0000-00009D7C0000}"/>
    <cellStyle name="Standard 3 3 2 3" xfId="782" xr:uid="{00000000-0005-0000-0000-00009E7C0000}"/>
    <cellStyle name="Standard 3 3 2 3 2" xfId="783" xr:uid="{00000000-0005-0000-0000-00009F7C0000}"/>
    <cellStyle name="Standard 3 3 2 3 2 2" xfId="784" xr:uid="{00000000-0005-0000-0000-0000A07C0000}"/>
    <cellStyle name="Standard 3 3 2 3 2 2 2" xfId="785" xr:uid="{00000000-0005-0000-0000-0000A17C0000}"/>
    <cellStyle name="Standard 3 3 2 3 2 2 2 2" xfId="20856" xr:uid="{00000000-0005-0000-0000-0000A27C0000}"/>
    <cellStyle name="Standard 3 3 2 3 2 2 2 2 2" xfId="34992" xr:uid="{00000000-0005-0000-0000-0000A37C0000}"/>
    <cellStyle name="Standard 3 3 2 3 2 2 2 2 3" xfId="34993" xr:uid="{00000000-0005-0000-0000-0000A47C0000}"/>
    <cellStyle name="Standard 3 3 2 3 2 2 2 2 4" xfId="34994" xr:uid="{00000000-0005-0000-0000-0000A57C0000}"/>
    <cellStyle name="Standard 3 3 2 3 2 2 2 3" xfId="34995" xr:uid="{00000000-0005-0000-0000-0000A67C0000}"/>
    <cellStyle name="Standard 3 3 2 3 2 2 2 4" xfId="34996" xr:uid="{00000000-0005-0000-0000-0000A77C0000}"/>
    <cellStyle name="Standard 3 3 2 3 2 2 2 5" xfId="34997" xr:uid="{00000000-0005-0000-0000-0000A87C0000}"/>
    <cellStyle name="Standard 3 3 2 3 2 2 3" xfId="8917" xr:uid="{00000000-0005-0000-0000-0000A97C0000}"/>
    <cellStyle name="Standard 3 3 2 3 2 2 3 2" xfId="20857" xr:uid="{00000000-0005-0000-0000-0000AA7C0000}"/>
    <cellStyle name="Standard 3 3 2 3 2 2 3 2 2" xfId="34998" xr:uid="{00000000-0005-0000-0000-0000AB7C0000}"/>
    <cellStyle name="Standard 3 3 2 3 2 2 3 2 3" xfId="34999" xr:uid="{00000000-0005-0000-0000-0000AC7C0000}"/>
    <cellStyle name="Standard 3 3 2 3 2 2 3 3" xfId="35000" xr:uid="{00000000-0005-0000-0000-0000AD7C0000}"/>
    <cellStyle name="Standard 3 3 2 3 2 2 3 4" xfId="35001" xr:uid="{00000000-0005-0000-0000-0000AE7C0000}"/>
    <cellStyle name="Standard 3 3 2 3 2 2 4" xfId="20858" xr:uid="{00000000-0005-0000-0000-0000AF7C0000}"/>
    <cellStyle name="Standard 3 3 2 3 2 2 4 2" xfId="35002" xr:uid="{00000000-0005-0000-0000-0000B07C0000}"/>
    <cellStyle name="Standard 3 3 2 3 2 2 4 3" xfId="35003" xr:uid="{00000000-0005-0000-0000-0000B17C0000}"/>
    <cellStyle name="Standard 3 3 2 3 2 2 5" xfId="35004" xr:uid="{00000000-0005-0000-0000-0000B27C0000}"/>
    <cellStyle name="Standard 3 3 2 3 2 2 6" xfId="35005" xr:uid="{00000000-0005-0000-0000-0000B37C0000}"/>
    <cellStyle name="Standard 3 3 2 3 2 3" xfId="786" xr:uid="{00000000-0005-0000-0000-0000B47C0000}"/>
    <cellStyle name="Standard 3 3 2 3 2 3 2" xfId="20859" xr:uid="{00000000-0005-0000-0000-0000B57C0000}"/>
    <cellStyle name="Standard 3 3 2 3 2 3 2 2" xfId="35006" xr:uid="{00000000-0005-0000-0000-0000B67C0000}"/>
    <cellStyle name="Standard 3 3 2 3 2 3 2 3" xfId="35007" xr:uid="{00000000-0005-0000-0000-0000B77C0000}"/>
    <cellStyle name="Standard 3 3 2 3 2 3 2 4" xfId="35008" xr:uid="{00000000-0005-0000-0000-0000B87C0000}"/>
    <cellStyle name="Standard 3 3 2 3 2 3 3" xfId="35009" xr:uid="{00000000-0005-0000-0000-0000B97C0000}"/>
    <cellStyle name="Standard 3 3 2 3 2 3 4" xfId="35010" xr:uid="{00000000-0005-0000-0000-0000BA7C0000}"/>
    <cellStyle name="Standard 3 3 2 3 2 3 5" xfId="35011" xr:uid="{00000000-0005-0000-0000-0000BB7C0000}"/>
    <cellStyle name="Standard 3 3 2 3 2 4" xfId="8918" xr:uid="{00000000-0005-0000-0000-0000BC7C0000}"/>
    <cellStyle name="Standard 3 3 2 3 2 4 2" xfId="20860" xr:uid="{00000000-0005-0000-0000-0000BD7C0000}"/>
    <cellStyle name="Standard 3 3 2 3 2 4 2 2" xfId="35012" xr:uid="{00000000-0005-0000-0000-0000BE7C0000}"/>
    <cellStyle name="Standard 3 3 2 3 2 4 2 3" xfId="35013" xr:uid="{00000000-0005-0000-0000-0000BF7C0000}"/>
    <cellStyle name="Standard 3 3 2 3 2 4 3" xfId="35014" xr:uid="{00000000-0005-0000-0000-0000C07C0000}"/>
    <cellStyle name="Standard 3 3 2 3 2 4 4" xfId="35015" xr:uid="{00000000-0005-0000-0000-0000C17C0000}"/>
    <cellStyle name="Standard 3 3 2 3 2 5" xfId="20861" xr:uid="{00000000-0005-0000-0000-0000C27C0000}"/>
    <cellStyle name="Standard 3 3 2 3 2 5 2" xfId="35016" xr:uid="{00000000-0005-0000-0000-0000C37C0000}"/>
    <cellStyle name="Standard 3 3 2 3 2 5 3" xfId="35017" xr:uid="{00000000-0005-0000-0000-0000C47C0000}"/>
    <cellStyle name="Standard 3 3 2 3 2 5 4" xfId="35018" xr:uid="{00000000-0005-0000-0000-0000C57C0000}"/>
    <cellStyle name="Standard 3 3 2 3 2 6" xfId="35019" xr:uid="{00000000-0005-0000-0000-0000C67C0000}"/>
    <cellStyle name="Standard 3 3 2 3 2 6 2" xfId="35020" xr:uid="{00000000-0005-0000-0000-0000C77C0000}"/>
    <cellStyle name="Standard 3 3 2 3 2 7" xfId="35021" xr:uid="{00000000-0005-0000-0000-0000C87C0000}"/>
    <cellStyle name="Standard 3 3 2 3 2 8" xfId="35022" xr:uid="{00000000-0005-0000-0000-0000C97C0000}"/>
    <cellStyle name="Standard 3 3 2 3 3" xfId="787" xr:uid="{00000000-0005-0000-0000-0000CA7C0000}"/>
    <cellStyle name="Standard 3 3 2 3 3 2" xfId="788" xr:uid="{00000000-0005-0000-0000-0000CB7C0000}"/>
    <cellStyle name="Standard 3 3 2 3 3 2 2" xfId="20862" xr:uid="{00000000-0005-0000-0000-0000CC7C0000}"/>
    <cellStyle name="Standard 3 3 2 3 3 2 2 2" xfId="35023" xr:uid="{00000000-0005-0000-0000-0000CD7C0000}"/>
    <cellStyle name="Standard 3 3 2 3 3 2 2 3" xfId="35024" xr:uid="{00000000-0005-0000-0000-0000CE7C0000}"/>
    <cellStyle name="Standard 3 3 2 3 3 2 2 4" xfId="35025" xr:uid="{00000000-0005-0000-0000-0000CF7C0000}"/>
    <cellStyle name="Standard 3 3 2 3 3 2 3" xfId="35026" xr:uid="{00000000-0005-0000-0000-0000D07C0000}"/>
    <cellStyle name="Standard 3 3 2 3 3 2 4" xfId="35027" xr:uid="{00000000-0005-0000-0000-0000D17C0000}"/>
    <cellStyle name="Standard 3 3 2 3 3 2 5" xfId="35028" xr:uid="{00000000-0005-0000-0000-0000D27C0000}"/>
    <cellStyle name="Standard 3 3 2 3 3 3" xfId="8919" xr:uid="{00000000-0005-0000-0000-0000D37C0000}"/>
    <cellStyle name="Standard 3 3 2 3 3 3 2" xfId="20863" xr:uid="{00000000-0005-0000-0000-0000D47C0000}"/>
    <cellStyle name="Standard 3 3 2 3 3 3 2 2" xfId="35029" xr:uid="{00000000-0005-0000-0000-0000D57C0000}"/>
    <cellStyle name="Standard 3 3 2 3 3 3 2 3" xfId="35030" xr:uid="{00000000-0005-0000-0000-0000D67C0000}"/>
    <cellStyle name="Standard 3 3 2 3 3 3 3" xfId="35031" xr:uid="{00000000-0005-0000-0000-0000D77C0000}"/>
    <cellStyle name="Standard 3 3 2 3 3 3 4" xfId="35032" xr:uid="{00000000-0005-0000-0000-0000D87C0000}"/>
    <cellStyle name="Standard 3 3 2 3 3 4" xfId="20864" xr:uid="{00000000-0005-0000-0000-0000D97C0000}"/>
    <cellStyle name="Standard 3 3 2 3 3 4 2" xfId="35033" xr:uid="{00000000-0005-0000-0000-0000DA7C0000}"/>
    <cellStyle name="Standard 3 3 2 3 3 4 3" xfId="35034" xr:uid="{00000000-0005-0000-0000-0000DB7C0000}"/>
    <cellStyle name="Standard 3 3 2 3 3 5" xfId="35035" xr:uid="{00000000-0005-0000-0000-0000DC7C0000}"/>
    <cellStyle name="Standard 3 3 2 3 3 6" xfId="35036" xr:uid="{00000000-0005-0000-0000-0000DD7C0000}"/>
    <cellStyle name="Standard 3 3 2 3 4" xfId="789" xr:uid="{00000000-0005-0000-0000-0000DE7C0000}"/>
    <cellStyle name="Standard 3 3 2 3 4 2" xfId="20865" xr:uid="{00000000-0005-0000-0000-0000DF7C0000}"/>
    <cellStyle name="Standard 3 3 2 3 4 2 2" xfId="35037" xr:uid="{00000000-0005-0000-0000-0000E07C0000}"/>
    <cellStyle name="Standard 3 3 2 3 4 2 3" xfId="35038" xr:uid="{00000000-0005-0000-0000-0000E17C0000}"/>
    <cellStyle name="Standard 3 3 2 3 4 2 4" xfId="35039" xr:uid="{00000000-0005-0000-0000-0000E27C0000}"/>
    <cellStyle name="Standard 3 3 2 3 4 3" xfId="35040" xr:uid="{00000000-0005-0000-0000-0000E37C0000}"/>
    <cellStyle name="Standard 3 3 2 3 4 4" xfId="35041" xr:uid="{00000000-0005-0000-0000-0000E47C0000}"/>
    <cellStyle name="Standard 3 3 2 3 4 5" xfId="35042" xr:uid="{00000000-0005-0000-0000-0000E57C0000}"/>
    <cellStyle name="Standard 3 3 2 3 5" xfId="1378" xr:uid="{00000000-0005-0000-0000-0000E67C0000}"/>
    <cellStyle name="Standard 3 3 2 3 5 2" xfId="20866" xr:uid="{00000000-0005-0000-0000-0000E77C0000}"/>
    <cellStyle name="Standard 3 3 2 3 5 2 2" xfId="35043" xr:uid="{00000000-0005-0000-0000-0000E87C0000}"/>
    <cellStyle name="Standard 3 3 2 3 5 2 3" xfId="35044" xr:uid="{00000000-0005-0000-0000-0000E97C0000}"/>
    <cellStyle name="Standard 3 3 2 3 5 3" xfId="35045" xr:uid="{00000000-0005-0000-0000-0000EA7C0000}"/>
    <cellStyle name="Standard 3 3 2 3 5 4" xfId="35046" xr:uid="{00000000-0005-0000-0000-0000EB7C0000}"/>
    <cellStyle name="Standard 3 3 2 3 6" xfId="20867" xr:uid="{00000000-0005-0000-0000-0000EC7C0000}"/>
    <cellStyle name="Standard 3 3 2 3 6 2" xfId="35047" xr:uid="{00000000-0005-0000-0000-0000ED7C0000}"/>
    <cellStyle name="Standard 3 3 2 3 6 3" xfId="35048" xr:uid="{00000000-0005-0000-0000-0000EE7C0000}"/>
    <cellStyle name="Standard 3 3 2 3 6 4" xfId="35049" xr:uid="{00000000-0005-0000-0000-0000EF7C0000}"/>
    <cellStyle name="Standard 3 3 2 3 7" xfId="35050" xr:uid="{00000000-0005-0000-0000-0000F07C0000}"/>
    <cellStyle name="Standard 3 3 2 3 7 2" xfId="35051" xr:uid="{00000000-0005-0000-0000-0000F17C0000}"/>
    <cellStyle name="Standard 3 3 2 3 8" xfId="35052" xr:uid="{00000000-0005-0000-0000-0000F27C0000}"/>
    <cellStyle name="Standard 3 3 2 3 9" xfId="35053" xr:uid="{00000000-0005-0000-0000-0000F37C0000}"/>
    <cellStyle name="Standard 3 3 2 4" xfId="790" xr:uid="{00000000-0005-0000-0000-0000F47C0000}"/>
    <cellStyle name="Standard 3 3 2 4 2" xfId="791" xr:uid="{00000000-0005-0000-0000-0000F57C0000}"/>
    <cellStyle name="Standard 3 3 2 4 2 2" xfId="792" xr:uid="{00000000-0005-0000-0000-0000F67C0000}"/>
    <cellStyle name="Standard 3 3 2 4 2 2 2" xfId="20868" xr:uid="{00000000-0005-0000-0000-0000F77C0000}"/>
    <cellStyle name="Standard 3 3 2 4 2 2 2 2" xfId="35054" xr:uid="{00000000-0005-0000-0000-0000F87C0000}"/>
    <cellStyle name="Standard 3 3 2 4 2 2 2 3" xfId="35055" xr:uid="{00000000-0005-0000-0000-0000F97C0000}"/>
    <cellStyle name="Standard 3 3 2 4 2 2 2 4" xfId="35056" xr:uid="{00000000-0005-0000-0000-0000FA7C0000}"/>
    <cellStyle name="Standard 3 3 2 4 2 2 3" xfId="35057" xr:uid="{00000000-0005-0000-0000-0000FB7C0000}"/>
    <cellStyle name="Standard 3 3 2 4 2 2 4" xfId="35058" xr:uid="{00000000-0005-0000-0000-0000FC7C0000}"/>
    <cellStyle name="Standard 3 3 2 4 2 2 5" xfId="35059" xr:uid="{00000000-0005-0000-0000-0000FD7C0000}"/>
    <cellStyle name="Standard 3 3 2 4 2 3" xfId="8920" xr:uid="{00000000-0005-0000-0000-0000FE7C0000}"/>
    <cellStyle name="Standard 3 3 2 4 2 3 2" xfId="20869" xr:uid="{00000000-0005-0000-0000-0000FF7C0000}"/>
    <cellStyle name="Standard 3 3 2 4 2 3 2 2" xfId="35060" xr:uid="{00000000-0005-0000-0000-0000007D0000}"/>
    <cellStyle name="Standard 3 3 2 4 2 3 2 3" xfId="35061" xr:uid="{00000000-0005-0000-0000-0000017D0000}"/>
    <cellStyle name="Standard 3 3 2 4 2 3 3" xfId="35062" xr:uid="{00000000-0005-0000-0000-0000027D0000}"/>
    <cellStyle name="Standard 3 3 2 4 2 3 4" xfId="35063" xr:uid="{00000000-0005-0000-0000-0000037D0000}"/>
    <cellStyle name="Standard 3 3 2 4 2 4" xfId="20870" xr:uid="{00000000-0005-0000-0000-0000047D0000}"/>
    <cellStyle name="Standard 3 3 2 4 2 4 2" xfId="35064" xr:uid="{00000000-0005-0000-0000-0000057D0000}"/>
    <cellStyle name="Standard 3 3 2 4 2 4 3" xfId="35065" xr:uid="{00000000-0005-0000-0000-0000067D0000}"/>
    <cellStyle name="Standard 3 3 2 4 2 5" xfId="35066" xr:uid="{00000000-0005-0000-0000-0000077D0000}"/>
    <cellStyle name="Standard 3 3 2 4 2 6" xfId="35067" xr:uid="{00000000-0005-0000-0000-0000087D0000}"/>
    <cellStyle name="Standard 3 3 2 4 3" xfId="793" xr:uid="{00000000-0005-0000-0000-0000097D0000}"/>
    <cellStyle name="Standard 3 3 2 4 3 2" xfId="20871" xr:uid="{00000000-0005-0000-0000-00000A7D0000}"/>
    <cellStyle name="Standard 3 3 2 4 3 2 2" xfId="35068" xr:uid="{00000000-0005-0000-0000-00000B7D0000}"/>
    <cellStyle name="Standard 3 3 2 4 3 2 3" xfId="35069" xr:uid="{00000000-0005-0000-0000-00000C7D0000}"/>
    <cellStyle name="Standard 3 3 2 4 3 2 4" xfId="35070" xr:uid="{00000000-0005-0000-0000-00000D7D0000}"/>
    <cellStyle name="Standard 3 3 2 4 3 3" xfId="35071" xr:uid="{00000000-0005-0000-0000-00000E7D0000}"/>
    <cellStyle name="Standard 3 3 2 4 3 4" xfId="35072" xr:uid="{00000000-0005-0000-0000-00000F7D0000}"/>
    <cellStyle name="Standard 3 3 2 4 3 5" xfId="35073" xr:uid="{00000000-0005-0000-0000-0000107D0000}"/>
    <cellStyle name="Standard 3 3 2 4 4" xfId="8921" xr:uid="{00000000-0005-0000-0000-0000117D0000}"/>
    <cellStyle name="Standard 3 3 2 4 4 2" xfId="20872" xr:uid="{00000000-0005-0000-0000-0000127D0000}"/>
    <cellStyle name="Standard 3 3 2 4 4 2 2" xfId="35074" xr:uid="{00000000-0005-0000-0000-0000137D0000}"/>
    <cellStyle name="Standard 3 3 2 4 4 2 3" xfId="35075" xr:uid="{00000000-0005-0000-0000-0000147D0000}"/>
    <cellStyle name="Standard 3 3 2 4 4 3" xfId="35076" xr:uid="{00000000-0005-0000-0000-0000157D0000}"/>
    <cellStyle name="Standard 3 3 2 4 4 4" xfId="35077" xr:uid="{00000000-0005-0000-0000-0000167D0000}"/>
    <cellStyle name="Standard 3 3 2 4 5" xfId="20873" xr:uid="{00000000-0005-0000-0000-0000177D0000}"/>
    <cellStyle name="Standard 3 3 2 4 5 2" xfId="35078" xr:uid="{00000000-0005-0000-0000-0000187D0000}"/>
    <cellStyle name="Standard 3 3 2 4 5 3" xfId="35079" xr:uid="{00000000-0005-0000-0000-0000197D0000}"/>
    <cellStyle name="Standard 3 3 2 4 5 4" xfId="35080" xr:uid="{00000000-0005-0000-0000-00001A7D0000}"/>
    <cellStyle name="Standard 3 3 2 4 6" xfId="35081" xr:uid="{00000000-0005-0000-0000-00001B7D0000}"/>
    <cellStyle name="Standard 3 3 2 4 6 2" xfId="35082" xr:uid="{00000000-0005-0000-0000-00001C7D0000}"/>
    <cellStyle name="Standard 3 3 2 4 7" xfId="35083" xr:uid="{00000000-0005-0000-0000-00001D7D0000}"/>
    <cellStyle name="Standard 3 3 2 4 8" xfId="35084" xr:uid="{00000000-0005-0000-0000-00001E7D0000}"/>
    <cellStyle name="Standard 3 3 2 5" xfId="794" xr:uid="{00000000-0005-0000-0000-00001F7D0000}"/>
    <cellStyle name="Standard 3 3 2 5 2" xfId="795" xr:uid="{00000000-0005-0000-0000-0000207D0000}"/>
    <cellStyle name="Standard 3 3 2 5 2 2" xfId="796" xr:uid="{00000000-0005-0000-0000-0000217D0000}"/>
    <cellStyle name="Standard 3 3 2 5 2 2 2" xfId="20874" xr:uid="{00000000-0005-0000-0000-0000227D0000}"/>
    <cellStyle name="Standard 3 3 2 5 2 2 2 2" xfId="35085" xr:uid="{00000000-0005-0000-0000-0000237D0000}"/>
    <cellStyle name="Standard 3 3 2 5 2 2 2 3" xfId="35086" xr:uid="{00000000-0005-0000-0000-0000247D0000}"/>
    <cellStyle name="Standard 3 3 2 5 2 2 2 4" xfId="35087" xr:uid="{00000000-0005-0000-0000-0000257D0000}"/>
    <cellStyle name="Standard 3 3 2 5 2 2 3" xfId="35088" xr:uid="{00000000-0005-0000-0000-0000267D0000}"/>
    <cellStyle name="Standard 3 3 2 5 2 2 4" xfId="35089" xr:uid="{00000000-0005-0000-0000-0000277D0000}"/>
    <cellStyle name="Standard 3 3 2 5 2 2 5" xfId="35090" xr:uid="{00000000-0005-0000-0000-0000287D0000}"/>
    <cellStyle name="Standard 3 3 2 5 2 3" xfId="8922" xr:uid="{00000000-0005-0000-0000-0000297D0000}"/>
    <cellStyle name="Standard 3 3 2 5 2 3 2" xfId="20875" xr:uid="{00000000-0005-0000-0000-00002A7D0000}"/>
    <cellStyle name="Standard 3 3 2 5 2 3 2 2" xfId="35091" xr:uid="{00000000-0005-0000-0000-00002B7D0000}"/>
    <cellStyle name="Standard 3 3 2 5 2 3 2 3" xfId="35092" xr:uid="{00000000-0005-0000-0000-00002C7D0000}"/>
    <cellStyle name="Standard 3 3 2 5 2 3 3" xfId="35093" xr:uid="{00000000-0005-0000-0000-00002D7D0000}"/>
    <cellStyle name="Standard 3 3 2 5 2 3 4" xfId="35094" xr:uid="{00000000-0005-0000-0000-00002E7D0000}"/>
    <cellStyle name="Standard 3 3 2 5 2 4" xfId="20876" xr:uid="{00000000-0005-0000-0000-00002F7D0000}"/>
    <cellStyle name="Standard 3 3 2 5 2 4 2" xfId="35095" xr:uid="{00000000-0005-0000-0000-0000307D0000}"/>
    <cellStyle name="Standard 3 3 2 5 2 4 3" xfId="35096" xr:uid="{00000000-0005-0000-0000-0000317D0000}"/>
    <cellStyle name="Standard 3 3 2 5 2 5" xfId="35097" xr:uid="{00000000-0005-0000-0000-0000327D0000}"/>
    <cellStyle name="Standard 3 3 2 5 2 6" xfId="35098" xr:uid="{00000000-0005-0000-0000-0000337D0000}"/>
    <cellStyle name="Standard 3 3 2 5 3" xfId="797" xr:uid="{00000000-0005-0000-0000-0000347D0000}"/>
    <cellStyle name="Standard 3 3 2 5 3 2" xfId="20877" xr:uid="{00000000-0005-0000-0000-0000357D0000}"/>
    <cellStyle name="Standard 3 3 2 5 3 2 2" xfId="35099" xr:uid="{00000000-0005-0000-0000-0000367D0000}"/>
    <cellStyle name="Standard 3 3 2 5 3 2 3" xfId="35100" xr:uid="{00000000-0005-0000-0000-0000377D0000}"/>
    <cellStyle name="Standard 3 3 2 5 3 2 4" xfId="35101" xr:uid="{00000000-0005-0000-0000-0000387D0000}"/>
    <cellStyle name="Standard 3 3 2 5 3 3" xfId="35102" xr:uid="{00000000-0005-0000-0000-0000397D0000}"/>
    <cellStyle name="Standard 3 3 2 5 3 4" xfId="35103" xr:uid="{00000000-0005-0000-0000-00003A7D0000}"/>
    <cellStyle name="Standard 3 3 2 5 3 5" xfId="35104" xr:uid="{00000000-0005-0000-0000-00003B7D0000}"/>
    <cellStyle name="Standard 3 3 2 5 4" xfId="8923" xr:uid="{00000000-0005-0000-0000-00003C7D0000}"/>
    <cellStyle name="Standard 3 3 2 5 4 2" xfId="20878" xr:uid="{00000000-0005-0000-0000-00003D7D0000}"/>
    <cellStyle name="Standard 3 3 2 5 4 2 2" xfId="35105" xr:uid="{00000000-0005-0000-0000-00003E7D0000}"/>
    <cellStyle name="Standard 3 3 2 5 4 2 3" xfId="35106" xr:uid="{00000000-0005-0000-0000-00003F7D0000}"/>
    <cellStyle name="Standard 3 3 2 5 4 3" xfId="35107" xr:uid="{00000000-0005-0000-0000-0000407D0000}"/>
    <cellStyle name="Standard 3 3 2 5 4 4" xfId="35108" xr:uid="{00000000-0005-0000-0000-0000417D0000}"/>
    <cellStyle name="Standard 3 3 2 5 5" xfId="20879" xr:uid="{00000000-0005-0000-0000-0000427D0000}"/>
    <cellStyle name="Standard 3 3 2 5 5 2" xfId="35109" xr:uid="{00000000-0005-0000-0000-0000437D0000}"/>
    <cellStyle name="Standard 3 3 2 5 5 3" xfId="35110" xr:uid="{00000000-0005-0000-0000-0000447D0000}"/>
    <cellStyle name="Standard 3 3 2 5 5 4" xfId="35111" xr:uid="{00000000-0005-0000-0000-0000457D0000}"/>
    <cellStyle name="Standard 3 3 2 5 6" xfId="35112" xr:uid="{00000000-0005-0000-0000-0000467D0000}"/>
    <cellStyle name="Standard 3 3 2 5 6 2" xfId="35113" xr:uid="{00000000-0005-0000-0000-0000477D0000}"/>
    <cellStyle name="Standard 3 3 2 5 7" xfId="35114" xr:uid="{00000000-0005-0000-0000-0000487D0000}"/>
    <cellStyle name="Standard 3 3 2 5 8" xfId="35115" xr:uid="{00000000-0005-0000-0000-0000497D0000}"/>
    <cellStyle name="Standard 3 3 2 6" xfId="798" xr:uid="{00000000-0005-0000-0000-00004A7D0000}"/>
    <cellStyle name="Standard 3 3 2 6 2" xfId="799" xr:uid="{00000000-0005-0000-0000-00004B7D0000}"/>
    <cellStyle name="Standard 3 3 2 6 2 2" xfId="20880" xr:uid="{00000000-0005-0000-0000-00004C7D0000}"/>
    <cellStyle name="Standard 3 3 2 6 2 2 2" xfId="35116" xr:uid="{00000000-0005-0000-0000-00004D7D0000}"/>
    <cellStyle name="Standard 3 3 2 6 2 2 3" xfId="35117" xr:uid="{00000000-0005-0000-0000-00004E7D0000}"/>
    <cellStyle name="Standard 3 3 2 6 2 2 4" xfId="35118" xr:uid="{00000000-0005-0000-0000-00004F7D0000}"/>
    <cellStyle name="Standard 3 3 2 6 2 3" xfId="35119" xr:uid="{00000000-0005-0000-0000-0000507D0000}"/>
    <cellStyle name="Standard 3 3 2 6 2 4" xfId="35120" xr:uid="{00000000-0005-0000-0000-0000517D0000}"/>
    <cellStyle name="Standard 3 3 2 6 2 5" xfId="35121" xr:uid="{00000000-0005-0000-0000-0000527D0000}"/>
    <cellStyle name="Standard 3 3 2 6 3" xfId="8924" xr:uid="{00000000-0005-0000-0000-0000537D0000}"/>
    <cellStyle name="Standard 3 3 2 6 3 2" xfId="20881" xr:uid="{00000000-0005-0000-0000-0000547D0000}"/>
    <cellStyle name="Standard 3 3 2 6 3 2 2" xfId="35122" xr:uid="{00000000-0005-0000-0000-0000557D0000}"/>
    <cellStyle name="Standard 3 3 2 6 3 2 3" xfId="35123" xr:uid="{00000000-0005-0000-0000-0000567D0000}"/>
    <cellStyle name="Standard 3 3 2 6 3 3" xfId="35124" xr:uid="{00000000-0005-0000-0000-0000577D0000}"/>
    <cellStyle name="Standard 3 3 2 6 3 4" xfId="35125" xr:uid="{00000000-0005-0000-0000-0000587D0000}"/>
    <cellStyle name="Standard 3 3 2 6 4" xfId="20882" xr:uid="{00000000-0005-0000-0000-0000597D0000}"/>
    <cellStyle name="Standard 3 3 2 6 4 2" xfId="35126" xr:uid="{00000000-0005-0000-0000-00005A7D0000}"/>
    <cellStyle name="Standard 3 3 2 6 4 3" xfId="35127" xr:uid="{00000000-0005-0000-0000-00005B7D0000}"/>
    <cellStyle name="Standard 3 3 2 6 5" xfId="35128" xr:uid="{00000000-0005-0000-0000-00005C7D0000}"/>
    <cellStyle name="Standard 3 3 2 6 6" xfId="35129" xr:uid="{00000000-0005-0000-0000-00005D7D0000}"/>
    <cellStyle name="Standard 3 3 2 7" xfId="800" xr:uid="{00000000-0005-0000-0000-00005E7D0000}"/>
    <cellStyle name="Standard 3 3 2 7 2" xfId="801" xr:uid="{00000000-0005-0000-0000-00005F7D0000}"/>
    <cellStyle name="Standard 3 3 2 7 2 2" xfId="20883" xr:uid="{00000000-0005-0000-0000-0000607D0000}"/>
    <cellStyle name="Standard 3 3 2 7 2 2 2" xfId="35130" xr:uid="{00000000-0005-0000-0000-0000617D0000}"/>
    <cellStyle name="Standard 3 3 2 7 2 2 3" xfId="35131" xr:uid="{00000000-0005-0000-0000-0000627D0000}"/>
    <cellStyle name="Standard 3 3 2 7 2 2 4" xfId="35132" xr:uid="{00000000-0005-0000-0000-0000637D0000}"/>
    <cellStyle name="Standard 3 3 2 7 2 3" xfId="35133" xr:uid="{00000000-0005-0000-0000-0000647D0000}"/>
    <cellStyle name="Standard 3 3 2 7 2 4" xfId="35134" xr:uid="{00000000-0005-0000-0000-0000657D0000}"/>
    <cellStyle name="Standard 3 3 2 7 2 5" xfId="35135" xr:uid="{00000000-0005-0000-0000-0000667D0000}"/>
    <cellStyle name="Standard 3 3 2 7 3" xfId="20884" xr:uid="{00000000-0005-0000-0000-0000677D0000}"/>
    <cellStyle name="Standard 3 3 2 7 3 2" xfId="35136" xr:uid="{00000000-0005-0000-0000-0000687D0000}"/>
    <cellStyle name="Standard 3 3 2 7 3 3" xfId="35137" xr:uid="{00000000-0005-0000-0000-0000697D0000}"/>
    <cellStyle name="Standard 3 3 2 7 3 4" xfId="35138" xr:uid="{00000000-0005-0000-0000-00006A7D0000}"/>
    <cellStyle name="Standard 3 3 2 7 4" xfId="35139" xr:uid="{00000000-0005-0000-0000-00006B7D0000}"/>
    <cellStyle name="Standard 3 3 2 7 5" xfId="35140" xr:uid="{00000000-0005-0000-0000-00006C7D0000}"/>
    <cellStyle name="Standard 3 3 2 7 6" xfId="35141" xr:uid="{00000000-0005-0000-0000-00006D7D0000}"/>
    <cellStyle name="Standard 3 3 2 8" xfId="802" xr:uid="{00000000-0005-0000-0000-00006E7D0000}"/>
    <cellStyle name="Standard 3 3 2 8 2" xfId="803" xr:uid="{00000000-0005-0000-0000-00006F7D0000}"/>
    <cellStyle name="Standard 3 3 2 8 2 2" xfId="20885" xr:uid="{00000000-0005-0000-0000-0000707D0000}"/>
    <cellStyle name="Standard 3 3 2 8 2 2 2" xfId="38786" xr:uid="{00000000-0005-0000-0000-0000717D0000}"/>
    <cellStyle name="Standard 3 3 2 8 2 2 3" xfId="38787" xr:uid="{00000000-0005-0000-0000-0000727D0000}"/>
    <cellStyle name="Standard 3 3 2 8 2 3" xfId="35142" xr:uid="{00000000-0005-0000-0000-0000737D0000}"/>
    <cellStyle name="Standard 3 3 2 8 2 4" xfId="35143" xr:uid="{00000000-0005-0000-0000-0000747D0000}"/>
    <cellStyle name="Standard 3 3 2 8 3" xfId="20886" xr:uid="{00000000-0005-0000-0000-0000757D0000}"/>
    <cellStyle name="Standard 3 3 2 8 3 2" xfId="38788" xr:uid="{00000000-0005-0000-0000-0000767D0000}"/>
    <cellStyle name="Standard 3 3 2 8 3 3" xfId="38789" xr:uid="{00000000-0005-0000-0000-0000777D0000}"/>
    <cellStyle name="Standard 3 3 2 8 4" xfId="35144" xr:uid="{00000000-0005-0000-0000-0000787D0000}"/>
    <cellStyle name="Standard 3 3 2 8 5" xfId="35145" xr:uid="{00000000-0005-0000-0000-0000797D0000}"/>
    <cellStyle name="Standard 3 3 2 9" xfId="804" xr:uid="{00000000-0005-0000-0000-00007A7D0000}"/>
    <cellStyle name="Standard 3 3 2 9 2" xfId="20887" xr:uid="{00000000-0005-0000-0000-00007B7D0000}"/>
    <cellStyle name="Standard 3 3 2 9 2 2" xfId="35146" xr:uid="{00000000-0005-0000-0000-00007C7D0000}"/>
    <cellStyle name="Standard 3 3 2 9 2 3" xfId="35147" xr:uid="{00000000-0005-0000-0000-00007D7D0000}"/>
    <cellStyle name="Standard 3 3 2 9 3" xfId="35148" xr:uid="{00000000-0005-0000-0000-00007E7D0000}"/>
    <cellStyle name="Standard 3 3 2 9 4" xfId="35149" xr:uid="{00000000-0005-0000-0000-00007F7D0000}"/>
    <cellStyle name="Standard 3 3 3" xfId="805" xr:uid="{00000000-0005-0000-0000-0000807D0000}"/>
    <cellStyle name="Standard 3 3 3 10" xfId="20888" xr:uid="{00000000-0005-0000-0000-0000817D0000}"/>
    <cellStyle name="Standard 3 3 3 10 2" xfId="35150" xr:uid="{00000000-0005-0000-0000-0000827D0000}"/>
    <cellStyle name="Standard 3 3 3 10 3" xfId="35151" xr:uid="{00000000-0005-0000-0000-0000837D0000}"/>
    <cellStyle name="Standard 3 3 3 10 4" xfId="35152" xr:uid="{00000000-0005-0000-0000-0000847D0000}"/>
    <cellStyle name="Standard 3 3 3 11" xfId="35153" xr:uid="{00000000-0005-0000-0000-0000857D0000}"/>
    <cellStyle name="Standard 3 3 3 11 2" xfId="35154" xr:uid="{00000000-0005-0000-0000-0000867D0000}"/>
    <cellStyle name="Standard 3 3 3 12" xfId="35155" xr:uid="{00000000-0005-0000-0000-0000877D0000}"/>
    <cellStyle name="Standard 3 3 3 13" xfId="35156" xr:uid="{00000000-0005-0000-0000-0000887D0000}"/>
    <cellStyle name="Standard 3 3 3 2" xfId="806" xr:uid="{00000000-0005-0000-0000-0000897D0000}"/>
    <cellStyle name="Standard 3 3 3 2 2" xfId="807" xr:uid="{00000000-0005-0000-0000-00008A7D0000}"/>
    <cellStyle name="Standard 3 3 3 2 2 2" xfId="808" xr:uid="{00000000-0005-0000-0000-00008B7D0000}"/>
    <cellStyle name="Standard 3 3 3 2 2 2 2" xfId="809" xr:uid="{00000000-0005-0000-0000-00008C7D0000}"/>
    <cellStyle name="Standard 3 3 3 2 2 2 2 2" xfId="20889" xr:uid="{00000000-0005-0000-0000-00008D7D0000}"/>
    <cellStyle name="Standard 3 3 3 2 2 2 2 2 2" xfId="35157" xr:uid="{00000000-0005-0000-0000-00008E7D0000}"/>
    <cellStyle name="Standard 3 3 3 2 2 2 2 2 3" xfId="35158" xr:uid="{00000000-0005-0000-0000-00008F7D0000}"/>
    <cellStyle name="Standard 3 3 3 2 2 2 2 2 4" xfId="35159" xr:uid="{00000000-0005-0000-0000-0000907D0000}"/>
    <cellStyle name="Standard 3 3 3 2 2 2 2 3" xfId="35160" xr:uid="{00000000-0005-0000-0000-0000917D0000}"/>
    <cellStyle name="Standard 3 3 3 2 2 2 2 4" xfId="35161" xr:uid="{00000000-0005-0000-0000-0000927D0000}"/>
    <cellStyle name="Standard 3 3 3 2 2 2 2 5" xfId="35162" xr:uid="{00000000-0005-0000-0000-0000937D0000}"/>
    <cellStyle name="Standard 3 3 3 2 2 2 3" xfId="8925" xr:uid="{00000000-0005-0000-0000-0000947D0000}"/>
    <cellStyle name="Standard 3 3 3 2 2 2 3 2" xfId="20890" xr:uid="{00000000-0005-0000-0000-0000957D0000}"/>
    <cellStyle name="Standard 3 3 3 2 2 2 3 2 2" xfId="35163" xr:uid="{00000000-0005-0000-0000-0000967D0000}"/>
    <cellStyle name="Standard 3 3 3 2 2 2 3 2 3" xfId="35164" xr:uid="{00000000-0005-0000-0000-0000977D0000}"/>
    <cellStyle name="Standard 3 3 3 2 2 2 3 3" xfId="35165" xr:uid="{00000000-0005-0000-0000-0000987D0000}"/>
    <cellStyle name="Standard 3 3 3 2 2 2 3 4" xfId="35166" xr:uid="{00000000-0005-0000-0000-0000997D0000}"/>
    <cellStyle name="Standard 3 3 3 2 2 2 4" xfId="20891" xr:uid="{00000000-0005-0000-0000-00009A7D0000}"/>
    <cellStyle name="Standard 3 3 3 2 2 2 4 2" xfId="35167" xr:uid="{00000000-0005-0000-0000-00009B7D0000}"/>
    <cellStyle name="Standard 3 3 3 2 2 2 4 3" xfId="35168" xr:uid="{00000000-0005-0000-0000-00009C7D0000}"/>
    <cellStyle name="Standard 3 3 3 2 2 2 5" xfId="35169" xr:uid="{00000000-0005-0000-0000-00009D7D0000}"/>
    <cellStyle name="Standard 3 3 3 2 2 2 6" xfId="35170" xr:uid="{00000000-0005-0000-0000-00009E7D0000}"/>
    <cellStyle name="Standard 3 3 3 2 2 3" xfId="810" xr:uid="{00000000-0005-0000-0000-00009F7D0000}"/>
    <cellStyle name="Standard 3 3 3 2 2 3 2" xfId="20892" xr:uid="{00000000-0005-0000-0000-0000A07D0000}"/>
    <cellStyle name="Standard 3 3 3 2 2 3 2 2" xfId="35171" xr:uid="{00000000-0005-0000-0000-0000A17D0000}"/>
    <cellStyle name="Standard 3 3 3 2 2 3 2 3" xfId="35172" xr:uid="{00000000-0005-0000-0000-0000A27D0000}"/>
    <cellStyle name="Standard 3 3 3 2 2 3 2 4" xfId="35173" xr:uid="{00000000-0005-0000-0000-0000A37D0000}"/>
    <cellStyle name="Standard 3 3 3 2 2 3 3" xfId="35174" xr:uid="{00000000-0005-0000-0000-0000A47D0000}"/>
    <cellStyle name="Standard 3 3 3 2 2 3 4" xfId="35175" xr:uid="{00000000-0005-0000-0000-0000A57D0000}"/>
    <cellStyle name="Standard 3 3 3 2 2 3 5" xfId="35176" xr:uid="{00000000-0005-0000-0000-0000A67D0000}"/>
    <cellStyle name="Standard 3 3 3 2 2 4" xfId="8926" xr:uid="{00000000-0005-0000-0000-0000A77D0000}"/>
    <cellStyle name="Standard 3 3 3 2 2 4 2" xfId="20893" xr:uid="{00000000-0005-0000-0000-0000A87D0000}"/>
    <cellStyle name="Standard 3 3 3 2 2 4 2 2" xfId="35177" xr:uid="{00000000-0005-0000-0000-0000A97D0000}"/>
    <cellStyle name="Standard 3 3 3 2 2 4 2 3" xfId="35178" xr:uid="{00000000-0005-0000-0000-0000AA7D0000}"/>
    <cellStyle name="Standard 3 3 3 2 2 4 3" xfId="35179" xr:uid="{00000000-0005-0000-0000-0000AB7D0000}"/>
    <cellStyle name="Standard 3 3 3 2 2 4 4" xfId="35180" xr:uid="{00000000-0005-0000-0000-0000AC7D0000}"/>
    <cellStyle name="Standard 3 3 3 2 2 5" xfId="20894" xr:uid="{00000000-0005-0000-0000-0000AD7D0000}"/>
    <cellStyle name="Standard 3 3 3 2 2 5 2" xfId="35181" xr:uid="{00000000-0005-0000-0000-0000AE7D0000}"/>
    <cellStyle name="Standard 3 3 3 2 2 5 3" xfId="35182" xr:uid="{00000000-0005-0000-0000-0000AF7D0000}"/>
    <cellStyle name="Standard 3 3 3 2 2 5 4" xfId="35183" xr:uid="{00000000-0005-0000-0000-0000B07D0000}"/>
    <cellStyle name="Standard 3 3 3 2 2 6" xfId="35184" xr:uid="{00000000-0005-0000-0000-0000B17D0000}"/>
    <cellStyle name="Standard 3 3 3 2 2 6 2" xfId="35185" xr:uid="{00000000-0005-0000-0000-0000B27D0000}"/>
    <cellStyle name="Standard 3 3 3 2 2 7" xfId="35186" xr:uid="{00000000-0005-0000-0000-0000B37D0000}"/>
    <cellStyle name="Standard 3 3 3 2 2 8" xfId="35187" xr:uid="{00000000-0005-0000-0000-0000B47D0000}"/>
    <cellStyle name="Standard 3 3 3 2 3" xfId="811" xr:uid="{00000000-0005-0000-0000-0000B57D0000}"/>
    <cellStyle name="Standard 3 3 3 2 3 2" xfId="812" xr:uid="{00000000-0005-0000-0000-0000B67D0000}"/>
    <cellStyle name="Standard 3 3 3 2 3 2 2" xfId="20895" xr:uid="{00000000-0005-0000-0000-0000B77D0000}"/>
    <cellStyle name="Standard 3 3 3 2 3 2 2 2" xfId="35188" xr:uid="{00000000-0005-0000-0000-0000B87D0000}"/>
    <cellStyle name="Standard 3 3 3 2 3 2 2 3" xfId="35189" xr:uid="{00000000-0005-0000-0000-0000B97D0000}"/>
    <cellStyle name="Standard 3 3 3 2 3 2 2 4" xfId="35190" xr:uid="{00000000-0005-0000-0000-0000BA7D0000}"/>
    <cellStyle name="Standard 3 3 3 2 3 2 3" xfId="35191" xr:uid="{00000000-0005-0000-0000-0000BB7D0000}"/>
    <cellStyle name="Standard 3 3 3 2 3 2 4" xfId="35192" xr:uid="{00000000-0005-0000-0000-0000BC7D0000}"/>
    <cellStyle name="Standard 3 3 3 2 3 2 5" xfId="35193" xr:uid="{00000000-0005-0000-0000-0000BD7D0000}"/>
    <cellStyle name="Standard 3 3 3 2 3 3" xfId="8927" xr:uid="{00000000-0005-0000-0000-0000BE7D0000}"/>
    <cellStyle name="Standard 3 3 3 2 3 3 2" xfId="20896" xr:uid="{00000000-0005-0000-0000-0000BF7D0000}"/>
    <cellStyle name="Standard 3 3 3 2 3 3 2 2" xfId="35194" xr:uid="{00000000-0005-0000-0000-0000C07D0000}"/>
    <cellStyle name="Standard 3 3 3 2 3 3 2 3" xfId="35195" xr:uid="{00000000-0005-0000-0000-0000C17D0000}"/>
    <cellStyle name="Standard 3 3 3 2 3 3 3" xfId="35196" xr:uid="{00000000-0005-0000-0000-0000C27D0000}"/>
    <cellStyle name="Standard 3 3 3 2 3 3 4" xfId="35197" xr:uid="{00000000-0005-0000-0000-0000C37D0000}"/>
    <cellStyle name="Standard 3 3 3 2 3 4" xfId="20897" xr:uid="{00000000-0005-0000-0000-0000C47D0000}"/>
    <cellStyle name="Standard 3 3 3 2 3 4 2" xfId="35198" xr:uid="{00000000-0005-0000-0000-0000C57D0000}"/>
    <cellStyle name="Standard 3 3 3 2 3 4 3" xfId="35199" xr:uid="{00000000-0005-0000-0000-0000C67D0000}"/>
    <cellStyle name="Standard 3 3 3 2 3 5" xfId="35200" xr:uid="{00000000-0005-0000-0000-0000C77D0000}"/>
    <cellStyle name="Standard 3 3 3 2 3 6" xfId="35201" xr:uid="{00000000-0005-0000-0000-0000C87D0000}"/>
    <cellStyle name="Standard 3 3 3 2 4" xfId="813" xr:uid="{00000000-0005-0000-0000-0000C97D0000}"/>
    <cellStyle name="Standard 3 3 3 2 4 2" xfId="20898" xr:uid="{00000000-0005-0000-0000-0000CA7D0000}"/>
    <cellStyle name="Standard 3 3 3 2 4 2 2" xfId="35202" xr:uid="{00000000-0005-0000-0000-0000CB7D0000}"/>
    <cellStyle name="Standard 3 3 3 2 4 2 3" xfId="35203" xr:uid="{00000000-0005-0000-0000-0000CC7D0000}"/>
    <cellStyle name="Standard 3 3 3 2 4 2 4" xfId="35204" xr:uid="{00000000-0005-0000-0000-0000CD7D0000}"/>
    <cellStyle name="Standard 3 3 3 2 4 3" xfId="35205" xr:uid="{00000000-0005-0000-0000-0000CE7D0000}"/>
    <cellStyle name="Standard 3 3 3 2 4 4" xfId="35206" xr:uid="{00000000-0005-0000-0000-0000CF7D0000}"/>
    <cellStyle name="Standard 3 3 3 2 4 5" xfId="35207" xr:uid="{00000000-0005-0000-0000-0000D07D0000}"/>
    <cellStyle name="Standard 3 3 3 2 5" xfId="1379" xr:uid="{00000000-0005-0000-0000-0000D17D0000}"/>
    <cellStyle name="Standard 3 3 3 2 5 2" xfId="20899" xr:uid="{00000000-0005-0000-0000-0000D27D0000}"/>
    <cellStyle name="Standard 3 3 3 2 5 2 2" xfId="35208" xr:uid="{00000000-0005-0000-0000-0000D37D0000}"/>
    <cellStyle name="Standard 3 3 3 2 5 2 3" xfId="35209" xr:uid="{00000000-0005-0000-0000-0000D47D0000}"/>
    <cellStyle name="Standard 3 3 3 2 5 3" xfId="35210" xr:uid="{00000000-0005-0000-0000-0000D57D0000}"/>
    <cellStyle name="Standard 3 3 3 2 5 4" xfId="35211" xr:uid="{00000000-0005-0000-0000-0000D67D0000}"/>
    <cellStyle name="Standard 3 3 3 2 6" xfId="20900" xr:uid="{00000000-0005-0000-0000-0000D77D0000}"/>
    <cellStyle name="Standard 3 3 3 2 6 2" xfId="35212" xr:uid="{00000000-0005-0000-0000-0000D87D0000}"/>
    <cellStyle name="Standard 3 3 3 2 6 3" xfId="35213" xr:uid="{00000000-0005-0000-0000-0000D97D0000}"/>
    <cellStyle name="Standard 3 3 3 2 6 4" xfId="35214" xr:uid="{00000000-0005-0000-0000-0000DA7D0000}"/>
    <cellStyle name="Standard 3 3 3 2 7" xfId="35215" xr:uid="{00000000-0005-0000-0000-0000DB7D0000}"/>
    <cellStyle name="Standard 3 3 3 2 7 2" xfId="35216" xr:uid="{00000000-0005-0000-0000-0000DC7D0000}"/>
    <cellStyle name="Standard 3 3 3 2 8" xfId="35217" xr:uid="{00000000-0005-0000-0000-0000DD7D0000}"/>
    <cellStyle name="Standard 3 3 3 2 9" xfId="35218" xr:uid="{00000000-0005-0000-0000-0000DE7D0000}"/>
    <cellStyle name="Standard 3 3 3 3" xfId="814" xr:uid="{00000000-0005-0000-0000-0000DF7D0000}"/>
    <cellStyle name="Standard 3 3 3 3 2" xfId="815" xr:uid="{00000000-0005-0000-0000-0000E07D0000}"/>
    <cellStyle name="Standard 3 3 3 3 2 2" xfId="816" xr:uid="{00000000-0005-0000-0000-0000E17D0000}"/>
    <cellStyle name="Standard 3 3 3 3 2 2 2" xfId="817" xr:uid="{00000000-0005-0000-0000-0000E27D0000}"/>
    <cellStyle name="Standard 3 3 3 3 2 2 2 2" xfId="20901" xr:uid="{00000000-0005-0000-0000-0000E37D0000}"/>
    <cellStyle name="Standard 3 3 3 3 2 2 2 2 2" xfId="35219" xr:uid="{00000000-0005-0000-0000-0000E47D0000}"/>
    <cellStyle name="Standard 3 3 3 3 2 2 2 2 3" xfId="35220" xr:uid="{00000000-0005-0000-0000-0000E57D0000}"/>
    <cellStyle name="Standard 3 3 3 3 2 2 2 2 4" xfId="35221" xr:uid="{00000000-0005-0000-0000-0000E67D0000}"/>
    <cellStyle name="Standard 3 3 3 3 2 2 2 3" xfId="35222" xr:uid="{00000000-0005-0000-0000-0000E77D0000}"/>
    <cellStyle name="Standard 3 3 3 3 2 2 2 4" xfId="35223" xr:uid="{00000000-0005-0000-0000-0000E87D0000}"/>
    <cellStyle name="Standard 3 3 3 3 2 2 2 5" xfId="35224" xr:uid="{00000000-0005-0000-0000-0000E97D0000}"/>
    <cellStyle name="Standard 3 3 3 3 2 2 3" xfId="8928" xr:uid="{00000000-0005-0000-0000-0000EA7D0000}"/>
    <cellStyle name="Standard 3 3 3 3 2 2 3 2" xfId="20902" xr:uid="{00000000-0005-0000-0000-0000EB7D0000}"/>
    <cellStyle name="Standard 3 3 3 3 2 2 3 2 2" xfId="35225" xr:uid="{00000000-0005-0000-0000-0000EC7D0000}"/>
    <cellStyle name="Standard 3 3 3 3 2 2 3 2 3" xfId="35226" xr:uid="{00000000-0005-0000-0000-0000ED7D0000}"/>
    <cellStyle name="Standard 3 3 3 3 2 2 3 3" xfId="35227" xr:uid="{00000000-0005-0000-0000-0000EE7D0000}"/>
    <cellStyle name="Standard 3 3 3 3 2 2 3 4" xfId="35228" xr:uid="{00000000-0005-0000-0000-0000EF7D0000}"/>
    <cellStyle name="Standard 3 3 3 3 2 2 4" xfId="20903" xr:uid="{00000000-0005-0000-0000-0000F07D0000}"/>
    <cellStyle name="Standard 3 3 3 3 2 2 4 2" xfId="35229" xr:uid="{00000000-0005-0000-0000-0000F17D0000}"/>
    <cellStyle name="Standard 3 3 3 3 2 2 4 3" xfId="35230" xr:uid="{00000000-0005-0000-0000-0000F27D0000}"/>
    <cellStyle name="Standard 3 3 3 3 2 2 5" xfId="35231" xr:uid="{00000000-0005-0000-0000-0000F37D0000}"/>
    <cellStyle name="Standard 3 3 3 3 2 2 6" xfId="35232" xr:uid="{00000000-0005-0000-0000-0000F47D0000}"/>
    <cellStyle name="Standard 3 3 3 3 2 3" xfId="818" xr:uid="{00000000-0005-0000-0000-0000F57D0000}"/>
    <cellStyle name="Standard 3 3 3 3 2 3 2" xfId="20904" xr:uid="{00000000-0005-0000-0000-0000F67D0000}"/>
    <cellStyle name="Standard 3 3 3 3 2 3 2 2" xfId="35233" xr:uid="{00000000-0005-0000-0000-0000F77D0000}"/>
    <cellStyle name="Standard 3 3 3 3 2 3 2 3" xfId="35234" xr:uid="{00000000-0005-0000-0000-0000F87D0000}"/>
    <cellStyle name="Standard 3 3 3 3 2 3 2 4" xfId="35235" xr:uid="{00000000-0005-0000-0000-0000F97D0000}"/>
    <cellStyle name="Standard 3 3 3 3 2 3 3" xfId="35236" xr:uid="{00000000-0005-0000-0000-0000FA7D0000}"/>
    <cellStyle name="Standard 3 3 3 3 2 3 4" xfId="35237" xr:uid="{00000000-0005-0000-0000-0000FB7D0000}"/>
    <cellStyle name="Standard 3 3 3 3 2 3 5" xfId="35238" xr:uid="{00000000-0005-0000-0000-0000FC7D0000}"/>
    <cellStyle name="Standard 3 3 3 3 2 4" xfId="8929" xr:uid="{00000000-0005-0000-0000-0000FD7D0000}"/>
    <cellStyle name="Standard 3 3 3 3 2 4 2" xfId="20905" xr:uid="{00000000-0005-0000-0000-0000FE7D0000}"/>
    <cellStyle name="Standard 3 3 3 3 2 4 2 2" xfId="35239" xr:uid="{00000000-0005-0000-0000-0000FF7D0000}"/>
    <cellStyle name="Standard 3 3 3 3 2 4 2 3" xfId="35240" xr:uid="{00000000-0005-0000-0000-0000007E0000}"/>
    <cellStyle name="Standard 3 3 3 3 2 4 3" xfId="35241" xr:uid="{00000000-0005-0000-0000-0000017E0000}"/>
    <cellStyle name="Standard 3 3 3 3 2 4 4" xfId="35242" xr:uid="{00000000-0005-0000-0000-0000027E0000}"/>
    <cellStyle name="Standard 3 3 3 3 2 5" xfId="20906" xr:uid="{00000000-0005-0000-0000-0000037E0000}"/>
    <cellStyle name="Standard 3 3 3 3 2 5 2" xfId="35243" xr:uid="{00000000-0005-0000-0000-0000047E0000}"/>
    <cellStyle name="Standard 3 3 3 3 2 5 3" xfId="35244" xr:uid="{00000000-0005-0000-0000-0000057E0000}"/>
    <cellStyle name="Standard 3 3 3 3 2 5 4" xfId="35245" xr:uid="{00000000-0005-0000-0000-0000067E0000}"/>
    <cellStyle name="Standard 3 3 3 3 2 6" xfId="35246" xr:uid="{00000000-0005-0000-0000-0000077E0000}"/>
    <cellStyle name="Standard 3 3 3 3 2 6 2" xfId="35247" xr:uid="{00000000-0005-0000-0000-0000087E0000}"/>
    <cellStyle name="Standard 3 3 3 3 2 7" xfId="35248" xr:uid="{00000000-0005-0000-0000-0000097E0000}"/>
    <cellStyle name="Standard 3 3 3 3 2 8" xfId="35249" xr:uid="{00000000-0005-0000-0000-00000A7E0000}"/>
    <cellStyle name="Standard 3 3 3 3 3" xfId="819" xr:uid="{00000000-0005-0000-0000-00000B7E0000}"/>
    <cellStyle name="Standard 3 3 3 3 3 2" xfId="820" xr:uid="{00000000-0005-0000-0000-00000C7E0000}"/>
    <cellStyle name="Standard 3 3 3 3 3 2 2" xfId="20907" xr:uid="{00000000-0005-0000-0000-00000D7E0000}"/>
    <cellStyle name="Standard 3 3 3 3 3 2 2 2" xfId="35250" xr:uid="{00000000-0005-0000-0000-00000E7E0000}"/>
    <cellStyle name="Standard 3 3 3 3 3 2 2 3" xfId="35251" xr:uid="{00000000-0005-0000-0000-00000F7E0000}"/>
    <cellStyle name="Standard 3 3 3 3 3 2 2 4" xfId="35252" xr:uid="{00000000-0005-0000-0000-0000107E0000}"/>
    <cellStyle name="Standard 3 3 3 3 3 2 3" xfId="35253" xr:uid="{00000000-0005-0000-0000-0000117E0000}"/>
    <cellStyle name="Standard 3 3 3 3 3 2 4" xfId="35254" xr:uid="{00000000-0005-0000-0000-0000127E0000}"/>
    <cellStyle name="Standard 3 3 3 3 3 2 5" xfId="35255" xr:uid="{00000000-0005-0000-0000-0000137E0000}"/>
    <cellStyle name="Standard 3 3 3 3 3 3" xfId="8930" xr:uid="{00000000-0005-0000-0000-0000147E0000}"/>
    <cellStyle name="Standard 3 3 3 3 3 3 2" xfId="20908" xr:uid="{00000000-0005-0000-0000-0000157E0000}"/>
    <cellStyle name="Standard 3 3 3 3 3 3 2 2" xfId="35256" xr:uid="{00000000-0005-0000-0000-0000167E0000}"/>
    <cellStyle name="Standard 3 3 3 3 3 3 2 3" xfId="35257" xr:uid="{00000000-0005-0000-0000-0000177E0000}"/>
    <cellStyle name="Standard 3 3 3 3 3 3 3" xfId="35258" xr:uid="{00000000-0005-0000-0000-0000187E0000}"/>
    <cellStyle name="Standard 3 3 3 3 3 3 4" xfId="35259" xr:uid="{00000000-0005-0000-0000-0000197E0000}"/>
    <cellStyle name="Standard 3 3 3 3 3 4" xfId="20909" xr:uid="{00000000-0005-0000-0000-00001A7E0000}"/>
    <cellStyle name="Standard 3 3 3 3 3 4 2" xfId="35260" xr:uid="{00000000-0005-0000-0000-00001B7E0000}"/>
    <cellStyle name="Standard 3 3 3 3 3 4 3" xfId="35261" xr:uid="{00000000-0005-0000-0000-00001C7E0000}"/>
    <cellStyle name="Standard 3 3 3 3 3 5" xfId="35262" xr:uid="{00000000-0005-0000-0000-00001D7E0000}"/>
    <cellStyle name="Standard 3 3 3 3 3 6" xfId="35263" xr:uid="{00000000-0005-0000-0000-00001E7E0000}"/>
    <cellStyle name="Standard 3 3 3 3 4" xfId="821" xr:uid="{00000000-0005-0000-0000-00001F7E0000}"/>
    <cellStyle name="Standard 3 3 3 3 4 2" xfId="20910" xr:uid="{00000000-0005-0000-0000-0000207E0000}"/>
    <cellStyle name="Standard 3 3 3 3 4 2 2" xfId="35264" xr:uid="{00000000-0005-0000-0000-0000217E0000}"/>
    <cellStyle name="Standard 3 3 3 3 4 2 3" xfId="35265" xr:uid="{00000000-0005-0000-0000-0000227E0000}"/>
    <cellStyle name="Standard 3 3 3 3 4 2 4" xfId="35266" xr:uid="{00000000-0005-0000-0000-0000237E0000}"/>
    <cellStyle name="Standard 3 3 3 3 4 3" xfId="35267" xr:uid="{00000000-0005-0000-0000-0000247E0000}"/>
    <cellStyle name="Standard 3 3 3 3 4 4" xfId="35268" xr:uid="{00000000-0005-0000-0000-0000257E0000}"/>
    <cellStyle name="Standard 3 3 3 3 4 5" xfId="35269" xr:uid="{00000000-0005-0000-0000-0000267E0000}"/>
    <cellStyle name="Standard 3 3 3 3 5" xfId="1380" xr:uid="{00000000-0005-0000-0000-0000277E0000}"/>
    <cellStyle name="Standard 3 3 3 3 5 2" xfId="20911" xr:uid="{00000000-0005-0000-0000-0000287E0000}"/>
    <cellStyle name="Standard 3 3 3 3 5 2 2" xfId="35270" xr:uid="{00000000-0005-0000-0000-0000297E0000}"/>
    <cellStyle name="Standard 3 3 3 3 5 2 3" xfId="35271" xr:uid="{00000000-0005-0000-0000-00002A7E0000}"/>
    <cellStyle name="Standard 3 3 3 3 5 3" xfId="35272" xr:uid="{00000000-0005-0000-0000-00002B7E0000}"/>
    <cellStyle name="Standard 3 3 3 3 5 4" xfId="35273" xr:uid="{00000000-0005-0000-0000-00002C7E0000}"/>
    <cellStyle name="Standard 3 3 3 3 6" xfId="20912" xr:uid="{00000000-0005-0000-0000-00002D7E0000}"/>
    <cellStyle name="Standard 3 3 3 3 6 2" xfId="35274" xr:uid="{00000000-0005-0000-0000-00002E7E0000}"/>
    <cellStyle name="Standard 3 3 3 3 6 3" xfId="35275" xr:uid="{00000000-0005-0000-0000-00002F7E0000}"/>
    <cellStyle name="Standard 3 3 3 3 6 4" xfId="35276" xr:uid="{00000000-0005-0000-0000-0000307E0000}"/>
    <cellStyle name="Standard 3 3 3 3 7" xfId="35277" xr:uid="{00000000-0005-0000-0000-0000317E0000}"/>
    <cellStyle name="Standard 3 3 3 3 7 2" xfId="35278" xr:uid="{00000000-0005-0000-0000-0000327E0000}"/>
    <cellStyle name="Standard 3 3 3 3 8" xfId="35279" xr:uid="{00000000-0005-0000-0000-0000337E0000}"/>
    <cellStyle name="Standard 3 3 3 3 9" xfId="35280" xr:uid="{00000000-0005-0000-0000-0000347E0000}"/>
    <cellStyle name="Standard 3 3 3 4" xfId="822" xr:uid="{00000000-0005-0000-0000-0000357E0000}"/>
    <cellStyle name="Standard 3 3 3 4 2" xfId="823" xr:uid="{00000000-0005-0000-0000-0000367E0000}"/>
    <cellStyle name="Standard 3 3 3 4 2 2" xfId="824" xr:uid="{00000000-0005-0000-0000-0000377E0000}"/>
    <cellStyle name="Standard 3 3 3 4 2 2 2" xfId="20913" xr:uid="{00000000-0005-0000-0000-0000387E0000}"/>
    <cellStyle name="Standard 3 3 3 4 2 2 2 2" xfId="35281" xr:uid="{00000000-0005-0000-0000-0000397E0000}"/>
    <cellStyle name="Standard 3 3 3 4 2 2 2 3" xfId="35282" xr:uid="{00000000-0005-0000-0000-00003A7E0000}"/>
    <cellStyle name="Standard 3 3 3 4 2 2 2 4" xfId="35283" xr:uid="{00000000-0005-0000-0000-00003B7E0000}"/>
    <cellStyle name="Standard 3 3 3 4 2 2 3" xfId="35284" xr:uid="{00000000-0005-0000-0000-00003C7E0000}"/>
    <cellStyle name="Standard 3 3 3 4 2 2 4" xfId="35285" xr:uid="{00000000-0005-0000-0000-00003D7E0000}"/>
    <cellStyle name="Standard 3 3 3 4 2 2 5" xfId="35286" xr:uid="{00000000-0005-0000-0000-00003E7E0000}"/>
    <cellStyle name="Standard 3 3 3 4 2 3" xfId="8931" xr:uid="{00000000-0005-0000-0000-00003F7E0000}"/>
    <cellStyle name="Standard 3 3 3 4 2 3 2" xfId="20914" xr:uid="{00000000-0005-0000-0000-0000407E0000}"/>
    <cellStyle name="Standard 3 3 3 4 2 3 2 2" xfId="35287" xr:uid="{00000000-0005-0000-0000-0000417E0000}"/>
    <cellStyle name="Standard 3 3 3 4 2 3 2 3" xfId="35288" xr:uid="{00000000-0005-0000-0000-0000427E0000}"/>
    <cellStyle name="Standard 3 3 3 4 2 3 3" xfId="35289" xr:uid="{00000000-0005-0000-0000-0000437E0000}"/>
    <cellStyle name="Standard 3 3 3 4 2 3 4" xfId="35290" xr:uid="{00000000-0005-0000-0000-0000447E0000}"/>
    <cellStyle name="Standard 3 3 3 4 2 4" xfId="20915" xr:uid="{00000000-0005-0000-0000-0000457E0000}"/>
    <cellStyle name="Standard 3 3 3 4 2 4 2" xfId="35291" xr:uid="{00000000-0005-0000-0000-0000467E0000}"/>
    <cellStyle name="Standard 3 3 3 4 2 4 3" xfId="35292" xr:uid="{00000000-0005-0000-0000-0000477E0000}"/>
    <cellStyle name="Standard 3 3 3 4 2 5" xfId="35293" xr:uid="{00000000-0005-0000-0000-0000487E0000}"/>
    <cellStyle name="Standard 3 3 3 4 2 6" xfId="35294" xr:uid="{00000000-0005-0000-0000-0000497E0000}"/>
    <cellStyle name="Standard 3 3 3 4 3" xfId="825" xr:uid="{00000000-0005-0000-0000-00004A7E0000}"/>
    <cellStyle name="Standard 3 3 3 4 3 2" xfId="20916" xr:uid="{00000000-0005-0000-0000-00004B7E0000}"/>
    <cellStyle name="Standard 3 3 3 4 3 2 2" xfId="35295" xr:uid="{00000000-0005-0000-0000-00004C7E0000}"/>
    <cellStyle name="Standard 3 3 3 4 3 2 3" xfId="35296" xr:uid="{00000000-0005-0000-0000-00004D7E0000}"/>
    <cellStyle name="Standard 3 3 3 4 3 2 4" xfId="35297" xr:uid="{00000000-0005-0000-0000-00004E7E0000}"/>
    <cellStyle name="Standard 3 3 3 4 3 3" xfId="35298" xr:uid="{00000000-0005-0000-0000-00004F7E0000}"/>
    <cellStyle name="Standard 3 3 3 4 3 4" xfId="35299" xr:uid="{00000000-0005-0000-0000-0000507E0000}"/>
    <cellStyle name="Standard 3 3 3 4 3 5" xfId="35300" xr:uid="{00000000-0005-0000-0000-0000517E0000}"/>
    <cellStyle name="Standard 3 3 3 4 4" xfId="8932" xr:uid="{00000000-0005-0000-0000-0000527E0000}"/>
    <cellStyle name="Standard 3 3 3 4 4 2" xfId="20917" xr:uid="{00000000-0005-0000-0000-0000537E0000}"/>
    <cellStyle name="Standard 3 3 3 4 4 2 2" xfId="35301" xr:uid="{00000000-0005-0000-0000-0000547E0000}"/>
    <cellStyle name="Standard 3 3 3 4 4 2 3" xfId="35302" xr:uid="{00000000-0005-0000-0000-0000557E0000}"/>
    <cellStyle name="Standard 3 3 3 4 4 3" xfId="35303" xr:uid="{00000000-0005-0000-0000-0000567E0000}"/>
    <cellStyle name="Standard 3 3 3 4 4 4" xfId="35304" xr:uid="{00000000-0005-0000-0000-0000577E0000}"/>
    <cellStyle name="Standard 3 3 3 4 5" xfId="20918" xr:uid="{00000000-0005-0000-0000-0000587E0000}"/>
    <cellStyle name="Standard 3 3 3 4 5 2" xfId="35305" xr:uid="{00000000-0005-0000-0000-0000597E0000}"/>
    <cellStyle name="Standard 3 3 3 4 5 3" xfId="35306" xr:uid="{00000000-0005-0000-0000-00005A7E0000}"/>
    <cellStyle name="Standard 3 3 3 4 5 4" xfId="35307" xr:uid="{00000000-0005-0000-0000-00005B7E0000}"/>
    <cellStyle name="Standard 3 3 3 4 6" xfId="35308" xr:uid="{00000000-0005-0000-0000-00005C7E0000}"/>
    <cellStyle name="Standard 3 3 3 4 6 2" xfId="35309" xr:uid="{00000000-0005-0000-0000-00005D7E0000}"/>
    <cellStyle name="Standard 3 3 3 4 7" xfId="35310" xr:uid="{00000000-0005-0000-0000-00005E7E0000}"/>
    <cellStyle name="Standard 3 3 3 4 8" xfId="35311" xr:uid="{00000000-0005-0000-0000-00005F7E0000}"/>
    <cellStyle name="Standard 3 3 3 5" xfId="826" xr:uid="{00000000-0005-0000-0000-0000607E0000}"/>
    <cellStyle name="Standard 3 3 3 5 2" xfId="827" xr:uid="{00000000-0005-0000-0000-0000617E0000}"/>
    <cellStyle name="Standard 3 3 3 5 2 2" xfId="828" xr:uid="{00000000-0005-0000-0000-0000627E0000}"/>
    <cellStyle name="Standard 3 3 3 5 2 2 2" xfId="20919" xr:uid="{00000000-0005-0000-0000-0000637E0000}"/>
    <cellStyle name="Standard 3 3 3 5 2 2 2 2" xfId="35312" xr:uid="{00000000-0005-0000-0000-0000647E0000}"/>
    <cellStyle name="Standard 3 3 3 5 2 2 2 3" xfId="35313" xr:uid="{00000000-0005-0000-0000-0000657E0000}"/>
    <cellStyle name="Standard 3 3 3 5 2 2 2 4" xfId="35314" xr:uid="{00000000-0005-0000-0000-0000667E0000}"/>
    <cellStyle name="Standard 3 3 3 5 2 2 3" xfId="35315" xr:uid="{00000000-0005-0000-0000-0000677E0000}"/>
    <cellStyle name="Standard 3 3 3 5 2 2 4" xfId="35316" xr:uid="{00000000-0005-0000-0000-0000687E0000}"/>
    <cellStyle name="Standard 3 3 3 5 2 2 5" xfId="35317" xr:uid="{00000000-0005-0000-0000-0000697E0000}"/>
    <cellStyle name="Standard 3 3 3 5 2 3" xfId="8933" xr:uid="{00000000-0005-0000-0000-00006A7E0000}"/>
    <cellStyle name="Standard 3 3 3 5 2 3 2" xfId="20920" xr:uid="{00000000-0005-0000-0000-00006B7E0000}"/>
    <cellStyle name="Standard 3 3 3 5 2 3 2 2" xfId="35318" xr:uid="{00000000-0005-0000-0000-00006C7E0000}"/>
    <cellStyle name="Standard 3 3 3 5 2 3 2 3" xfId="35319" xr:uid="{00000000-0005-0000-0000-00006D7E0000}"/>
    <cellStyle name="Standard 3 3 3 5 2 3 3" xfId="35320" xr:uid="{00000000-0005-0000-0000-00006E7E0000}"/>
    <cellStyle name="Standard 3 3 3 5 2 3 4" xfId="35321" xr:uid="{00000000-0005-0000-0000-00006F7E0000}"/>
    <cellStyle name="Standard 3 3 3 5 2 4" xfId="20921" xr:uid="{00000000-0005-0000-0000-0000707E0000}"/>
    <cellStyle name="Standard 3 3 3 5 2 4 2" xfId="35322" xr:uid="{00000000-0005-0000-0000-0000717E0000}"/>
    <cellStyle name="Standard 3 3 3 5 2 4 3" xfId="35323" xr:uid="{00000000-0005-0000-0000-0000727E0000}"/>
    <cellStyle name="Standard 3 3 3 5 2 5" xfId="35324" xr:uid="{00000000-0005-0000-0000-0000737E0000}"/>
    <cellStyle name="Standard 3 3 3 5 2 6" xfId="35325" xr:uid="{00000000-0005-0000-0000-0000747E0000}"/>
    <cellStyle name="Standard 3 3 3 5 3" xfId="829" xr:uid="{00000000-0005-0000-0000-0000757E0000}"/>
    <cellStyle name="Standard 3 3 3 5 3 2" xfId="20922" xr:uid="{00000000-0005-0000-0000-0000767E0000}"/>
    <cellStyle name="Standard 3 3 3 5 3 2 2" xfId="35326" xr:uid="{00000000-0005-0000-0000-0000777E0000}"/>
    <cellStyle name="Standard 3 3 3 5 3 2 3" xfId="35327" xr:uid="{00000000-0005-0000-0000-0000787E0000}"/>
    <cellStyle name="Standard 3 3 3 5 3 2 4" xfId="35328" xr:uid="{00000000-0005-0000-0000-0000797E0000}"/>
    <cellStyle name="Standard 3 3 3 5 3 3" xfId="35329" xr:uid="{00000000-0005-0000-0000-00007A7E0000}"/>
    <cellStyle name="Standard 3 3 3 5 3 4" xfId="35330" xr:uid="{00000000-0005-0000-0000-00007B7E0000}"/>
    <cellStyle name="Standard 3 3 3 5 3 5" xfId="35331" xr:uid="{00000000-0005-0000-0000-00007C7E0000}"/>
    <cellStyle name="Standard 3 3 3 5 4" xfId="8934" xr:uid="{00000000-0005-0000-0000-00007D7E0000}"/>
    <cellStyle name="Standard 3 3 3 5 4 2" xfId="20923" xr:uid="{00000000-0005-0000-0000-00007E7E0000}"/>
    <cellStyle name="Standard 3 3 3 5 4 2 2" xfId="35332" xr:uid="{00000000-0005-0000-0000-00007F7E0000}"/>
    <cellStyle name="Standard 3 3 3 5 4 2 3" xfId="35333" xr:uid="{00000000-0005-0000-0000-0000807E0000}"/>
    <cellStyle name="Standard 3 3 3 5 4 3" xfId="35334" xr:uid="{00000000-0005-0000-0000-0000817E0000}"/>
    <cellStyle name="Standard 3 3 3 5 4 4" xfId="35335" xr:uid="{00000000-0005-0000-0000-0000827E0000}"/>
    <cellStyle name="Standard 3 3 3 5 5" xfId="20924" xr:uid="{00000000-0005-0000-0000-0000837E0000}"/>
    <cellStyle name="Standard 3 3 3 5 5 2" xfId="35336" xr:uid="{00000000-0005-0000-0000-0000847E0000}"/>
    <cellStyle name="Standard 3 3 3 5 5 3" xfId="35337" xr:uid="{00000000-0005-0000-0000-0000857E0000}"/>
    <cellStyle name="Standard 3 3 3 5 5 4" xfId="35338" xr:uid="{00000000-0005-0000-0000-0000867E0000}"/>
    <cellStyle name="Standard 3 3 3 5 6" xfId="35339" xr:uid="{00000000-0005-0000-0000-0000877E0000}"/>
    <cellStyle name="Standard 3 3 3 5 6 2" xfId="35340" xr:uid="{00000000-0005-0000-0000-0000887E0000}"/>
    <cellStyle name="Standard 3 3 3 5 7" xfId="35341" xr:uid="{00000000-0005-0000-0000-0000897E0000}"/>
    <cellStyle name="Standard 3 3 3 5 8" xfId="35342" xr:uid="{00000000-0005-0000-0000-00008A7E0000}"/>
    <cellStyle name="Standard 3 3 3 6" xfId="830" xr:uid="{00000000-0005-0000-0000-00008B7E0000}"/>
    <cellStyle name="Standard 3 3 3 6 2" xfId="831" xr:uid="{00000000-0005-0000-0000-00008C7E0000}"/>
    <cellStyle name="Standard 3 3 3 6 2 2" xfId="20925" xr:uid="{00000000-0005-0000-0000-00008D7E0000}"/>
    <cellStyle name="Standard 3 3 3 6 2 2 2" xfId="35343" xr:uid="{00000000-0005-0000-0000-00008E7E0000}"/>
    <cellStyle name="Standard 3 3 3 6 2 2 3" xfId="35344" xr:uid="{00000000-0005-0000-0000-00008F7E0000}"/>
    <cellStyle name="Standard 3 3 3 6 2 2 4" xfId="35345" xr:uid="{00000000-0005-0000-0000-0000907E0000}"/>
    <cellStyle name="Standard 3 3 3 6 2 3" xfId="35346" xr:uid="{00000000-0005-0000-0000-0000917E0000}"/>
    <cellStyle name="Standard 3 3 3 6 2 4" xfId="35347" xr:uid="{00000000-0005-0000-0000-0000927E0000}"/>
    <cellStyle name="Standard 3 3 3 6 2 5" xfId="35348" xr:uid="{00000000-0005-0000-0000-0000937E0000}"/>
    <cellStyle name="Standard 3 3 3 6 3" xfId="8935" xr:uid="{00000000-0005-0000-0000-0000947E0000}"/>
    <cellStyle name="Standard 3 3 3 6 3 2" xfId="20926" xr:uid="{00000000-0005-0000-0000-0000957E0000}"/>
    <cellStyle name="Standard 3 3 3 6 3 2 2" xfId="35349" xr:uid="{00000000-0005-0000-0000-0000967E0000}"/>
    <cellStyle name="Standard 3 3 3 6 3 2 3" xfId="35350" xr:uid="{00000000-0005-0000-0000-0000977E0000}"/>
    <cellStyle name="Standard 3 3 3 6 3 3" xfId="35351" xr:uid="{00000000-0005-0000-0000-0000987E0000}"/>
    <cellStyle name="Standard 3 3 3 6 3 4" xfId="35352" xr:uid="{00000000-0005-0000-0000-0000997E0000}"/>
    <cellStyle name="Standard 3 3 3 6 4" xfId="20927" xr:uid="{00000000-0005-0000-0000-00009A7E0000}"/>
    <cellStyle name="Standard 3 3 3 6 4 2" xfId="35353" xr:uid="{00000000-0005-0000-0000-00009B7E0000}"/>
    <cellStyle name="Standard 3 3 3 6 4 3" xfId="35354" xr:uid="{00000000-0005-0000-0000-00009C7E0000}"/>
    <cellStyle name="Standard 3 3 3 6 5" xfId="35355" xr:uid="{00000000-0005-0000-0000-00009D7E0000}"/>
    <cellStyle name="Standard 3 3 3 6 6" xfId="35356" xr:uid="{00000000-0005-0000-0000-00009E7E0000}"/>
    <cellStyle name="Standard 3 3 3 7" xfId="832" xr:uid="{00000000-0005-0000-0000-00009F7E0000}"/>
    <cellStyle name="Standard 3 3 3 7 2" xfId="833" xr:uid="{00000000-0005-0000-0000-0000A07E0000}"/>
    <cellStyle name="Standard 3 3 3 7 2 2" xfId="20928" xr:uid="{00000000-0005-0000-0000-0000A17E0000}"/>
    <cellStyle name="Standard 3 3 3 7 2 2 2" xfId="35357" xr:uid="{00000000-0005-0000-0000-0000A27E0000}"/>
    <cellStyle name="Standard 3 3 3 7 2 2 3" xfId="35358" xr:uid="{00000000-0005-0000-0000-0000A37E0000}"/>
    <cellStyle name="Standard 3 3 3 7 2 2 4" xfId="35359" xr:uid="{00000000-0005-0000-0000-0000A47E0000}"/>
    <cellStyle name="Standard 3 3 3 7 2 3" xfId="35360" xr:uid="{00000000-0005-0000-0000-0000A57E0000}"/>
    <cellStyle name="Standard 3 3 3 7 2 4" xfId="35361" xr:uid="{00000000-0005-0000-0000-0000A67E0000}"/>
    <cellStyle name="Standard 3 3 3 7 2 5" xfId="35362" xr:uid="{00000000-0005-0000-0000-0000A77E0000}"/>
    <cellStyle name="Standard 3 3 3 7 3" xfId="20929" xr:uid="{00000000-0005-0000-0000-0000A87E0000}"/>
    <cellStyle name="Standard 3 3 3 7 3 2" xfId="35363" xr:uid="{00000000-0005-0000-0000-0000A97E0000}"/>
    <cellStyle name="Standard 3 3 3 7 3 3" xfId="35364" xr:uid="{00000000-0005-0000-0000-0000AA7E0000}"/>
    <cellStyle name="Standard 3 3 3 7 3 4" xfId="35365" xr:uid="{00000000-0005-0000-0000-0000AB7E0000}"/>
    <cellStyle name="Standard 3 3 3 7 4" xfId="35366" xr:uid="{00000000-0005-0000-0000-0000AC7E0000}"/>
    <cellStyle name="Standard 3 3 3 7 5" xfId="35367" xr:uid="{00000000-0005-0000-0000-0000AD7E0000}"/>
    <cellStyle name="Standard 3 3 3 7 6" xfId="35368" xr:uid="{00000000-0005-0000-0000-0000AE7E0000}"/>
    <cellStyle name="Standard 3 3 3 8" xfId="834" xr:uid="{00000000-0005-0000-0000-0000AF7E0000}"/>
    <cellStyle name="Standard 3 3 3 8 2" xfId="835" xr:uid="{00000000-0005-0000-0000-0000B07E0000}"/>
    <cellStyle name="Standard 3 3 3 8 2 2" xfId="20930" xr:uid="{00000000-0005-0000-0000-0000B17E0000}"/>
    <cellStyle name="Standard 3 3 3 8 2 2 2" xfId="38790" xr:uid="{00000000-0005-0000-0000-0000B27E0000}"/>
    <cellStyle name="Standard 3 3 3 8 2 2 3" xfId="38791" xr:uid="{00000000-0005-0000-0000-0000B37E0000}"/>
    <cellStyle name="Standard 3 3 3 8 2 3" xfId="35369" xr:uid="{00000000-0005-0000-0000-0000B47E0000}"/>
    <cellStyle name="Standard 3 3 3 8 2 4" xfId="35370" xr:uid="{00000000-0005-0000-0000-0000B57E0000}"/>
    <cellStyle name="Standard 3 3 3 8 3" xfId="20931" xr:uid="{00000000-0005-0000-0000-0000B67E0000}"/>
    <cellStyle name="Standard 3 3 3 8 3 2" xfId="38792" xr:uid="{00000000-0005-0000-0000-0000B77E0000}"/>
    <cellStyle name="Standard 3 3 3 8 3 3" xfId="38793" xr:uid="{00000000-0005-0000-0000-0000B87E0000}"/>
    <cellStyle name="Standard 3 3 3 8 4" xfId="35371" xr:uid="{00000000-0005-0000-0000-0000B97E0000}"/>
    <cellStyle name="Standard 3 3 3 8 5" xfId="35372" xr:uid="{00000000-0005-0000-0000-0000BA7E0000}"/>
    <cellStyle name="Standard 3 3 3 9" xfId="836" xr:uid="{00000000-0005-0000-0000-0000BB7E0000}"/>
    <cellStyle name="Standard 3 3 3 9 2" xfId="20932" xr:uid="{00000000-0005-0000-0000-0000BC7E0000}"/>
    <cellStyle name="Standard 3 3 3 9 2 2" xfId="35373" xr:uid="{00000000-0005-0000-0000-0000BD7E0000}"/>
    <cellStyle name="Standard 3 3 3 9 2 3" xfId="35374" xr:uid="{00000000-0005-0000-0000-0000BE7E0000}"/>
    <cellStyle name="Standard 3 3 3 9 3" xfId="35375" xr:uid="{00000000-0005-0000-0000-0000BF7E0000}"/>
    <cellStyle name="Standard 3 3 3 9 4" xfId="35376" xr:uid="{00000000-0005-0000-0000-0000C07E0000}"/>
    <cellStyle name="Standard 3 3 4" xfId="837" xr:uid="{00000000-0005-0000-0000-0000C17E0000}"/>
    <cellStyle name="Standard 3 3 4 10" xfId="20933" xr:uid="{00000000-0005-0000-0000-0000C27E0000}"/>
    <cellStyle name="Standard 3 3 4 10 2" xfId="35377" xr:uid="{00000000-0005-0000-0000-0000C37E0000}"/>
    <cellStyle name="Standard 3 3 4 10 3" xfId="35378" xr:uid="{00000000-0005-0000-0000-0000C47E0000}"/>
    <cellStyle name="Standard 3 3 4 10 4" xfId="35379" xr:uid="{00000000-0005-0000-0000-0000C57E0000}"/>
    <cellStyle name="Standard 3 3 4 11" xfId="35380" xr:uid="{00000000-0005-0000-0000-0000C67E0000}"/>
    <cellStyle name="Standard 3 3 4 11 2" xfId="35381" xr:uid="{00000000-0005-0000-0000-0000C77E0000}"/>
    <cellStyle name="Standard 3 3 4 12" xfId="35382" xr:uid="{00000000-0005-0000-0000-0000C87E0000}"/>
    <cellStyle name="Standard 3 3 4 13" xfId="35383" xr:uid="{00000000-0005-0000-0000-0000C97E0000}"/>
    <cellStyle name="Standard 3 3 4 2" xfId="838" xr:uid="{00000000-0005-0000-0000-0000CA7E0000}"/>
    <cellStyle name="Standard 3 3 4 2 2" xfId="839" xr:uid="{00000000-0005-0000-0000-0000CB7E0000}"/>
    <cellStyle name="Standard 3 3 4 2 2 2" xfId="840" xr:uid="{00000000-0005-0000-0000-0000CC7E0000}"/>
    <cellStyle name="Standard 3 3 4 2 2 2 2" xfId="841" xr:uid="{00000000-0005-0000-0000-0000CD7E0000}"/>
    <cellStyle name="Standard 3 3 4 2 2 2 2 2" xfId="20934" xr:uid="{00000000-0005-0000-0000-0000CE7E0000}"/>
    <cellStyle name="Standard 3 3 4 2 2 2 2 2 2" xfId="35384" xr:uid="{00000000-0005-0000-0000-0000CF7E0000}"/>
    <cellStyle name="Standard 3 3 4 2 2 2 2 2 3" xfId="35385" xr:uid="{00000000-0005-0000-0000-0000D07E0000}"/>
    <cellStyle name="Standard 3 3 4 2 2 2 2 2 4" xfId="35386" xr:uid="{00000000-0005-0000-0000-0000D17E0000}"/>
    <cellStyle name="Standard 3 3 4 2 2 2 2 3" xfId="35387" xr:uid="{00000000-0005-0000-0000-0000D27E0000}"/>
    <cellStyle name="Standard 3 3 4 2 2 2 2 4" xfId="35388" xr:uid="{00000000-0005-0000-0000-0000D37E0000}"/>
    <cellStyle name="Standard 3 3 4 2 2 2 2 5" xfId="35389" xr:uid="{00000000-0005-0000-0000-0000D47E0000}"/>
    <cellStyle name="Standard 3 3 4 2 2 2 3" xfId="8936" xr:uid="{00000000-0005-0000-0000-0000D57E0000}"/>
    <cellStyle name="Standard 3 3 4 2 2 2 3 2" xfId="20935" xr:uid="{00000000-0005-0000-0000-0000D67E0000}"/>
    <cellStyle name="Standard 3 3 4 2 2 2 3 2 2" xfId="35390" xr:uid="{00000000-0005-0000-0000-0000D77E0000}"/>
    <cellStyle name="Standard 3 3 4 2 2 2 3 2 3" xfId="35391" xr:uid="{00000000-0005-0000-0000-0000D87E0000}"/>
    <cellStyle name="Standard 3 3 4 2 2 2 3 3" xfId="35392" xr:uid="{00000000-0005-0000-0000-0000D97E0000}"/>
    <cellStyle name="Standard 3 3 4 2 2 2 3 4" xfId="35393" xr:uid="{00000000-0005-0000-0000-0000DA7E0000}"/>
    <cellStyle name="Standard 3 3 4 2 2 2 4" xfId="20936" xr:uid="{00000000-0005-0000-0000-0000DB7E0000}"/>
    <cellStyle name="Standard 3 3 4 2 2 2 4 2" xfId="35394" xr:uid="{00000000-0005-0000-0000-0000DC7E0000}"/>
    <cellStyle name="Standard 3 3 4 2 2 2 4 3" xfId="35395" xr:uid="{00000000-0005-0000-0000-0000DD7E0000}"/>
    <cellStyle name="Standard 3 3 4 2 2 2 5" xfId="35396" xr:uid="{00000000-0005-0000-0000-0000DE7E0000}"/>
    <cellStyle name="Standard 3 3 4 2 2 2 6" xfId="35397" xr:uid="{00000000-0005-0000-0000-0000DF7E0000}"/>
    <cellStyle name="Standard 3 3 4 2 2 3" xfId="842" xr:uid="{00000000-0005-0000-0000-0000E07E0000}"/>
    <cellStyle name="Standard 3 3 4 2 2 3 2" xfId="20937" xr:uid="{00000000-0005-0000-0000-0000E17E0000}"/>
    <cellStyle name="Standard 3 3 4 2 2 3 2 2" xfId="35398" xr:uid="{00000000-0005-0000-0000-0000E27E0000}"/>
    <cellStyle name="Standard 3 3 4 2 2 3 2 3" xfId="35399" xr:uid="{00000000-0005-0000-0000-0000E37E0000}"/>
    <cellStyle name="Standard 3 3 4 2 2 3 2 4" xfId="35400" xr:uid="{00000000-0005-0000-0000-0000E47E0000}"/>
    <cellStyle name="Standard 3 3 4 2 2 3 3" xfId="35401" xr:uid="{00000000-0005-0000-0000-0000E57E0000}"/>
    <cellStyle name="Standard 3 3 4 2 2 3 4" xfId="35402" xr:uid="{00000000-0005-0000-0000-0000E67E0000}"/>
    <cellStyle name="Standard 3 3 4 2 2 3 5" xfId="35403" xr:uid="{00000000-0005-0000-0000-0000E77E0000}"/>
    <cellStyle name="Standard 3 3 4 2 2 4" xfId="8937" xr:uid="{00000000-0005-0000-0000-0000E87E0000}"/>
    <cellStyle name="Standard 3 3 4 2 2 4 2" xfId="20938" xr:uid="{00000000-0005-0000-0000-0000E97E0000}"/>
    <cellStyle name="Standard 3 3 4 2 2 4 2 2" xfId="35404" xr:uid="{00000000-0005-0000-0000-0000EA7E0000}"/>
    <cellStyle name="Standard 3 3 4 2 2 4 2 3" xfId="35405" xr:uid="{00000000-0005-0000-0000-0000EB7E0000}"/>
    <cellStyle name="Standard 3 3 4 2 2 4 3" xfId="35406" xr:uid="{00000000-0005-0000-0000-0000EC7E0000}"/>
    <cellStyle name="Standard 3 3 4 2 2 4 4" xfId="35407" xr:uid="{00000000-0005-0000-0000-0000ED7E0000}"/>
    <cellStyle name="Standard 3 3 4 2 2 5" xfId="20939" xr:uid="{00000000-0005-0000-0000-0000EE7E0000}"/>
    <cellStyle name="Standard 3 3 4 2 2 5 2" xfId="35408" xr:uid="{00000000-0005-0000-0000-0000EF7E0000}"/>
    <cellStyle name="Standard 3 3 4 2 2 5 3" xfId="35409" xr:uid="{00000000-0005-0000-0000-0000F07E0000}"/>
    <cellStyle name="Standard 3 3 4 2 2 5 4" xfId="35410" xr:uid="{00000000-0005-0000-0000-0000F17E0000}"/>
    <cellStyle name="Standard 3 3 4 2 2 6" xfId="35411" xr:uid="{00000000-0005-0000-0000-0000F27E0000}"/>
    <cellStyle name="Standard 3 3 4 2 2 6 2" xfId="35412" xr:uid="{00000000-0005-0000-0000-0000F37E0000}"/>
    <cellStyle name="Standard 3 3 4 2 2 7" xfId="35413" xr:uid="{00000000-0005-0000-0000-0000F47E0000}"/>
    <cellStyle name="Standard 3 3 4 2 2 8" xfId="35414" xr:uid="{00000000-0005-0000-0000-0000F57E0000}"/>
    <cellStyle name="Standard 3 3 4 2 3" xfId="843" xr:uid="{00000000-0005-0000-0000-0000F67E0000}"/>
    <cellStyle name="Standard 3 3 4 2 3 2" xfId="844" xr:uid="{00000000-0005-0000-0000-0000F77E0000}"/>
    <cellStyle name="Standard 3 3 4 2 3 2 2" xfId="20940" xr:uid="{00000000-0005-0000-0000-0000F87E0000}"/>
    <cellStyle name="Standard 3 3 4 2 3 2 2 2" xfId="35415" xr:uid="{00000000-0005-0000-0000-0000F97E0000}"/>
    <cellStyle name="Standard 3 3 4 2 3 2 2 3" xfId="35416" xr:uid="{00000000-0005-0000-0000-0000FA7E0000}"/>
    <cellStyle name="Standard 3 3 4 2 3 2 2 4" xfId="35417" xr:uid="{00000000-0005-0000-0000-0000FB7E0000}"/>
    <cellStyle name="Standard 3 3 4 2 3 2 3" xfId="35418" xr:uid="{00000000-0005-0000-0000-0000FC7E0000}"/>
    <cellStyle name="Standard 3 3 4 2 3 2 4" xfId="35419" xr:uid="{00000000-0005-0000-0000-0000FD7E0000}"/>
    <cellStyle name="Standard 3 3 4 2 3 2 5" xfId="35420" xr:uid="{00000000-0005-0000-0000-0000FE7E0000}"/>
    <cellStyle name="Standard 3 3 4 2 3 3" xfId="8938" xr:uid="{00000000-0005-0000-0000-0000FF7E0000}"/>
    <cellStyle name="Standard 3 3 4 2 3 3 2" xfId="20941" xr:uid="{00000000-0005-0000-0000-0000007F0000}"/>
    <cellStyle name="Standard 3 3 4 2 3 3 2 2" xfId="35421" xr:uid="{00000000-0005-0000-0000-0000017F0000}"/>
    <cellStyle name="Standard 3 3 4 2 3 3 2 3" xfId="35422" xr:uid="{00000000-0005-0000-0000-0000027F0000}"/>
    <cellStyle name="Standard 3 3 4 2 3 3 3" xfId="35423" xr:uid="{00000000-0005-0000-0000-0000037F0000}"/>
    <cellStyle name="Standard 3 3 4 2 3 3 4" xfId="35424" xr:uid="{00000000-0005-0000-0000-0000047F0000}"/>
    <cellStyle name="Standard 3 3 4 2 3 4" xfId="20942" xr:uid="{00000000-0005-0000-0000-0000057F0000}"/>
    <cellStyle name="Standard 3 3 4 2 3 4 2" xfId="35425" xr:uid="{00000000-0005-0000-0000-0000067F0000}"/>
    <cellStyle name="Standard 3 3 4 2 3 4 3" xfId="35426" xr:uid="{00000000-0005-0000-0000-0000077F0000}"/>
    <cellStyle name="Standard 3 3 4 2 3 5" xfId="35427" xr:uid="{00000000-0005-0000-0000-0000087F0000}"/>
    <cellStyle name="Standard 3 3 4 2 3 6" xfId="35428" xr:uid="{00000000-0005-0000-0000-0000097F0000}"/>
    <cellStyle name="Standard 3 3 4 2 4" xfId="845" xr:uid="{00000000-0005-0000-0000-00000A7F0000}"/>
    <cellStyle name="Standard 3 3 4 2 4 2" xfId="20943" xr:uid="{00000000-0005-0000-0000-00000B7F0000}"/>
    <cellStyle name="Standard 3 3 4 2 4 2 2" xfId="35429" xr:uid="{00000000-0005-0000-0000-00000C7F0000}"/>
    <cellStyle name="Standard 3 3 4 2 4 2 3" xfId="35430" xr:uid="{00000000-0005-0000-0000-00000D7F0000}"/>
    <cellStyle name="Standard 3 3 4 2 4 2 4" xfId="35431" xr:uid="{00000000-0005-0000-0000-00000E7F0000}"/>
    <cellStyle name="Standard 3 3 4 2 4 3" xfId="35432" xr:uid="{00000000-0005-0000-0000-00000F7F0000}"/>
    <cellStyle name="Standard 3 3 4 2 4 4" xfId="35433" xr:uid="{00000000-0005-0000-0000-0000107F0000}"/>
    <cellStyle name="Standard 3 3 4 2 4 5" xfId="35434" xr:uid="{00000000-0005-0000-0000-0000117F0000}"/>
    <cellStyle name="Standard 3 3 4 2 5" xfId="1381" xr:uid="{00000000-0005-0000-0000-0000127F0000}"/>
    <cellStyle name="Standard 3 3 4 2 5 2" xfId="20944" xr:uid="{00000000-0005-0000-0000-0000137F0000}"/>
    <cellStyle name="Standard 3 3 4 2 5 2 2" xfId="35435" xr:uid="{00000000-0005-0000-0000-0000147F0000}"/>
    <cellStyle name="Standard 3 3 4 2 5 2 3" xfId="35436" xr:uid="{00000000-0005-0000-0000-0000157F0000}"/>
    <cellStyle name="Standard 3 3 4 2 5 3" xfId="35437" xr:uid="{00000000-0005-0000-0000-0000167F0000}"/>
    <cellStyle name="Standard 3 3 4 2 5 4" xfId="35438" xr:uid="{00000000-0005-0000-0000-0000177F0000}"/>
    <cellStyle name="Standard 3 3 4 2 6" xfId="20945" xr:uid="{00000000-0005-0000-0000-0000187F0000}"/>
    <cellStyle name="Standard 3 3 4 2 6 2" xfId="35439" xr:uid="{00000000-0005-0000-0000-0000197F0000}"/>
    <cellStyle name="Standard 3 3 4 2 6 3" xfId="35440" xr:uid="{00000000-0005-0000-0000-00001A7F0000}"/>
    <cellStyle name="Standard 3 3 4 2 6 4" xfId="35441" xr:uid="{00000000-0005-0000-0000-00001B7F0000}"/>
    <cellStyle name="Standard 3 3 4 2 7" xfId="35442" xr:uid="{00000000-0005-0000-0000-00001C7F0000}"/>
    <cellStyle name="Standard 3 3 4 2 7 2" xfId="35443" xr:uid="{00000000-0005-0000-0000-00001D7F0000}"/>
    <cellStyle name="Standard 3 3 4 2 8" xfId="35444" xr:uid="{00000000-0005-0000-0000-00001E7F0000}"/>
    <cellStyle name="Standard 3 3 4 2 9" xfId="35445" xr:uid="{00000000-0005-0000-0000-00001F7F0000}"/>
    <cellStyle name="Standard 3 3 4 3" xfId="846" xr:uid="{00000000-0005-0000-0000-0000207F0000}"/>
    <cellStyle name="Standard 3 3 4 3 2" xfId="847" xr:uid="{00000000-0005-0000-0000-0000217F0000}"/>
    <cellStyle name="Standard 3 3 4 3 2 2" xfId="848" xr:uid="{00000000-0005-0000-0000-0000227F0000}"/>
    <cellStyle name="Standard 3 3 4 3 2 2 2" xfId="849" xr:uid="{00000000-0005-0000-0000-0000237F0000}"/>
    <cellStyle name="Standard 3 3 4 3 2 2 2 2" xfId="20946" xr:uid="{00000000-0005-0000-0000-0000247F0000}"/>
    <cellStyle name="Standard 3 3 4 3 2 2 2 2 2" xfId="35446" xr:uid="{00000000-0005-0000-0000-0000257F0000}"/>
    <cellStyle name="Standard 3 3 4 3 2 2 2 2 3" xfId="35447" xr:uid="{00000000-0005-0000-0000-0000267F0000}"/>
    <cellStyle name="Standard 3 3 4 3 2 2 2 2 4" xfId="35448" xr:uid="{00000000-0005-0000-0000-0000277F0000}"/>
    <cellStyle name="Standard 3 3 4 3 2 2 2 3" xfId="35449" xr:uid="{00000000-0005-0000-0000-0000287F0000}"/>
    <cellStyle name="Standard 3 3 4 3 2 2 2 4" xfId="35450" xr:uid="{00000000-0005-0000-0000-0000297F0000}"/>
    <cellStyle name="Standard 3 3 4 3 2 2 2 5" xfId="35451" xr:uid="{00000000-0005-0000-0000-00002A7F0000}"/>
    <cellStyle name="Standard 3 3 4 3 2 2 3" xfId="8939" xr:uid="{00000000-0005-0000-0000-00002B7F0000}"/>
    <cellStyle name="Standard 3 3 4 3 2 2 3 2" xfId="20947" xr:uid="{00000000-0005-0000-0000-00002C7F0000}"/>
    <cellStyle name="Standard 3 3 4 3 2 2 3 2 2" xfId="35452" xr:uid="{00000000-0005-0000-0000-00002D7F0000}"/>
    <cellStyle name="Standard 3 3 4 3 2 2 3 2 3" xfId="35453" xr:uid="{00000000-0005-0000-0000-00002E7F0000}"/>
    <cellStyle name="Standard 3 3 4 3 2 2 3 3" xfId="35454" xr:uid="{00000000-0005-0000-0000-00002F7F0000}"/>
    <cellStyle name="Standard 3 3 4 3 2 2 3 4" xfId="35455" xr:uid="{00000000-0005-0000-0000-0000307F0000}"/>
    <cellStyle name="Standard 3 3 4 3 2 2 4" xfId="20948" xr:uid="{00000000-0005-0000-0000-0000317F0000}"/>
    <cellStyle name="Standard 3 3 4 3 2 2 4 2" xfId="35456" xr:uid="{00000000-0005-0000-0000-0000327F0000}"/>
    <cellStyle name="Standard 3 3 4 3 2 2 4 3" xfId="35457" xr:uid="{00000000-0005-0000-0000-0000337F0000}"/>
    <cellStyle name="Standard 3 3 4 3 2 2 5" xfId="35458" xr:uid="{00000000-0005-0000-0000-0000347F0000}"/>
    <cellStyle name="Standard 3 3 4 3 2 2 6" xfId="35459" xr:uid="{00000000-0005-0000-0000-0000357F0000}"/>
    <cellStyle name="Standard 3 3 4 3 2 3" xfId="850" xr:uid="{00000000-0005-0000-0000-0000367F0000}"/>
    <cellStyle name="Standard 3 3 4 3 2 3 2" xfId="20949" xr:uid="{00000000-0005-0000-0000-0000377F0000}"/>
    <cellStyle name="Standard 3 3 4 3 2 3 2 2" xfId="35460" xr:uid="{00000000-0005-0000-0000-0000387F0000}"/>
    <cellStyle name="Standard 3 3 4 3 2 3 2 3" xfId="35461" xr:uid="{00000000-0005-0000-0000-0000397F0000}"/>
    <cellStyle name="Standard 3 3 4 3 2 3 2 4" xfId="35462" xr:uid="{00000000-0005-0000-0000-00003A7F0000}"/>
    <cellStyle name="Standard 3 3 4 3 2 3 3" xfId="35463" xr:uid="{00000000-0005-0000-0000-00003B7F0000}"/>
    <cellStyle name="Standard 3 3 4 3 2 3 4" xfId="35464" xr:uid="{00000000-0005-0000-0000-00003C7F0000}"/>
    <cellStyle name="Standard 3 3 4 3 2 3 5" xfId="35465" xr:uid="{00000000-0005-0000-0000-00003D7F0000}"/>
    <cellStyle name="Standard 3 3 4 3 2 4" xfId="8940" xr:uid="{00000000-0005-0000-0000-00003E7F0000}"/>
    <cellStyle name="Standard 3 3 4 3 2 4 2" xfId="20950" xr:uid="{00000000-0005-0000-0000-00003F7F0000}"/>
    <cellStyle name="Standard 3 3 4 3 2 4 2 2" xfId="35466" xr:uid="{00000000-0005-0000-0000-0000407F0000}"/>
    <cellStyle name="Standard 3 3 4 3 2 4 2 3" xfId="35467" xr:uid="{00000000-0005-0000-0000-0000417F0000}"/>
    <cellStyle name="Standard 3 3 4 3 2 4 3" xfId="35468" xr:uid="{00000000-0005-0000-0000-0000427F0000}"/>
    <cellStyle name="Standard 3 3 4 3 2 4 4" xfId="35469" xr:uid="{00000000-0005-0000-0000-0000437F0000}"/>
    <cellStyle name="Standard 3 3 4 3 2 5" xfId="20951" xr:uid="{00000000-0005-0000-0000-0000447F0000}"/>
    <cellStyle name="Standard 3 3 4 3 2 5 2" xfId="35470" xr:uid="{00000000-0005-0000-0000-0000457F0000}"/>
    <cellStyle name="Standard 3 3 4 3 2 5 3" xfId="35471" xr:uid="{00000000-0005-0000-0000-0000467F0000}"/>
    <cellStyle name="Standard 3 3 4 3 2 5 4" xfId="35472" xr:uid="{00000000-0005-0000-0000-0000477F0000}"/>
    <cellStyle name="Standard 3 3 4 3 2 6" xfId="35473" xr:uid="{00000000-0005-0000-0000-0000487F0000}"/>
    <cellStyle name="Standard 3 3 4 3 2 6 2" xfId="35474" xr:uid="{00000000-0005-0000-0000-0000497F0000}"/>
    <cellStyle name="Standard 3 3 4 3 2 7" xfId="35475" xr:uid="{00000000-0005-0000-0000-00004A7F0000}"/>
    <cellStyle name="Standard 3 3 4 3 2 8" xfId="35476" xr:uid="{00000000-0005-0000-0000-00004B7F0000}"/>
    <cellStyle name="Standard 3 3 4 3 3" xfId="851" xr:uid="{00000000-0005-0000-0000-00004C7F0000}"/>
    <cellStyle name="Standard 3 3 4 3 3 2" xfId="852" xr:uid="{00000000-0005-0000-0000-00004D7F0000}"/>
    <cellStyle name="Standard 3 3 4 3 3 2 2" xfId="20952" xr:uid="{00000000-0005-0000-0000-00004E7F0000}"/>
    <cellStyle name="Standard 3 3 4 3 3 2 2 2" xfId="35477" xr:uid="{00000000-0005-0000-0000-00004F7F0000}"/>
    <cellStyle name="Standard 3 3 4 3 3 2 2 3" xfId="35478" xr:uid="{00000000-0005-0000-0000-0000507F0000}"/>
    <cellStyle name="Standard 3 3 4 3 3 2 2 4" xfId="35479" xr:uid="{00000000-0005-0000-0000-0000517F0000}"/>
    <cellStyle name="Standard 3 3 4 3 3 2 3" xfId="35480" xr:uid="{00000000-0005-0000-0000-0000527F0000}"/>
    <cellStyle name="Standard 3 3 4 3 3 2 4" xfId="35481" xr:uid="{00000000-0005-0000-0000-0000537F0000}"/>
    <cellStyle name="Standard 3 3 4 3 3 2 5" xfId="35482" xr:uid="{00000000-0005-0000-0000-0000547F0000}"/>
    <cellStyle name="Standard 3 3 4 3 3 3" xfId="8941" xr:uid="{00000000-0005-0000-0000-0000557F0000}"/>
    <cellStyle name="Standard 3 3 4 3 3 3 2" xfId="20953" xr:uid="{00000000-0005-0000-0000-0000567F0000}"/>
    <cellStyle name="Standard 3 3 4 3 3 3 2 2" xfId="35483" xr:uid="{00000000-0005-0000-0000-0000577F0000}"/>
    <cellStyle name="Standard 3 3 4 3 3 3 2 3" xfId="35484" xr:uid="{00000000-0005-0000-0000-0000587F0000}"/>
    <cellStyle name="Standard 3 3 4 3 3 3 3" xfId="35485" xr:uid="{00000000-0005-0000-0000-0000597F0000}"/>
    <cellStyle name="Standard 3 3 4 3 3 3 4" xfId="35486" xr:uid="{00000000-0005-0000-0000-00005A7F0000}"/>
    <cellStyle name="Standard 3 3 4 3 3 4" xfId="20954" xr:uid="{00000000-0005-0000-0000-00005B7F0000}"/>
    <cellStyle name="Standard 3 3 4 3 3 4 2" xfId="35487" xr:uid="{00000000-0005-0000-0000-00005C7F0000}"/>
    <cellStyle name="Standard 3 3 4 3 3 4 3" xfId="35488" xr:uid="{00000000-0005-0000-0000-00005D7F0000}"/>
    <cellStyle name="Standard 3 3 4 3 3 5" xfId="35489" xr:uid="{00000000-0005-0000-0000-00005E7F0000}"/>
    <cellStyle name="Standard 3 3 4 3 3 6" xfId="35490" xr:uid="{00000000-0005-0000-0000-00005F7F0000}"/>
    <cellStyle name="Standard 3 3 4 3 4" xfId="853" xr:uid="{00000000-0005-0000-0000-0000607F0000}"/>
    <cellStyle name="Standard 3 3 4 3 4 2" xfId="20955" xr:uid="{00000000-0005-0000-0000-0000617F0000}"/>
    <cellStyle name="Standard 3 3 4 3 4 2 2" xfId="35491" xr:uid="{00000000-0005-0000-0000-0000627F0000}"/>
    <cellStyle name="Standard 3 3 4 3 4 2 3" xfId="35492" xr:uid="{00000000-0005-0000-0000-0000637F0000}"/>
    <cellStyle name="Standard 3 3 4 3 4 2 4" xfId="35493" xr:uid="{00000000-0005-0000-0000-0000647F0000}"/>
    <cellStyle name="Standard 3 3 4 3 4 3" xfId="35494" xr:uid="{00000000-0005-0000-0000-0000657F0000}"/>
    <cellStyle name="Standard 3 3 4 3 4 4" xfId="35495" xr:uid="{00000000-0005-0000-0000-0000667F0000}"/>
    <cellStyle name="Standard 3 3 4 3 4 5" xfId="35496" xr:uid="{00000000-0005-0000-0000-0000677F0000}"/>
    <cellStyle name="Standard 3 3 4 3 5" xfId="1382" xr:uid="{00000000-0005-0000-0000-0000687F0000}"/>
    <cellStyle name="Standard 3 3 4 3 5 2" xfId="20956" xr:uid="{00000000-0005-0000-0000-0000697F0000}"/>
    <cellStyle name="Standard 3 3 4 3 5 2 2" xfId="35497" xr:uid="{00000000-0005-0000-0000-00006A7F0000}"/>
    <cellStyle name="Standard 3 3 4 3 5 2 3" xfId="35498" xr:uid="{00000000-0005-0000-0000-00006B7F0000}"/>
    <cellStyle name="Standard 3 3 4 3 5 3" xfId="35499" xr:uid="{00000000-0005-0000-0000-00006C7F0000}"/>
    <cellStyle name="Standard 3 3 4 3 5 4" xfId="35500" xr:uid="{00000000-0005-0000-0000-00006D7F0000}"/>
    <cellStyle name="Standard 3 3 4 3 6" xfId="20957" xr:uid="{00000000-0005-0000-0000-00006E7F0000}"/>
    <cellStyle name="Standard 3 3 4 3 6 2" xfId="35501" xr:uid="{00000000-0005-0000-0000-00006F7F0000}"/>
    <cellStyle name="Standard 3 3 4 3 6 3" xfId="35502" xr:uid="{00000000-0005-0000-0000-0000707F0000}"/>
    <cellStyle name="Standard 3 3 4 3 6 4" xfId="35503" xr:uid="{00000000-0005-0000-0000-0000717F0000}"/>
    <cellStyle name="Standard 3 3 4 3 7" xfId="35504" xr:uid="{00000000-0005-0000-0000-0000727F0000}"/>
    <cellStyle name="Standard 3 3 4 3 7 2" xfId="35505" xr:uid="{00000000-0005-0000-0000-0000737F0000}"/>
    <cellStyle name="Standard 3 3 4 3 8" xfId="35506" xr:uid="{00000000-0005-0000-0000-0000747F0000}"/>
    <cellStyle name="Standard 3 3 4 3 9" xfId="35507" xr:uid="{00000000-0005-0000-0000-0000757F0000}"/>
    <cellStyle name="Standard 3 3 4 4" xfId="854" xr:uid="{00000000-0005-0000-0000-0000767F0000}"/>
    <cellStyle name="Standard 3 3 4 4 2" xfId="855" xr:uid="{00000000-0005-0000-0000-0000777F0000}"/>
    <cellStyle name="Standard 3 3 4 4 2 2" xfId="856" xr:uid="{00000000-0005-0000-0000-0000787F0000}"/>
    <cellStyle name="Standard 3 3 4 4 2 2 2" xfId="20958" xr:uid="{00000000-0005-0000-0000-0000797F0000}"/>
    <cellStyle name="Standard 3 3 4 4 2 2 2 2" xfId="35508" xr:uid="{00000000-0005-0000-0000-00007A7F0000}"/>
    <cellStyle name="Standard 3 3 4 4 2 2 2 3" xfId="35509" xr:uid="{00000000-0005-0000-0000-00007B7F0000}"/>
    <cellStyle name="Standard 3 3 4 4 2 2 2 4" xfId="35510" xr:uid="{00000000-0005-0000-0000-00007C7F0000}"/>
    <cellStyle name="Standard 3 3 4 4 2 2 3" xfId="35511" xr:uid="{00000000-0005-0000-0000-00007D7F0000}"/>
    <cellStyle name="Standard 3 3 4 4 2 2 4" xfId="35512" xr:uid="{00000000-0005-0000-0000-00007E7F0000}"/>
    <cellStyle name="Standard 3 3 4 4 2 2 5" xfId="35513" xr:uid="{00000000-0005-0000-0000-00007F7F0000}"/>
    <cellStyle name="Standard 3 3 4 4 2 3" xfId="8942" xr:uid="{00000000-0005-0000-0000-0000807F0000}"/>
    <cellStyle name="Standard 3 3 4 4 2 3 2" xfId="20959" xr:uid="{00000000-0005-0000-0000-0000817F0000}"/>
    <cellStyle name="Standard 3 3 4 4 2 3 2 2" xfId="35514" xr:uid="{00000000-0005-0000-0000-0000827F0000}"/>
    <cellStyle name="Standard 3 3 4 4 2 3 2 3" xfId="35515" xr:uid="{00000000-0005-0000-0000-0000837F0000}"/>
    <cellStyle name="Standard 3 3 4 4 2 3 3" xfId="35516" xr:uid="{00000000-0005-0000-0000-0000847F0000}"/>
    <cellStyle name="Standard 3 3 4 4 2 3 4" xfId="35517" xr:uid="{00000000-0005-0000-0000-0000857F0000}"/>
    <cellStyle name="Standard 3 3 4 4 2 4" xfId="20960" xr:uid="{00000000-0005-0000-0000-0000867F0000}"/>
    <cellStyle name="Standard 3 3 4 4 2 4 2" xfId="35518" xr:uid="{00000000-0005-0000-0000-0000877F0000}"/>
    <cellStyle name="Standard 3 3 4 4 2 4 3" xfId="35519" xr:uid="{00000000-0005-0000-0000-0000887F0000}"/>
    <cellStyle name="Standard 3 3 4 4 2 5" xfId="35520" xr:uid="{00000000-0005-0000-0000-0000897F0000}"/>
    <cellStyle name="Standard 3 3 4 4 2 6" xfId="35521" xr:uid="{00000000-0005-0000-0000-00008A7F0000}"/>
    <cellStyle name="Standard 3 3 4 4 3" xfId="857" xr:uid="{00000000-0005-0000-0000-00008B7F0000}"/>
    <cellStyle name="Standard 3 3 4 4 3 2" xfId="20961" xr:uid="{00000000-0005-0000-0000-00008C7F0000}"/>
    <cellStyle name="Standard 3 3 4 4 3 2 2" xfId="35522" xr:uid="{00000000-0005-0000-0000-00008D7F0000}"/>
    <cellStyle name="Standard 3 3 4 4 3 2 3" xfId="35523" xr:uid="{00000000-0005-0000-0000-00008E7F0000}"/>
    <cellStyle name="Standard 3 3 4 4 3 2 4" xfId="35524" xr:uid="{00000000-0005-0000-0000-00008F7F0000}"/>
    <cellStyle name="Standard 3 3 4 4 3 3" xfId="35525" xr:uid="{00000000-0005-0000-0000-0000907F0000}"/>
    <cellStyle name="Standard 3 3 4 4 3 4" xfId="35526" xr:uid="{00000000-0005-0000-0000-0000917F0000}"/>
    <cellStyle name="Standard 3 3 4 4 3 5" xfId="35527" xr:uid="{00000000-0005-0000-0000-0000927F0000}"/>
    <cellStyle name="Standard 3 3 4 4 4" xfId="8943" xr:uid="{00000000-0005-0000-0000-0000937F0000}"/>
    <cellStyle name="Standard 3 3 4 4 4 2" xfId="20962" xr:uid="{00000000-0005-0000-0000-0000947F0000}"/>
    <cellStyle name="Standard 3 3 4 4 4 2 2" xfId="35528" xr:uid="{00000000-0005-0000-0000-0000957F0000}"/>
    <cellStyle name="Standard 3 3 4 4 4 2 3" xfId="35529" xr:uid="{00000000-0005-0000-0000-0000967F0000}"/>
    <cellStyle name="Standard 3 3 4 4 4 3" xfId="35530" xr:uid="{00000000-0005-0000-0000-0000977F0000}"/>
    <cellStyle name="Standard 3 3 4 4 4 4" xfId="35531" xr:uid="{00000000-0005-0000-0000-0000987F0000}"/>
    <cellStyle name="Standard 3 3 4 4 5" xfId="20963" xr:uid="{00000000-0005-0000-0000-0000997F0000}"/>
    <cellStyle name="Standard 3 3 4 4 5 2" xfId="35532" xr:uid="{00000000-0005-0000-0000-00009A7F0000}"/>
    <cellStyle name="Standard 3 3 4 4 5 3" xfId="35533" xr:uid="{00000000-0005-0000-0000-00009B7F0000}"/>
    <cellStyle name="Standard 3 3 4 4 5 4" xfId="35534" xr:uid="{00000000-0005-0000-0000-00009C7F0000}"/>
    <cellStyle name="Standard 3 3 4 4 6" xfId="35535" xr:uid="{00000000-0005-0000-0000-00009D7F0000}"/>
    <cellStyle name="Standard 3 3 4 4 6 2" xfId="35536" xr:uid="{00000000-0005-0000-0000-00009E7F0000}"/>
    <cellStyle name="Standard 3 3 4 4 7" xfId="35537" xr:uid="{00000000-0005-0000-0000-00009F7F0000}"/>
    <cellStyle name="Standard 3 3 4 4 8" xfId="35538" xr:uid="{00000000-0005-0000-0000-0000A07F0000}"/>
    <cellStyle name="Standard 3 3 4 5" xfId="858" xr:uid="{00000000-0005-0000-0000-0000A17F0000}"/>
    <cellStyle name="Standard 3 3 4 5 2" xfId="859" xr:uid="{00000000-0005-0000-0000-0000A27F0000}"/>
    <cellStyle name="Standard 3 3 4 5 2 2" xfId="860" xr:uid="{00000000-0005-0000-0000-0000A37F0000}"/>
    <cellStyle name="Standard 3 3 4 5 2 2 2" xfId="20964" xr:uid="{00000000-0005-0000-0000-0000A47F0000}"/>
    <cellStyle name="Standard 3 3 4 5 2 2 2 2" xfId="35539" xr:uid="{00000000-0005-0000-0000-0000A57F0000}"/>
    <cellStyle name="Standard 3 3 4 5 2 2 2 3" xfId="35540" xr:uid="{00000000-0005-0000-0000-0000A67F0000}"/>
    <cellStyle name="Standard 3 3 4 5 2 2 2 4" xfId="35541" xr:uid="{00000000-0005-0000-0000-0000A77F0000}"/>
    <cellStyle name="Standard 3 3 4 5 2 2 3" xfId="35542" xr:uid="{00000000-0005-0000-0000-0000A87F0000}"/>
    <cellStyle name="Standard 3 3 4 5 2 2 4" xfId="35543" xr:uid="{00000000-0005-0000-0000-0000A97F0000}"/>
    <cellStyle name="Standard 3 3 4 5 2 2 5" xfId="35544" xr:uid="{00000000-0005-0000-0000-0000AA7F0000}"/>
    <cellStyle name="Standard 3 3 4 5 2 3" xfId="8944" xr:uid="{00000000-0005-0000-0000-0000AB7F0000}"/>
    <cellStyle name="Standard 3 3 4 5 2 3 2" xfId="20965" xr:uid="{00000000-0005-0000-0000-0000AC7F0000}"/>
    <cellStyle name="Standard 3 3 4 5 2 3 2 2" xfId="35545" xr:uid="{00000000-0005-0000-0000-0000AD7F0000}"/>
    <cellStyle name="Standard 3 3 4 5 2 3 2 3" xfId="35546" xr:uid="{00000000-0005-0000-0000-0000AE7F0000}"/>
    <cellStyle name="Standard 3 3 4 5 2 3 3" xfId="35547" xr:uid="{00000000-0005-0000-0000-0000AF7F0000}"/>
    <cellStyle name="Standard 3 3 4 5 2 3 4" xfId="35548" xr:uid="{00000000-0005-0000-0000-0000B07F0000}"/>
    <cellStyle name="Standard 3 3 4 5 2 4" xfId="20966" xr:uid="{00000000-0005-0000-0000-0000B17F0000}"/>
    <cellStyle name="Standard 3 3 4 5 2 4 2" xfId="35549" xr:uid="{00000000-0005-0000-0000-0000B27F0000}"/>
    <cellStyle name="Standard 3 3 4 5 2 4 3" xfId="35550" xr:uid="{00000000-0005-0000-0000-0000B37F0000}"/>
    <cellStyle name="Standard 3 3 4 5 2 5" xfId="35551" xr:uid="{00000000-0005-0000-0000-0000B47F0000}"/>
    <cellStyle name="Standard 3 3 4 5 2 6" xfId="35552" xr:uid="{00000000-0005-0000-0000-0000B57F0000}"/>
    <cellStyle name="Standard 3 3 4 5 3" xfId="861" xr:uid="{00000000-0005-0000-0000-0000B67F0000}"/>
    <cellStyle name="Standard 3 3 4 5 3 2" xfId="20967" xr:uid="{00000000-0005-0000-0000-0000B77F0000}"/>
    <cellStyle name="Standard 3 3 4 5 3 2 2" xfId="35553" xr:uid="{00000000-0005-0000-0000-0000B87F0000}"/>
    <cellStyle name="Standard 3 3 4 5 3 2 3" xfId="35554" xr:uid="{00000000-0005-0000-0000-0000B97F0000}"/>
    <cellStyle name="Standard 3 3 4 5 3 2 4" xfId="35555" xr:uid="{00000000-0005-0000-0000-0000BA7F0000}"/>
    <cellStyle name="Standard 3 3 4 5 3 3" xfId="35556" xr:uid="{00000000-0005-0000-0000-0000BB7F0000}"/>
    <cellStyle name="Standard 3 3 4 5 3 4" xfId="35557" xr:uid="{00000000-0005-0000-0000-0000BC7F0000}"/>
    <cellStyle name="Standard 3 3 4 5 3 5" xfId="35558" xr:uid="{00000000-0005-0000-0000-0000BD7F0000}"/>
    <cellStyle name="Standard 3 3 4 5 4" xfId="8945" xr:uid="{00000000-0005-0000-0000-0000BE7F0000}"/>
    <cellStyle name="Standard 3 3 4 5 4 2" xfId="20968" xr:uid="{00000000-0005-0000-0000-0000BF7F0000}"/>
    <cellStyle name="Standard 3 3 4 5 4 2 2" xfId="35559" xr:uid="{00000000-0005-0000-0000-0000C07F0000}"/>
    <cellStyle name="Standard 3 3 4 5 4 2 3" xfId="35560" xr:uid="{00000000-0005-0000-0000-0000C17F0000}"/>
    <cellStyle name="Standard 3 3 4 5 4 3" xfId="35561" xr:uid="{00000000-0005-0000-0000-0000C27F0000}"/>
    <cellStyle name="Standard 3 3 4 5 4 4" xfId="35562" xr:uid="{00000000-0005-0000-0000-0000C37F0000}"/>
    <cellStyle name="Standard 3 3 4 5 5" xfId="20969" xr:uid="{00000000-0005-0000-0000-0000C47F0000}"/>
    <cellStyle name="Standard 3 3 4 5 5 2" xfId="35563" xr:uid="{00000000-0005-0000-0000-0000C57F0000}"/>
    <cellStyle name="Standard 3 3 4 5 5 3" xfId="35564" xr:uid="{00000000-0005-0000-0000-0000C67F0000}"/>
    <cellStyle name="Standard 3 3 4 5 5 4" xfId="35565" xr:uid="{00000000-0005-0000-0000-0000C77F0000}"/>
    <cellStyle name="Standard 3 3 4 5 6" xfId="35566" xr:uid="{00000000-0005-0000-0000-0000C87F0000}"/>
    <cellStyle name="Standard 3 3 4 5 6 2" xfId="35567" xr:uid="{00000000-0005-0000-0000-0000C97F0000}"/>
    <cellStyle name="Standard 3 3 4 5 7" xfId="35568" xr:uid="{00000000-0005-0000-0000-0000CA7F0000}"/>
    <cellStyle name="Standard 3 3 4 5 8" xfId="35569" xr:uid="{00000000-0005-0000-0000-0000CB7F0000}"/>
    <cellStyle name="Standard 3 3 4 6" xfId="862" xr:uid="{00000000-0005-0000-0000-0000CC7F0000}"/>
    <cellStyle name="Standard 3 3 4 6 2" xfId="863" xr:uid="{00000000-0005-0000-0000-0000CD7F0000}"/>
    <cellStyle name="Standard 3 3 4 6 2 2" xfId="20970" xr:uid="{00000000-0005-0000-0000-0000CE7F0000}"/>
    <cellStyle name="Standard 3 3 4 6 2 2 2" xfId="35570" xr:uid="{00000000-0005-0000-0000-0000CF7F0000}"/>
    <cellStyle name="Standard 3 3 4 6 2 2 3" xfId="35571" xr:uid="{00000000-0005-0000-0000-0000D07F0000}"/>
    <cellStyle name="Standard 3 3 4 6 2 2 4" xfId="35572" xr:uid="{00000000-0005-0000-0000-0000D17F0000}"/>
    <cellStyle name="Standard 3 3 4 6 2 3" xfId="35573" xr:uid="{00000000-0005-0000-0000-0000D27F0000}"/>
    <cellStyle name="Standard 3 3 4 6 2 4" xfId="35574" xr:uid="{00000000-0005-0000-0000-0000D37F0000}"/>
    <cellStyle name="Standard 3 3 4 6 2 5" xfId="35575" xr:uid="{00000000-0005-0000-0000-0000D47F0000}"/>
    <cellStyle name="Standard 3 3 4 6 3" xfId="8946" xr:uid="{00000000-0005-0000-0000-0000D57F0000}"/>
    <cellStyle name="Standard 3 3 4 6 3 2" xfId="20971" xr:uid="{00000000-0005-0000-0000-0000D67F0000}"/>
    <cellStyle name="Standard 3 3 4 6 3 2 2" xfId="35576" xr:uid="{00000000-0005-0000-0000-0000D77F0000}"/>
    <cellStyle name="Standard 3 3 4 6 3 2 3" xfId="35577" xr:uid="{00000000-0005-0000-0000-0000D87F0000}"/>
    <cellStyle name="Standard 3 3 4 6 3 3" xfId="35578" xr:uid="{00000000-0005-0000-0000-0000D97F0000}"/>
    <cellStyle name="Standard 3 3 4 6 3 4" xfId="35579" xr:uid="{00000000-0005-0000-0000-0000DA7F0000}"/>
    <cellStyle name="Standard 3 3 4 6 4" xfId="20972" xr:uid="{00000000-0005-0000-0000-0000DB7F0000}"/>
    <cellStyle name="Standard 3 3 4 6 4 2" xfId="35580" xr:uid="{00000000-0005-0000-0000-0000DC7F0000}"/>
    <cellStyle name="Standard 3 3 4 6 4 3" xfId="35581" xr:uid="{00000000-0005-0000-0000-0000DD7F0000}"/>
    <cellStyle name="Standard 3 3 4 6 5" xfId="35582" xr:uid="{00000000-0005-0000-0000-0000DE7F0000}"/>
    <cellStyle name="Standard 3 3 4 6 6" xfId="35583" xr:uid="{00000000-0005-0000-0000-0000DF7F0000}"/>
    <cellStyle name="Standard 3 3 4 7" xfId="864" xr:uid="{00000000-0005-0000-0000-0000E07F0000}"/>
    <cellStyle name="Standard 3 3 4 7 2" xfId="865" xr:uid="{00000000-0005-0000-0000-0000E17F0000}"/>
    <cellStyle name="Standard 3 3 4 7 2 2" xfId="20973" xr:uid="{00000000-0005-0000-0000-0000E27F0000}"/>
    <cellStyle name="Standard 3 3 4 7 2 2 2" xfId="35584" xr:uid="{00000000-0005-0000-0000-0000E37F0000}"/>
    <cellStyle name="Standard 3 3 4 7 2 2 3" xfId="35585" xr:uid="{00000000-0005-0000-0000-0000E47F0000}"/>
    <cellStyle name="Standard 3 3 4 7 2 2 4" xfId="35586" xr:uid="{00000000-0005-0000-0000-0000E57F0000}"/>
    <cellStyle name="Standard 3 3 4 7 2 3" xfId="35587" xr:uid="{00000000-0005-0000-0000-0000E67F0000}"/>
    <cellStyle name="Standard 3 3 4 7 2 4" xfId="35588" xr:uid="{00000000-0005-0000-0000-0000E77F0000}"/>
    <cellStyle name="Standard 3 3 4 7 2 5" xfId="35589" xr:uid="{00000000-0005-0000-0000-0000E87F0000}"/>
    <cellStyle name="Standard 3 3 4 7 3" xfId="20974" xr:uid="{00000000-0005-0000-0000-0000E97F0000}"/>
    <cellStyle name="Standard 3 3 4 7 3 2" xfId="35590" xr:uid="{00000000-0005-0000-0000-0000EA7F0000}"/>
    <cellStyle name="Standard 3 3 4 7 3 3" xfId="35591" xr:uid="{00000000-0005-0000-0000-0000EB7F0000}"/>
    <cellStyle name="Standard 3 3 4 7 3 4" xfId="35592" xr:uid="{00000000-0005-0000-0000-0000EC7F0000}"/>
    <cellStyle name="Standard 3 3 4 7 4" xfId="35593" xr:uid="{00000000-0005-0000-0000-0000ED7F0000}"/>
    <cellStyle name="Standard 3 3 4 7 5" xfId="35594" xr:uid="{00000000-0005-0000-0000-0000EE7F0000}"/>
    <cellStyle name="Standard 3 3 4 7 6" xfId="35595" xr:uid="{00000000-0005-0000-0000-0000EF7F0000}"/>
    <cellStyle name="Standard 3 3 4 8" xfId="866" xr:uid="{00000000-0005-0000-0000-0000F07F0000}"/>
    <cellStyle name="Standard 3 3 4 8 2" xfId="20975" xr:uid="{00000000-0005-0000-0000-0000F17F0000}"/>
    <cellStyle name="Standard 3 3 4 8 2 2" xfId="35596" xr:uid="{00000000-0005-0000-0000-0000F27F0000}"/>
    <cellStyle name="Standard 3 3 4 8 2 3" xfId="35597" xr:uid="{00000000-0005-0000-0000-0000F37F0000}"/>
    <cellStyle name="Standard 3 3 4 8 2 4" xfId="35598" xr:uid="{00000000-0005-0000-0000-0000F47F0000}"/>
    <cellStyle name="Standard 3 3 4 8 3" xfId="35599" xr:uid="{00000000-0005-0000-0000-0000F57F0000}"/>
    <cellStyle name="Standard 3 3 4 8 4" xfId="35600" xr:uid="{00000000-0005-0000-0000-0000F67F0000}"/>
    <cellStyle name="Standard 3 3 4 8 5" xfId="35601" xr:uid="{00000000-0005-0000-0000-0000F77F0000}"/>
    <cellStyle name="Standard 3 3 4 9" xfId="8947" xr:uid="{00000000-0005-0000-0000-0000F87F0000}"/>
    <cellStyle name="Standard 3 3 4 9 2" xfId="20976" xr:uid="{00000000-0005-0000-0000-0000F97F0000}"/>
    <cellStyle name="Standard 3 3 4 9 2 2" xfId="35602" xr:uid="{00000000-0005-0000-0000-0000FA7F0000}"/>
    <cellStyle name="Standard 3 3 4 9 2 3" xfId="35603" xr:uid="{00000000-0005-0000-0000-0000FB7F0000}"/>
    <cellStyle name="Standard 3 3 4 9 3" xfId="35604" xr:uid="{00000000-0005-0000-0000-0000FC7F0000}"/>
    <cellStyle name="Standard 3 3 4 9 4" xfId="35605" xr:uid="{00000000-0005-0000-0000-0000FD7F0000}"/>
    <cellStyle name="Standard 3 3 5" xfId="867" xr:uid="{00000000-0005-0000-0000-0000FE7F0000}"/>
    <cellStyle name="Standard 3 3 5 10" xfId="20977" xr:uid="{00000000-0005-0000-0000-0000FF7F0000}"/>
    <cellStyle name="Standard 3 3 5 10 2" xfId="35606" xr:uid="{00000000-0005-0000-0000-000000800000}"/>
    <cellStyle name="Standard 3 3 5 10 3" xfId="35607" xr:uid="{00000000-0005-0000-0000-000001800000}"/>
    <cellStyle name="Standard 3 3 5 10 4" xfId="35608" xr:uid="{00000000-0005-0000-0000-000002800000}"/>
    <cellStyle name="Standard 3 3 5 11" xfId="35609" xr:uid="{00000000-0005-0000-0000-000003800000}"/>
    <cellStyle name="Standard 3 3 5 11 2" xfId="35610" xr:uid="{00000000-0005-0000-0000-000004800000}"/>
    <cellStyle name="Standard 3 3 5 12" xfId="35611" xr:uid="{00000000-0005-0000-0000-000005800000}"/>
    <cellStyle name="Standard 3 3 5 13" xfId="35612" xr:uid="{00000000-0005-0000-0000-000006800000}"/>
    <cellStyle name="Standard 3 3 5 2" xfId="868" xr:uid="{00000000-0005-0000-0000-000007800000}"/>
    <cellStyle name="Standard 3 3 5 2 2" xfId="869" xr:uid="{00000000-0005-0000-0000-000008800000}"/>
    <cellStyle name="Standard 3 3 5 2 2 2" xfId="870" xr:uid="{00000000-0005-0000-0000-000009800000}"/>
    <cellStyle name="Standard 3 3 5 2 2 2 2" xfId="871" xr:uid="{00000000-0005-0000-0000-00000A800000}"/>
    <cellStyle name="Standard 3 3 5 2 2 2 2 2" xfId="20978" xr:uid="{00000000-0005-0000-0000-00000B800000}"/>
    <cellStyle name="Standard 3 3 5 2 2 2 2 2 2" xfId="35613" xr:uid="{00000000-0005-0000-0000-00000C800000}"/>
    <cellStyle name="Standard 3 3 5 2 2 2 2 2 3" xfId="35614" xr:uid="{00000000-0005-0000-0000-00000D800000}"/>
    <cellStyle name="Standard 3 3 5 2 2 2 2 2 4" xfId="35615" xr:uid="{00000000-0005-0000-0000-00000E800000}"/>
    <cellStyle name="Standard 3 3 5 2 2 2 2 3" xfId="35616" xr:uid="{00000000-0005-0000-0000-00000F800000}"/>
    <cellStyle name="Standard 3 3 5 2 2 2 2 4" xfId="35617" xr:uid="{00000000-0005-0000-0000-000010800000}"/>
    <cellStyle name="Standard 3 3 5 2 2 2 2 5" xfId="35618" xr:uid="{00000000-0005-0000-0000-000011800000}"/>
    <cellStyle name="Standard 3 3 5 2 2 2 3" xfId="8948" xr:uid="{00000000-0005-0000-0000-000012800000}"/>
    <cellStyle name="Standard 3 3 5 2 2 2 3 2" xfId="20979" xr:uid="{00000000-0005-0000-0000-000013800000}"/>
    <cellStyle name="Standard 3 3 5 2 2 2 3 2 2" xfId="35619" xr:uid="{00000000-0005-0000-0000-000014800000}"/>
    <cellStyle name="Standard 3 3 5 2 2 2 3 2 3" xfId="35620" xr:uid="{00000000-0005-0000-0000-000015800000}"/>
    <cellStyle name="Standard 3 3 5 2 2 2 3 3" xfId="35621" xr:uid="{00000000-0005-0000-0000-000016800000}"/>
    <cellStyle name="Standard 3 3 5 2 2 2 3 4" xfId="35622" xr:uid="{00000000-0005-0000-0000-000017800000}"/>
    <cellStyle name="Standard 3 3 5 2 2 2 4" xfId="20980" xr:uid="{00000000-0005-0000-0000-000018800000}"/>
    <cellStyle name="Standard 3 3 5 2 2 2 4 2" xfId="35623" xr:uid="{00000000-0005-0000-0000-000019800000}"/>
    <cellStyle name="Standard 3 3 5 2 2 2 4 3" xfId="35624" xr:uid="{00000000-0005-0000-0000-00001A800000}"/>
    <cellStyle name="Standard 3 3 5 2 2 2 5" xfId="35625" xr:uid="{00000000-0005-0000-0000-00001B800000}"/>
    <cellStyle name="Standard 3 3 5 2 2 2 6" xfId="35626" xr:uid="{00000000-0005-0000-0000-00001C800000}"/>
    <cellStyle name="Standard 3 3 5 2 2 3" xfId="872" xr:uid="{00000000-0005-0000-0000-00001D800000}"/>
    <cellStyle name="Standard 3 3 5 2 2 3 2" xfId="20981" xr:uid="{00000000-0005-0000-0000-00001E800000}"/>
    <cellStyle name="Standard 3 3 5 2 2 3 2 2" xfId="35627" xr:uid="{00000000-0005-0000-0000-00001F800000}"/>
    <cellStyle name="Standard 3 3 5 2 2 3 2 3" xfId="35628" xr:uid="{00000000-0005-0000-0000-000020800000}"/>
    <cellStyle name="Standard 3 3 5 2 2 3 2 4" xfId="35629" xr:uid="{00000000-0005-0000-0000-000021800000}"/>
    <cellStyle name="Standard 3 3 5 2 2 3 3" xfId="35630" xr:uid="{00000000-0005-0000-0000-000022800000}"/>
    <cellStyle name="Standard 3 3 5 2 2 3 4" xfId="35631" xr:uid="{00000000-0005-0000-0000-000023800000}"/>
    <cellStyle name="Standard 3 3 5 2 2 3 5" xfId="35632" xr:uid="{00000000-0005-0000-0000-000024800000}"/>
    <cellStyle name="Standard 3 3 5 2 2 4" xfId="8949" xr:uid="{00000000-0005-0000-0000-000025800000}"/>
    <cellStyle name="Standard 3 3 5 2 2 4 2" xfId="20982" xr:uid="{00000000-0005-0000-0000-000026800000}"/>
    <cellStyle name="Standard 3 3 5 2 2 4 2 2" xfId="35633" xr:uid="{00000000-0005-0000-0000-000027800000}"/>
    <cellStyle name="Standard 3 3 5 2 2 4 2 3" xfId="35634" xr:uid="{00000000-0005-0000-0000-000028800000}"/>
    <cellStyle name="Standard 3 3 5 2 2 4 3" xfId="35635" xr:uid="{00000000-0005-0000-0000-000029800000}"/>
    <cellStyle name="Standard 3 3 5 2 2 4 4" xfId="35636" xr:uid="{00000000-0005-0000-0000-00002A800000}"/>
    <cellStyle name="Standard 3 3 5 2 2 5" xfId="20983" xr:uid="{00000000-0005-0000-0000-00002B800000}"/>
    <cellStyle name="Standard 3 3 5 2 2 5 2" xfId="35637" xr:uid="{00000000-0005-0000-0000-00002C800000}"/>
    <cellStyle name="Standard 3 3 5 2 2 5 3" xfId="35638" xr:uid="{00000000-0005-0000-0000-00002D800000}"/>
    <cellStyle name="Standard 3 3 5 2 2 5 4" xfId="35639" xr:uid="{00000000-0005-0000-0000-00002E800000}"/>
    <cellStyle name="Standard 3 3 5 2 2 6" xfId="35640" xr:uid="{00000000-0005-0000-0000-00002F800000}"/>
    <cellStyle name="Standard 3 3 5 2 2 6 2" xfId="35641" xr:uid="{00000000-0005-0000-0000-000030800000}"/>
    <cellStyle name="Standard 3 3 5 2 2 7" xfId="35642" xr:uid="{00000000-0005-0000-0000-000031800000}"/>
    <cellStyle name="Standard 3 3 5 2 2 8" xfId="35643" xr:uid="{00000000-0005-0000-0000-000032800000}"/>
    <cellStyle name="Standard 3 3 5 2 3" xfId="873" xr:uid="{00000000-0005-0000-0000-000033800000}"/>
    <cellStyle name="Standard 3 3 5 2 3 2" xfId="874" xr:uid="{00000000-0005-0000-0000-000034800000}"/>
    <cellStyle name="Standard 3 3 5 2 3 2 2" xfId="20984" xr:uid="{00000000-0005-0000-0000-000035800000}"/>
    <cellStyle name="Standard 3 3 5 2 3 2 2 2" xfId="35644" xr:uid="{00000000-0005-0000-0000-000036800000}"/>
    <cellStyle name="Standard 3 3 5 2 3 2 2 3" xfId="35645" xr:uid="{00000000-0005-0000-0000-000037800000}"/>
    <cellStyle name="Standard 3 3 5 2 3 2 2 4" xfId="35646" xr:uid="{00000000-0005-0000-0000-000038800000}"/>
    <cellStyle name="Standard 3 3 5 2 3 2 3" xfId="35647" xr:uid="{00000000-0005-0000-0000-000039800000}"/>
    <cellStyle name="Standard 3 3 5 2 3 2 4" xfId="35648" xr:uid="{00000000-0005-0000-0000-00003A800000}"/>
    <cellStyle name="Standard 3 3 5 2 3 2 5" xfId="35649" xr:uid="{00000000-0005-0000-0000-00003B800000}"/>
    <cellStyle name="Standard 3 3 5 2 3 3" xfId="8950" xr:uid="{00000000-0005-0000-0000-00003C800000}"/>
    <cellStyle name="Standard 3 3 5 2 3 3 2" xfId="20985" xr:uid="{00000000-0005-0000-0000-00003D800000}"/>
    <cellStyle name="Standard 3 3 5 2 3 3 2 2" xfId="35650" xr:uid="{00000000-0005-0000-0000-00003E800000}"/>
    <cellStyle name="Standard 3 3 5 2 3 3 2 3" xfId="35651" xr:uid="{00000000-0005-0000-0000-00003F800000}"/>
    <cellStyle name="Standard 3 3 5 2 3 3 3" xfId="35652" xr:uid="{00000000-0005-0000-0000-000040800000}"/>
    <cellStyle name="Standard 3 3 5 2 3 3 4" xfId="35653" xr:uid="{00000000-0005-0000-0000-000041800000}"/>
    <cellStyle name="Standard 3 3 5 2 3 4" xfId="20986" xr:uid="{00000000-0005-0000-0000-000042800000}"/>
    <cellStyle name="Standard 3 3 5 2 3 4 2" xfId="35654" xr:uid="{00000000-0005-0000-0000-000043800000}"/>
    <cellStyle name="Standard 3 3 5 2 3 4 3" xfId="35655" xr:uid="{00000000-0005-0000-0000-000044800000}"/>
    <cellStyle name="Standard 3 3 5 2 3 5" xfId="35656" xr:uid="{00000000-0005-0000-0000-000045800000}"/>
    <cellStyle name="Standard 3 3 5 2 3 6" xfId="35657" xr:uid="{00000000-0005-0000-0000-000046800000}"/>
    <cellStyle name="Standard 3 3 5 2 4" xfId="875" xr:uid="{00000000-0005-0000-0000-000047800000}"/>
    <cellStyle name="Standard 3 3 5 2 4 2" xfId="20987" xr:uid="{00000000-0005-0000-0000-000048800000}"/>
    <cellStyle name="Standard 3 3 5 2 4 2 2" xfId="35658" xr:uid="{00000000-0005-0000-0000-000049800000}"/>
    <cellStyle name="Standard 3 3 5 2 4 2 3" xfId="35659" xr:uid="{00000000-0005-0000-0000-00004A800000}"/>
    <cellStyle name="Standard 3 3 5 2 4 2 4" xfId="35660" xr:uid="{00000000-0005-0000-0000-00004B800000}"/>
    <cellStyle name="Standard 3 3 5 2 4 3" xfId="35661" xr:uid="{00000000-0005-0000-0000-00004C800000}"/>
    <cellStyle name="Standard 3 3 5 2 4 4" xfId="35662" xr:uid="{00000000-0005-0000-0000-00004D800000}"/>
    <cellStyle name="Standard 3 3 5 2 4 5" xfId="35663" xr:uid="{00000000-0005-0000-0000-00004E800000}"/>
    <cellStyle name="Standard 3 3 5 2 5" xfId="1383" xr:uid="{00000000-0005-0000-0000-00004F800000}"/>
    <cellStyle name="Standard 3 3 5 2 5 2" xfId="20988" xr:uid="{00000000-0005-0000-0000-000050800000}"/>
    <cellStyle name="Standard 3 3 5 2 5 2 2" xfId="35664" xr:uid="{00000000-0005-0000-0000-000051800000}"/>
    <cellStyle name="Standard 3 3 5 2 5 2 3" xfId="35665" xr:uid="{00000000-0005-0000-0000-000052800000}"/>
    <cellStyle name="Standard 3 3 5 2 5 3" xfId="35666" xr:uid="{00000000-0005-0000-0000-000053800000}"/>
    <cellStyle name="Standard 3 3 5 2 5 4" xfId="35667" xr:uid="{00000000-0005-0000-0000-000054800000}"/>
    <cellStyle name="Standard 3 3 5 2 6" xfId="20989" xr:uid="{00000000-0005-0000-0000-000055800000}"/>
    <cellStyle name="Standard 3 3 5 2 6 2" xfId="35668" xr:uid="{00000000-0005-0000-0000-000056800000}"/>
    <cellStyle name="Standard 3 3 5 2 6 3" xfId="35669" xr:uid="{00000000-0005-0000-0000-000057800000}"/>
    <cellStyle name="Standard 3 3 5 2 6 4" xfId="35670" xr:uid="{00000000-0005-0000-0000-000058800000}"/>
    <cellStyle name="Standard 3 3 5 2 7" xfId="35671" xr:uid="{00000000-0005-0000-0000-000059800000}"/>
    <cellStyle name="Standard 3 3 5 2 7 2" xfId="35672" xr:uid="{00000000-0005-0000-0000-00005A800000}"/>
    <cellStyle name="Standard 3 3 5 2 8" xfId="35673" xr:uid="{00000000-0005-0000-0000-00005B800000}"/>
    <cellStyle name="Standard 3 3 5 2 9" xfId="35674" xr:uid="{00000000-0005-0000-0000-00005C800000}"/>
    <cellStyle name="Standard 3 3 5 3" xfId="876" xr:uid="{00000000-0005-0000-0000-00005D800000}"/>
    <cellStyle name="Standard 3 3 5 3 2" xfId="877" xr:uid="{00000000-0005-0000-0000-00005E800000}"/>
    <cellStyle name="Standard 3 3 5 3 2 2" xfId="878" xr:uid="{00000000-0005-0000-0000-00005F800000}"/>
    <cellStyle name="Standard 3 3 5 3 2 2 2" xfId="879" xr:uid="{00000000-0005-0000-0000-000060800000}"/>
    <cellStyle name="Standard 3 3 5 3 2 2 2 2" xfId="20990" xr:uid="{00000000-0005-0000-0000-000061800000}"/>
    <cellStyle name="Standard 3 3 5 3 2 2 2 2 2" xfId="35675" xr:uid="{00000000-0005-0000-0000-000062800000}"/>
    <cellStyle name="Standard 3 3 5 3 2 2 2 2 3" xfId="35676" xr:uid="{00000000-0005-0000-0000-000063800000}"/>
    <cellStyle name="Standard 3 3 5 3 2 2 2 2 4" xfId="35677" xr:uid="{00000000-0005-0000-0000-000064800000}"/>
    <cellStyle name="Standard 3 3 5 3 2 2 2 3" xfId="35678" xr:uid="{00000000-0005-0000-0000-000065800000}"/>
    <cellStyle name="Standard 3 3 5 3 2 2 2 4" xfId="35679" xr:uid="{00000000-0005-0000-0000-000066800000}"/>
    <cellStyle name="Standard 3 3 5 3 2 2 2 5" xfId="35680" xr:uid="{00000000-0005-0000-0000-000067800000}"/>
    <cellStyle name="Standard 3 3 5 3 2 2 3" xfId="8951" xr:uid="{00000000-0005-0000-0000-000068800000}"/>
    <cellStyle name="Standard 3 3 5 3 2 2 3 2" xfId="20991" xr:uid="{00000000-0005-0000-0000-000069800000}"/>
    <cellStyle name="Standard 3 3 5 3 2 2 3 2 2" xfId="35681" xr:uid="{00000000-0005-0000-0000-00006A800000}"/>
    <cellStyle name="Standard 3 3 5 3 2 2 3 2 3" xfId="35682" xr:uid="{00000000-0005-0000-0000-00006B800000}"/>
    <cellStyle name="Standard 3 3 5 3 2 2 3 3" xfId="35683" xr:uid="{00000000-0005-0000-0000-00006C800000}"/>
    <cellStyle name="Standard 3 3 5 3 2 2 3 4" xfId="35684" xr:uid="{00000000-0005-0000-0000-00006D800000}"/>
    <cellStyle name="Standard 3 3 5 3 2 2 4" xfId="20992" xr:uid="{00000000-0005-0000-0000-00006E800000}"/>
    <cellStyle name="Standard 3 3 5 3 2 2 4 2" xfId="35685" xr:uid="{00000000-0005-0000-0000-00006F800000}"/>
    <cellStyle name="Standard 3 3 5 3 2 2 4 3" xfId="35686" xr:uid="{00000000-0005-0000-0000-000070800000}"/>
    <cellStyle name="Standard 3 3 5 3 2 2 5" xfId="35687" xr:uid="{00000000-0005-0000-0000-000071800000}"/>
    <cellStyle name="Standard 3 3 5 3 2 2 6" xfId="35688" xr:uid="{00000000-0005-0000-0000-000072800000}"/>
    <cellStyle name="Standard 3 3 5 3 2 3" xfId="880" xr:uid="{00000000-0005-0000-0000-000073800000}"/>
    <cellStyle name="Standard 3 3 5 3 2 3 2" xfId="20993" xr:uid="{00000000-0005-0000-0000-000074800000}"/>
    <cellStyle name="Standard 3 3 5 3 2 3 2 2" xfId="35689" xr:uid="{00000000-0005-0000-0000-000075800000}"/>
    <cellStyle name="Standard 3 3 5 3 2 3 2 3" xfId="35690" xr:uid="{00000000-0005-0000-0000-000076800000}"/>
    <cellStyle name="Standard 3 3 5 3 2 3 2 4" xfId="35691" xr:uid="{00000000-0005-0000-0000-000077800000}"/>
    <cellStyle name="Standard 3 3 5 3 2 3 3" xfId="35692" xr:uid="{00000000-0005-0000-0000-000078800000}"/>
    <cellStyle name="Standard 3 3 5 3 2 3 4" xfId="35693" xr:uid="{00000000-0005-0000-0000-000079800000}"/>
    <cellStyle name="Standard 3 3 5 3 2 3 5" xfId="35694" xr:uid="{00000000-0005-0000-0000-00007A800000}"/>
    <cellStyle name="Standard 3 3 5 3 2 4" xfId="8952" xr:uid="{00000000-0005-0000-0000-00007B800000}"/>
    <cellStyle name="Standard 3 3 5 3 2 4 2" xfId="20994" xr:uid="{00000000-0005-0000-0000-00007C800000}"/>
    <cellStyle name="Standard 3 3 5 3 2 4 2 2" xfId="35695" xr:uid="{00000000-0005-0000-0000-00007D800000}"/>
    <cellStyle name="Standard 3 3 5 3 2 4 2 3" xfId="35696" xr:uid="{00000000-0005-0000-0000-00007E800000}"/>
    <cellStyle name="Standard 3 3 5 3 2 4 3" xfId="35697" xr:uid="{00000000-0005-0000-0000-00007F800000}"/>
    <cellStyle name="Standard 3 3 5 3 2 4 4" xfId="35698" xr:uid="{00000000-0005-0000-0000-000080800000}"/>
    <cellStyle name="Standard 3 3 5 3 2 5" xfId="20995" xr:uid="{00000000-0005-0000-0000-000081800000}"/>
    <cellStyle name="Standard 3 3 5 3 2 5 2" xfId="35699" xr:uid="{00000000-0005-0000-0000-000082800000}"/>
    <cellStyle name="Standard 3 3 5 3 2 5 3" xfId="35700" xr:uid="{00000000-0005-0000-0000-000083800000}"/>
    <cellStyle name="Standard 3 3 5 3 2 5 4" xfId="35701" xr:uid="{00000000-0005-0000-0000-000084800000}"/>
    <cellStyle name="Standard 3 3 5 3 2 6" xfId="35702" xr:uid="{00000000-0005-0000-0000-000085800000}"/>
    <cellStyle name="Standard 3 3 5 3 2 6 2" xfId="35703" xr:uid="{00000000-0005-0000-0000-000086800000}"/>
    <cellStyle name="Standard 3 3 5 3 2 7" xfId="35704" xr:uid="{00000000-0005-0000-0000-000087800000}"/>
    <cellStyle name="Standard 3 3 5 3 2 8" xfId="35705" xr:uid="{00000000-0005-0000-0000-000088800000}"/>
    <cellStyle name="Standard 3 3 5 3 3" xfId="881" xr:uid="{00000000-0005-0000-0000-000089800000}"/>
    <cellStyle name="Standard 3 3 5 3 3 2" xfId="882" xr:uid="{00000000-0005-0000-0000-00008A800000}"/>
    <cellStyle name="Standard 3 3 5 3 3 2 2" xfId="20996" xr:uid="{00000000-0005-0000-0000-00008B800000}"/>
    <cellStyle name="Standard 3 3 5 3 3 2 2 2" xfId="35706" xr:uid="{00000000-0005-0000-0000-00008C800000}"/>
    <cellStyle name="Standard 3 3 5 3 3 2 2 3" xfId="35707" xr:uid="{00000000-0005-0000-0000-00008D800000}"/>
    <cellStyle name="Standard 3 3 5 3 3 2 2 4" xfId="35708" xr:uid="{00000000-0005-0000-0000-00008E800000}"/>
    <cellStyle name="Standard 3 3 5 3 3 2 3" xfId="35709" xr:uid="{00000000-0005-0000-0000-00008F800000}"/>
    <cellStyle name="Standard 3 3 5 3 3 2 4" xfId="35710" xr:uid="{00000000-0005-0000-0000-000090800000}"/>
    <cellStyle name="Standard 3 3 5 3 3 2 5" xfId="35711" xr:uid="{00000000-0005-0000-0000-000091800000}"/>
    <cellStyle name="Standard 3 3 5 3 3 3" xfId="8953" xr:uid="{00000000-0005-0000-0000-000092800000}"/>
    <cellStyle name="Standard 3 3 5 3 3 3 2" xfId="20997" xr:uid="{00000000-0005-0000-0000-000093800000}"/>
    <cellStyle name="Standard 3 3 5 3 3 3 2 2" xfId="35712" xr:uid="{00000000-0005-0000-0000-000094800000}"/>
    <cellStyle name="Standard 3 3 5 3 3 3 2 3" xfId="35713" xr:uid="{00000000-0005-0000-0000-000095800000}"/>
    <cellStyle name="Standard 3 3 5 3 3 3 3" xfId="35714" xr:uid="{00000000-0005-0000-0000-000096800000}"/>
    <cellStyle name="Standard 3 3 5 3 3 3 4" xfId="35715" xr:uid="{00000000-0005-0000-0000-000097800000}"/>
    <cellStyle name="Standard 3 3 5 3 3 4" xfId="20998" xr:uid="{00000000-0005-0000-0000-000098800000}"/>
    <cellStyle name="Standard 3 3 5 3 3 4 2" xfId="35716" xr:uid="{00000000-0005-0000-0000-000099800000}"/>
    <cellStyle name="Standard 3 3 5 3 3 4 3" xfId="35717" xr:uid="{00000000-0005-0000-0000-00009A800000}"/>
    <cellStyle name="Standard 3 3 5 3 3 5" xfId="35718" xr:uid="{00000000-0005-0000-0000-00009B800000}"/>
    <cellStyle name="Standard 3 3 5 3 3 6" xfId="35719" xr:uid="{00000000-0005-0000-0000-00009C800000}"/>
    <cellStyle name="Standard 3 3 5 3 4" xfId="883" xr:uid="{00000000-0005-0000-0000-00009D800000}"/>
    <cellStyle name="Standard 3 3 5 3 4 2" xfId="20999" xr:uid="{00000000-0005-0000-0000-00009E800000}"/>
    <cellStyle name="Standard 3 3 5 3 4 2 2" xfId="35720" xr:uid="{00000000-0005-0000-0000-00009F800000}"/>
    <cellStyle name="Standard 3 3 5 3 4 2 3" xfId="35721" xr:uid="{00000000-0005-0000-0000-0000A0800000}"/>
    <cellStyle name="Standard 3 3 5 3 4 2 4" xfId="35722" xr:uid="{00000000-0005-0000-0000-0000A1800000}"/>
    <cellStyle name="Standard 3 3 5 3 4 3" xfId="35723" xr:uid="{00000000-0005-0000-0000-0000A2800000}"/>
    <cellStyle name="Standard 3 3 5 3 4 4" xfId="35724" xr:uid="{00000000-0005-0000-0000-0000A3800000}"/>
    <cellStyle name="Standard 3 3 5 3 4 5" xfId="35725" xr:uid="{00000000-0005-0000-0000-0000A4800000}"/>
    <cellStyle name="Standard 3 3 5 3 5" xfId="1384" xr:uid="{00000000-0005-0000-0000-0000A5800000}"/>
    <cellStyle name="Standard 3 3 5 3 5 2" xfId="21000" xr:uid="{00000000-0005-0000-0000-0000A6800000}"/>
    <cellStyle name="Standard 3 3 5 3 5 2 2" xfId="35726" xr:uid="{00000000-0005-0000-0000-0000A7800000}"/>
    <cellStyle name="Standard 3 3 5 3 5 2 3" xfId="35727" xr:uid="{00000000-0005-0000-0000-0000A8800000}"/>
    <cellStyle name="Standard 3 3 5 3 5 3" xfId="35728" xr:uid="{00000000-0005-0000-0000-0000A9800000}"/>
    <cellStyle name="Standard 3 3 5 3 5 4" xfId="35729" xr:uid="{00000000-0005-0000-0000-0000AA800000}"/>
    <cellStyle name="Standard 3 3 5 3 6" xfId="21001" xr:uid="{00000000-0005-0000-0000-0000AB800000}"/>
    <cellStyle name="Standard 3 3 5 3 6 2" xfId="35730" xr:uid="{00000000-0005-0000-0000-0000AC800000}"/>
    <cellStyle name="Standard 3 3 5 3 6 3" xfId="35731" xr:uid="{00000000-0005-0000-0000-0000AD800000}"/>
    <cellStyle name="Standard 3 3 5 3 6 4" xfId="35732" xr:uid="{00000000-0005-0000-0000-0000AE800000}"/>
    <cellStyle name="Standard 3 3 5 3 7" xfId="35733" xr:uid="{00000000-0005-0000-0000-0000AF800000}"/>
    <cellStyle name="Standard 3 3 5 3 7 2" xfId="35734" xr:uid="{00000000-0005-0000-0000-0000B0800000}"/>
    <cellStyle name="Standard 3 3 5 3 8" xfId="35735" xr:uid="{00000000-0005-0000-0000-0000B1800000}"/>
    <cellStyle name="Standard 3 3 5 3 9" xfId="35736" xr:uid="{00000000-0005-0000-0000-0000B2800000}"/>
    <cellStyle name="Standard 3 3 5 4" xfId="884" xr:uid="{00000000-0005-0000-0000-0000B3800000}"/>
    <cellStyle name="Standard 3 3 5 4 2" xfId="885" xr:uid="{00000000-0005-0000-0000-0000B4800000}"/>
    <cellStyle name="Standard 3 3 5 4 2 2" xfId="886" xr:uid="{00000000-0005-0000-0000-0000B5800000}"/>
    <cellStyle name="Standard 3 3 5 4 2 2 2" xfId="21002" xr:uid="{00000000-0005-0000-0000-0000B6800000}"/>
    <cellStyle name="Standard 3 3 5 4 2 2 2 2" xfId="35737" xr:uid="{00000000-0005-0000-0000-0000B7800000}"/>
    <cellStyle name="Standard 3 3 5 4 2 2 2 3" xfId="35738" xr:uid="{00000000-0005-0000-0000-0000B8800000}"/>
    <cellStyle name="Standard 3 3 5 4 2 2 2 4" xfId="35739" xr:uid="{00000000-0005-0000-0000-0000B9800000}"/>
    <cellStyle name="Standard 3 3 5 4 2 2 3" xfId="35740" xr:uid="{00000000-0005-0000-0000-0000BA800000}"/>
    <cellStyle name="Standard 3 3 5 4 2 2 4" xfId="35741" xr:uid="{00000000-0005-0000-0000-0000BB800000}"/>
    <cellStyle name="Standard 3 3 5 4 2 2 5" xfId="35742" xr:uid="{00000000-0005-0000-0000-0000BC800000}"/>
    <cellStyle name="Standard 3 3 5 4 2 3" xfId="8954" xr:uid="{00000000-0005-0000-0000-0000BD800000}"/>
    <cellStyle name="Standard 3 3 5 4 2 3 2" xfId="21003" xr:uid="{00000000-0005-0000-0000-0000BE800000}"/>
    <cellStyle name="Standard 3 3 5 4 2 3 2 2" xfId="35743" xr:uid="{00000000-0005-0000-0000-0000BF800000}"/>
    <cellStyle name="Standard 3 3 5 4 2 3 2 3" xfId="35744" xr:uid="{00000000-0005-0000-0000-0000C0800000}"/>
    <cellStyle name="Standard 3 3 5 4 2 3 3" xfId="35745" xr:uid="{00000000-0005-0000-0000-0000C1800000}"/>
    <cellStyle name="Standard 3 3 5 4 2 3 4" xfId="35746" xr:uid="{00000000-0005-0000-0000-0000C2800000}"/>
    <cellStyle name="Standard 3 3 5 4 2 4" xfId="21004" xr:uid="{00000000-0005-0000-0000-0000C3800000}"/>
    <cellStyle name="Standard 3 3 5 4 2 4 2" xfId="35747" xr:uid="{00000000-0005-0000-0000-0000C4800000}"/>
    <cellStyle name="Standard 3 3 5 4 2 4 3" xfId="35748" xr:uid="{00000000-0005-0000-0000-0000C5800000}"/>
    <cellStyle name="Standard 3 3 5 4 2 5" xfId="35749" xr:uid="{00000000-0005-0000-0000-0000C6800000}"/>
    <cellStyle name="Standard 3 3 5 4 2 6" xfId="35750" xr:uid="{00000000-0005-0000-0000-0000C7800000}"/>
    <cellStyle name="Standard 3 3 5 4 3" xfId="887" xr:uid="{00000000-0005-0000-0000-0000C8800000}"/>
    <cellStyle name="Standard 3 3 5 4 3 2" xfId="21005" xr:uid="{00000000-0005-0000-0000-0000C9800000}"/>
    <cellStyle name="Standard 3 3 5 4 3 2 2" xfId="35751" xr:uid="{00000000-0005-0000-0000-0000CA800000}"/>
    <cellStyle name="Standard 3 3 5 4 3 2 3" xfId="35752" xr:uid="{00000000-0005-0000-0000-0000CB800000}"/>
    <cellStyle name="Standard 3 3 5 4 3 2 4" xfId="35753" xr:uid="{00000000-0005-0000-0000-0000CC800000}"/>
    <cellStyle name="Standard 3 3 5 4 3 3" xfId="35754" xr:uid="{00000000-0005-0000-0000-0000CD800000}"/>
    <cellStyle name="Standard 3 3 5 4 3 4" xfId="35755" xr:uid="{00000000-0005-0000-0000-0000CE800000}"/>
    <cellStyle name="Standard 3 3 5 4 3 5" xfId="35756" xr:uid="{00000000-0005-0000-0000-0000CF800000}"/>
    <cellStyle name="Standard 3 3 5 4 4" xfId="8955" xr:uid="{00000000-0005-0000-0000-0000D0800000}"/>
    <cellStyle name="Standard 3 3 5 4 4 2" xfId="21006" xr:uid="{00000000-0005-0000-0000-0000D1800000}"/>
    <cellStyle name="Standard 3 3 5 4 4 2 2" xfId="35757" xr:uid="{00000000-0005-0000-0000-0000D2800000}"/>
    <cellStyle name="Standard 3 3 5 4 4 2 3" xfId="35758" xr:uid="{00000000-0005-0000-0000-0000D3800000}"/>
    <cellStyle name="Standard 3 3 5 4 4 3" xfId="35759" xr:uid="{00000000-0005-0000-0000-0000D4800000}"/>
    <cellStyle name="Standard 3 3 5 4 4 4" xfId="35760" xr:uid="{00000000-0005-0000-0000-0000D5800000}"/>
    <cellStyle name="Standard 3 3 5 4 5" xfId="21007" xr:uid="{00000000-0005-0000-0000-0000D6800000}"/>
    <cellStyle name="Standard 3 3 5 4 5 2" xfId="35761" xr:uid="{00000000-0005-0000-0000-0000D7800000}"/>
    <cellStyle name="Standard 3 3 5 4 5 3" xfId="35762" xr:uid="{00000000-0005-0000-0000-0000D8800000}"/>
    <cellStyle name="Standard 3 3 5 4 5 4" xfId="35763" xr:uid="{00000000-0005-0000-0000-0000D9800000}"/>
    <cellStyle name="Standard 3 3 5 4 6" xfId="35764" xr:uid="{00000000-0005-0000-0000-0000DA800000}"/>
    <cellStyle name="Standard 3 3 5 4 6 2" xfId="35765" xr:uid="{00000000-0005-0000-0000-0000DB800000}"/>
    <cellStyle name="Standard 3 3 5 4 7" xfId="35766" xr:uid="{00000000-0005-0000-0000-0000DC800000}"/>
    <cellStyle name="Standard 3 3 5 4 8" xfId="35767" xr:uid="{00000000-0005-0000-0000-0000DD800000}"/>
    <cellStyle name="Standard 3 3 5 5" xfId="888" xr:uid="{00000000-0005-0000-0000-0000DE800000}"/>
    <cellStyle name="Standard 3 3 5 5 2" xfId="889" xr:uid="{00000000-0005-0000-0000-0000DF800000}"/>
    <cellStyle name="Standard 3 3 5 5 2 2" xfId="890" xr:uid="{00000000-0005-0000-0000-0000E0800000}"/>
    <cellStyle name="Standard 3 3 5 5 2 2 2" xfId="21008" xr:uid="{00000000-0005-0000-0000-0000E1800000}"/>
    <cellStyle name="Standard 3 3 5 5 2 2 2 2" xfId="35768" xr:uid="{00000000-0005-0000-0000-0000E2800000}"/>
    <cellStyle name="Standard 3 3 5 5 2 2 2 3" xfId="35769" xr:uid="{00000000-0005-0000-0000-0000E3800000}"/>
    <cellStyle name="Standard 3 3 5 5 2 2 2 4" xfId="35770" xr:uid="{00000000-0005-0000-0000-0000E4800000}"/>
    <cellStyle name="Standard 3 3 5 5 2 2 3" xfId="35771" xr:uid="{00000000-0005-0000-0000-0000E5800000}"/>
    <cellStyle name="Standard 3 3 5 5 2 2 4" xfId="35772" xr:uid="{00000000-0005-0000-0000-0000E6800000}"/>
    <cellStyle name="Standard 3 3 5 5 2 2 5" xfId="35773" xr:uid="{00000000-0005-0000-0000-0000E7800000}"/>
    <cellStyle name="Standard 3 3 5 5 2 3" xfId="8956" xr:uid="{00000000-0005-0000-0000-0000E8800000}"/>
    <cellStyle name="Standard 3 3 5 5 2 3 2" xfId="21009" xr:uid="{00000000-0005-0000-0000-0000E9800000}"/>
    <cellStyle name="Standard 3 3 5 5 2 3 2 2" xfId="35774" xr:uid="{00000000-0005-0000-0000-0000EA800000}"/>
    <cellStyle name="Standard 3 3 5 5 2 3 2 3" xfId="35775" xr:uid="{00000000-0005-0000-0000-0000EB800000}"/>
    <cellStyle name="Standard 3 3 5 5 2 3 3" xfId="35776" xr:uid="{00000000-0005-0000-0000-0000EC800000}"/>
    <cellStyle name="Standard 3 3 5 5 2 3 4" xfId="35777" xr:uid="{00000000-0005-0000-0000-0000ED800000}"/>
    <cellStyle name="Standard 3 3 5 5 2 4" xfId="21010" xr:uid="{00000000-0005-0000-0000-0000EE800000}"/>
    <cellStyle name="Standard 3 3 5 5 2 4 2" xfId="35778" xr:uid="{00000000-0005-0000-0000-0000EF800000}"/>
    <cellStyle name="Standard 3 3 5 5 2 4 3" xfId="35779" xr:uid="{00000000-0005-0000-0000-0000F0800000}"/>
    <cellStyle name="Standard 3 3 5 5 2 5" xfId="35780" xr:uid="{00000000-0005-0000-0000-0000F1800000}"/>
    <cellStyle name="Standard 3 3 5 5 2 6" xfId="35781" xr:uid="{00000000-0005-0000-0000-0000F2800000}"/>
    <cellStyle name="Standard 3 3 5 5 3" xfId="891" xr:uid="{00000000-0005-0000-0000-0000F3800000}"/>
    <cellStyle name="Standard 3 3 5 5 3 2" xfId="21011" xr:uid="{00000000-0005-0000-0000-0000F4800000}"/>
    <cellStyle name="Standard 3 3 5 5 3 2 2" xfId="35782" xr:uid="{00000000-0005-0000-0000-0000F5800000}"/>
    <cellStyle name="Standard 3 3 5 5 3 2 3" xfId="35783" xr:uid="{00000000-0005-0000-0000-0000F6800000}"/>
    <cellStyle name="Standard 3 3 5 5 3 2 4" xfId="35784" xr:uid="{00000000-0005-0000-0000-0000F7800000}"/>
    <cellStyle name="Standard 3 3 5 5 3 3" xfId="35785" xr:uid="{00000000-0005-0000-0000-0000F8800000}"/>
    <cellStyle name="Standard 3 3 5 5 3 4" xfId="35786" xr:uid="{00000000-0005-0000-0000-0000F9800000}"/>
    <cellStyle name="Standard 3 3 5 5 3 5" xfId="35787" xr:uid="{00000000-0005-0000-0000-0000FA800000}"/>
    <cellStyle name="Standard 3 3 5 5 4" xfId="8957" xr:uid="{00000000-0005-0000-0000-0000FB800000}"/>
    <cellStyle name="Standard 3 3 5 5 4 2" xfId="21012" xr:uid="{00000000-0005-0000-0000-0000FC800000}"/>
    <cellStyle name="Standard 3 3 5 5 4 2 2" xfId="35788" xr:uid="{00000000-0005-0000-0000-0000FD800000}"/>
    <cellStyle name="Standard 3 3 5 5 4 2 3" xfId="35789" xr:uid="{00000000-0005-0000-0000-0000FE800000}"/>
    <cellStyle name="Standard 3 3 5 5 4 3" xfId="35790" xr:uid="{00000000-0005-0000-0000-0000FF800000}"/>
    <cellStyle name="Standard 3 3 5 5 4 4" xfId="35791" xr:uid="{00000000-0005-0000-0000-000000810000}"/>
    <cellStyle name="Standard 3 3 5 5 5" xfId="21013" xr:uid="{00000000-0005-0000-0000-000001810000}"/>
    <cellStyle name="Standard 3 3 5 5 5 2" xfId="35792" xr:uid="{00000000-0005-0000-0000-000002810000}"/>
    <cellStyle name="Standard 3 3 5 5 5 3" xfId="35793" xr:uid="{00000000-0005-0000-0000-000003810000}"/>
    <cellStyle name="Standard 3 3 5 5 5 4" xfId="35794" xr:uid="{00000000-0005-0000-0000-000004810000}"/>
    <cellStyle name="Standard 3 3 5 5 6" xfId="35795" xr:uid="{00000000-0005-0000-0000-000005810000}"/>
    <cellStyle name="Standard 3 3 5 5 6 2" xfId="35796" xr:uid="{00000000-0005-0000-0000-000006810000}"/>
    <cellStyle name="Standard 3 3 5 5 7" xfId="35797" xr:uid="{00000000-0005-0000-0000-000007810000}"/>
    <cellStyle name="Standard 3 3 5 5 8" xfId="35798" xr:uid="{00000000-0005-0000-0000-000008810000}"/>
    <cellStyle name="Standard 3 3 5 6" xfId="892" xr:uid="{00000000-0005-0000-0000-000009810000}"/>
    <cellStyle name="Standard 3 3 5 6 2" xfId="893" xr:uid="{00000000-0005-0000-0000-00000A810000}"/>
    <cellStyle name="Standard 3 3 5 6 2 2" xfId="21014" xr:uid="{00000000-0005-0000-0000-00000B810000}"/>
    <cellStyle name="Standard 3 3 5 6 2 2 2" xfId="35799" xr:uid="{00000000-0005-0000-0000-00000C810000}"/>
    <cellStyle name="Standard 3 3 5 6 2 2 3" xfId="35800" xr:uid="{00000000-0005-0000-0000-00000D810000}"/>
    <cellStyle name="Standard 3 3 5 6 2 2 4" xfId="35801" xr:uid="{00000000-0005-0000-0000-00000E810000}"/>
    <cellStyle name="Standard 3 3 5 6 2 3" xfId="35802" xr:uid="{00000000-0005-0000-0000-00000F810000}"/>
    <cellStyle name="Standard 3 3 5 6 2 4" xfId="35803" xr:uid="{00000000-0005-0000-0000-000010810000}"/>
    <cellStyle name="Standard 3 3 5 6 2 5" xfId="35804" xr:uid="{00000000-0005-0000-0000-000011810000}"/>
    <cellStyle name="Standard 3 3 5 6 3" xfId="8958" xr:uid="{00000000-0005-0000-0000-000012810000}"/>
    <cellStyle name="Standard 3 3 5 6 3 2" xfId="21015" xr:uid="{00000000-0005-0000-0000-000013810000}"/>
    <cellStyle name="Standard 3 3 5 6 3 2 2" xfId="35805" xr:uid="{00000000-0005-0000-0000-000014810000}"/>
    <cellStyle name="Standard 3 3 5 6 3 2 3" xfId="35806" xr:uid="{00000000-0005-0000-0000-000015810000}"/>
    <cellStyle name="Standard 3 3 5 6 3 3" xfId="35807" xr:uid="{00000000-0005-0000-0000-000016810000}"/>
    <cellStyle name="Standard 3 3 5 6 3 4" xfId="35808" xr:uid="{00000000-0005-0000-0000-000017810000}"/>
    <cellStyle name="Standard 3 3 5 6 4" xfId="21016" xr:uid="{00000000-0005-0000-0000-000018810000}"/>
    <cellStyle name="Standard 3 3 5 6 4 2" xfId="35809" xr:uid="{00000000-0005-0000-0000-000019810000}"/>
    <cellStyle name="Standard 3 3 5 6 4 3" xfId="35810" xr:uid="{00000000-0005-0000-0000-00001A810000}"/>
    <cellStyle name="Standard 3 3 5 6 5" xfId="35811" xr:uid="{00000000-0005-0000-0000-00001B810000}"/>
    <cellStyle name="Standard 3 3 5 6 6" xfId="35812" xr:uid="{00000000-0005-0000-0000-00001C810000}"/>
    <cellStyle name="Standard 3 3 5 7" xfId="894" xr:uid="{00000000-0005-0000-0000-00001D810000}"/>
    <cellStyle name="Standard 3 3 5 7 2" xfId="895" xr:uid="{00000000-0005-0000-0000-00001E810000}"/>
    <cellStyle name="Standard 3 3 5 7 2 2" xfId="21017" xr:uid="{00000000-0005-0000-0000-00001F810000}"/>
    <cellStyle name="Standard 3 3 5 7 2 2 2" xfId="35813" xr:uid="{00000000-0005-0000-0000-000020810000}"/>
    <cellStyle name="Standard 3 3 5 7 2 2 3" xfId="35814" xr:uid="{00000000-0005-0000-0000-000021810000}"/>
    <cellStyle name="Standard 3 3 5 7 2 2 4" xfId="35815" xr:uid="{00000000-0005-0000-0000-000022810000}"/>
    <cellStyle name="Standard 3 3 5 7 2 3" xfId="35816" xr:uid="{00000000-0005-0000-0000-000023810000}"/>
    <cellStyle name="Standard 3 3 5 7 2 4" xfId="35817" xr:uid="{00000000-0005-0000-0000-000024810000}"/>
    <cellStyle name="Standard 3 3 5 7 2 5" xfId="35818" xr:uid="{00000000-0005-0000-0000-000025810000}"/>
    <cellStyle name="Standard 3 3 5 7 3" xfId="21018" xr:uid="{00000000-0005-0000-0000-000026810000}"/>
    <cellStyle name="Standard 3 3 5 7 3 2" xfId="35819" xr:uid="{00000000-0005-0000-0000-000027810000}"/>
    <cellStyle name="Standard 3 3 5 7 3 3" xfId="35820" xr:uid="{00000000-0005-0000-0000-000028810000}"/>
    <cellStyle name="Standard 3 3 5 7 3 4" xfId="35821" xr:uid="{00000000-0005-0000-0000-000029810000}"/>
    <cellStyle name="Standard 3 3 5 7 4" xfId="35822" xr:uid="{00000000-0005-0000-0000-00002A810000}"/>
    <cellStyle name="Standard 3 3 5 7 5" xfId="35823" xr:uid="{00000000-0005-0000-0000-00002B810000}"/>
    <cellStyle name="Standard 3 3 5 7 6" xfId="35824" xr:uid="{00000000-0005-0000-0000-00002C810000}"/>
    <cellStyle name="Standard 3 3 5 8" xfId="896" xr:uid="{00000000-0005-0000-0000-00002D810000}"/>
    <cellStyle name="Standard 3 3 5 8 2" xfId="21019" xr:uid="{00000000-0005-0000-0000-00002E810000}"/>
    <cellStyle name="Standard 3 3 5 8 2 2" xfId="35825" xr:uid="{00000000-0005-0000-0000-00002F810000}"/>
    <cellStyle name="Standard 3 3 5 8 2 3" xfId="35826" xr:uid="{00000000-0005-0000-0000-000030810000}"/>
    <cellStyle name="Standard 3 3 5 8 2 4" xfId="35827" xr:uid="{00000000-0005-0000-0000-000031810000}"/>
    <cellStyle name="Standard 3 3 5 8 3" xfId="35828" xr:uid="{00000000-0005-0000-0000-000032810000}"/>
    <cellStyle name="Standard 3 3 5 8 4" xfId="35829" xr:uid="{00000000-0005-0000-0000-000033810000}"/>
    <cellStyle name="Standard 3 3 5 8 5" xfId="35830" xr:uid="{00000000-0005-0000-0000-000034810000}"/>
    <cellStyle name="Standard 3 3 5 9" xfId="8959" xr:uid="{00000000-0005-0000-0000-000035810000}"/>
    <cellStyle name="Standard 3 3 5 9 2" xfId="21020" xr:uid="{00000000-0005-0000-0000-000036810000}"/>
    <cellStyle name="Standard 3 3 5 9 2 2" xfId="35831" xr:uid="{00000000-0005-0000-0000-000037810000}"/>
    <cellStyle name="Standard 3 3 5 9 2 3" xfId="35832" xr:uid="{00000000-0005-0000-0000-000038810000}"/>
    <cellStyle name="Standard 3 3 5 9 3" xfId="35833" xr:uid="{00000000-0005-0000-0000-000039810000}"/>
    <cellStyle name="Standard 3 3 5 9 4" xfId="35834" xr:uid="{00000000-0005-0000-0000-00003A810000}"/>
    <cellStyle name="Standard 3 3 6" xfId="897" xr:uid="{00000000-0005-0000-0000-00003B810000}"/>
    <cellStyle name="Standard 3 3 6 10" xfId="35835" xr:uid="{00000000-0005-0000-0000-00003C810000}"/>
    <cellStyle name="Standard 3 3 6 2" xfId="898" xr:uid="{00000000-0005-0000-0000-00003D810000}"/>
    <cellStyle name="Standard 3 3 6 2 2" xfId="899" xr:uid="{00000000-0005-0000-0000-00003E810000}"/>
    <cellStyle name="Standard 3 3 6 2 2 2" xfId="900" xr:uid="{00000000-0005-0000-0000-00003F810000}"/>
    <cellStyle name="Standard 3 3 6 2 2 2 2" xfId="21021" xr:uid="{00000000-0005-0000-0000-000040810000}"/>
    <cellStyle name="Standard 3 3 6 2 2 2 2 2" xfId="35836" xr:uid="{00000000-0005-0000-0000-000041810000}"/>
    <cellStyle name="Standard 3 3 6 2 2 2 2 3" xfId="35837" xr:uid="{00000000-0005-0000-0000-000042810000}"/>
    <cellStyle name="Standard 3 3 6 2 2 2 2 4" xfId="35838" xr:uid="{00000000-0005-0000-0000-000043810000}"/>
    <cellStyle name="Standard 3 3 6 2 2 2 3" xfId="35839" xr:uid="{00000000-0005-0000-0000-000044810000}"/>
    <cellStyle name="Standard 3 3 6 2 2 2 4" xfId="35840" xr:uid="{00000000-0005-0000-0000-000045810000}"/>
    <cellStyle name="Standard 3 3 6 2 2 2 5" xfId="35841" xr:uid="{00000000-0005-0000-0000-000046810000}"/>
    <cellStyle name="Standard 3 3 6 2 2 3" xfId="8960" xr:uid="{00000000-0005-0000-0000-000047810000}"/>
    <cellStyle name="Standard 3 3 6 2 2 3 2" xfId="21022" xr:uid="{00000000-0005-0000-0000-000048810000}"/>
    <cellStyle name="Standard 3 3 6 2 2 3 2 2" xfId="35842" xr:uid="{00000000-0005-0000-0000-000049810000}"/>
    <cellStyle name="Standard 3 3 6 2 2 3 2 3" xfId="35843" xr:uid="{00000000-0005-0000-0000-00004A810000}"/>
    <cellStyle name="Standard 3 3 6 2 2 3 3" xfId="35844" xr:uid="{00000000-0005-0000-0000-00004B810000}"/>
    <cellStyle name="Standard 3 3 6 2 2 3 4" xfId="35845" xr:uid="{00000000-0005-0000-0000-00004C810000}"/>
    <cellStyle name="Standard 3 3 6 2 2 4" xfId="21023" xr:uid="{00000000-0005-0000-0000-00004D810000}"/>
    <cellStyle name="Standard 3 3 6 2 2 4 2" xfId="35846" xr:uid="{00000000-0005-0000-0000-00004E810000}"/>
    <cellStyle name="Standard 3 3 6 2 2 4 3" xfId="35847" xr:uid="{00000000-0005-0000-0000-00004F810000}"/>
    <cellStyle name="Standard 3 3 6 2 2 5" xfId="35848" xr:uid="{00000000-0005-0000-0000-000050810000}"/>
    <cellStyle name="Standard 3 3 6 2 2 6" xfId="35849" xr:uid="{00000000-0005-0000-0000-000051810000}"/>
    <cellStyle name="Standard 3 3 6 2 3" xfId="901" xr:uid="{00000000-0005-0000-0000-000052810000}"/>
    <cellStyle name="Standard 3 3 6 2 3 2" xfId="21024" xr:uid="{00000000-0005-0000-0000-000053810000}"/>
    <cellStyle name="Standard 3 3 6 2 3 2 2" xfId="35850" xr:uid="{00000000-0005-0000-0000-000054810000}"/>
    <cellStyle name="Standard 3 3 6 2 3 2 3" xfId="35851" xr:uid="{00000000-0005-0000-0000-000055810000}"/>
    <cellStyle name="Standard 3 3 6 2 3 2 4" xfId="35852" xr:uid="{00000000-0005-0000-0000-000056810000}"/>
    <cellStyle name="Standard 3 3 6 2 3 3" xfId="35853" xr:uid="{00000000-0005-0000-0000-000057810000}"/>
    <cellStyle name="Standard 3 3 6 2 3 4" xfId="35854" xr:uid="{00000000-0005-0000-0000-000058810000}"/>
    <cellStyle name="Standard 3 3 6 2 3 5" xfId="35855" xr:uid="{00000000-0005-0000-0000-000059810000}"/>
    <cellStyle name="Standard 3 3 6 2 4" xfId="8961" xr:uid="{00000000-0005-0000-0000-00005A810000}"/>
    <cellStyle name="Standard 3 3 6 2 4 2" xfId="21025" xr:uid="{00000000-0005-0000-0000-00005B810000}"/>
    <cellStyle name="Standard 3 3 6 2 4 2 2" xfId="35856" xr:uid="{00000000-0005-0000-0000-00005C810000}"/>
    <cellStyle name="Standard 3 3 6 2 4 2 3" xfId="35857" xr:uid="{00000000-0005-0000-0000-00005D810000}"/>
    <cellStyle name="Standard 3 3 6 2 4 3" xfId="35858" xr:uid="{00000000-0005-0000-0000-00005E810000}"/>
    <cellStyle name="Standard 3 3 6 2 4 4" xfId="35859" xr:uid="{00000000-0005-0000-0000-00005F810000}"/>
    <cellStyle name="Standard 3 3 6 2 5" xfId="21026" xr:uid="{00000000-0005-0000-0000-000060810000}"/>
    <cellStyle name="Standard 3 3 6 2 5 2" xfId="35860" xr:uid="{00000000-0005-0000-0000-000061810000}"/>
    <cellStyle name="Standard 3 3 6 2 5 3" xfId="35861" xr:uid="{00000000-0005-0000-0000-000062810000}"/>
    <cellStyle name="Standard 3 3 6 2 5 4" xfId="35862" xr:uid="{00000000-0005-0000-0000-000063810000}"/>
    <cellStyle name="Standard 3 3 6 2 6" xfId="35863" xr:uid="{00000000-0005-0000-0000-000064810000}"/>
    <cellStyle name="Standard 3 3 6 2 6 2" xfId="35864" xr:uid="{00000000-0005-0000-0000-000065810000}"/>
    <cellStyle name="Standard 3 3 6 2 7" xfId="35865" xr:uid="{00000000-0005-0000-0000-000066810000}"/>
    <cellStyle name="Standard 3 3 6 2 8" xfId="35866" xr:uid="{00000000-0005-0000-0000-000067810000}"/>
    <cellStyle name="Standard 3 3 6 3" xfId="902" xr:uid="{00000000-0005-0000-0000-000068810000}"/>
    <cellStyle name="Standard 3 3 6 3 2" xfId="903" xr:uid="{00000000-0005-0000-0000-000069810000}"/>
    <cellStyle name="Standard 3 3 6 3 2 2" xfId="21027" xr:uid="{00000000-0005-0000-0000-00006A810000}"/>
    <cellStyle name="Standard 3 3 6 3 2 2 2" xfId="35867" xr:uid="{00000000-0005-0000-0000-00006B810000}"/>
    <cellStyle name="Standard 3 3 6 3 2 2 3" xfId="35868" xr:uid="{00000000-0005-0000-0000-00006C810000}"/>
    <cellStyle name="Standard 3 3 6 3 2 2 4" xfId="35869" xr:uid="{00000000-0005-0000-0000-00006D810000}"/>
    <cellStyle name="Standard 3 3 6 3 2 3" xfId="35870" xr:uid="{00000000-0005-0000-0000-00006E810000}"/>
    <cellStyle name="Standard 3 3 6 3 2 4" xfId="35871" xr:uid="{00000000-0005-0000-0000-00006F810000}"/>
    <cellStyle name="Standard 3 3 6 3 2 5" xfId="35872" xr:uid="{00000000-0005-0000-0000-000070810000}"/>
    <cellStyle name="Standard 3 3 6 3 3" xfId="8962" xr:uid="{00000000-0005-0000-0000-000071810000}"/>
    <cellStyle name="Standard 3 3 6 3 3 2" xfId="21028" xr:uid="{00000000-0005-0000-0000-000072810000}"/>
    <cellStyle name="Standard 3 3 6 3 3 2 2" xfId="35873" xr:uid="{00000000-0005-0000-0000-000073810000}"/>
    <cellStyle name="Standard 3 3 6 3 3 2 3" xfId="35874" xr:uid="{00000000-0005-0000-0000-000074810000}"/>
    <cellStyle name="Standard 3 3 6 3 3 3" xfId="35875" xr:uid="{00000000-0005-0000-0000-000075810000}"/>
    <cellStyle name="Standard 3 3 6 3 3 4" xfId="35876" xr:uid="{00000000-0005-0000-0000-000076810000}"/>
    <cellStyle name="Standard 3 3 6 3 4" xfId="21029" xr:uid="{00000000-0005-0000-0000-000077810000}"/>
    <cellStyle name="Standard 3 3 6 3 4 2" xfId="35877" xr:uid="{00000000-0005-0000-0000-000078810000}"/>
    <cellStyle name="Standard 3 3 6 3 4 3" xfId="35878" xr:uid="{00000000-0005-0000-0000-000079810000}"/>
    <cellStyle name="Standard 3 3 6 3 5" xfId="35879" xr:uid="{00000000-0005-0000-0000-00007A810000}"/>
    <cellStyle name="Standard 3 3 6 3 6" xfId="35880" xr:uid="{00000000-0005-0000-0000-00007B810000}"/>
    <cellStyle name="Standard 3 3 6 4" xfId="904" xr:uid="{00000000-0005-0000-0000-00007C810000}"/>
    <cellStyle name="Standard 3 3 6 4 2" xfId="905" xr:uid="{00000000-0005-0000-0000-00007D810000}"/>
    <cellStyle name="Standard 3 3 6 4 2 2" xfId="21030" xr:uid="{00000000-0005-0000-0000-00007E810000}"/>
    <cellStyle name="Standard 3 3 6 4 2 2 2" xfId="35881" xr:uid="{00000000-0005-0000-0000-00007F810000}"/>
    <cellStyle name="Standard 3 3 6 4 2 2 3" xfId="35882" xr:uid="{00000000-0005-0000-0000-000080810000}"/>
    <cellStyle name="Standard 3 3 6 4 2 2 4" xfId="35883" xr:uid="{00000000-0005-0000-0000-000081810000}"/>
    <cellStyle name="Standard 3 3 6 4 2 3" xfId="35884" xr:uid="{00000000-0005-0000-0000-000082810000}"/>
    <cellStyle name="Standard 3 3 6 4 2 4" xfId="35885" xr:uid="{00000000-0005-0000-0000-000083810000}"/>
    <cellStyle name="Standard 3 3 6 4 2 5" xfId="35886" xr:uid="{00000000-0005-0000-0000-000084810000}"/>
    <cellStyle name="Standard 3 3 6 4 3" xfId="21031" xr:uid="{00000000-0005-0000-0000-000085810000}"/>
    <cellStyle name="Standard 3 3 6 4 3 2" xfId="35887" xr:uid="{00000000-0005-0000-0000-000086810000}"/>
    <cellStyle name="Standard 3 3 6 4 3 3" xfId="35888" xr:uid="{00000000-0005-0000-0000-000087810000}"/>
    <cellStyle name="Standard 3 3 6 4 3 4" xfId="35889" xr:uid="{00000000-0005-0000-0000-000088810000}"/>
    <cellStyle name="Standard 3 3 6 4 4" xfId="35890" xr:uid="{00000000-0005-0000-0000-000089810000}"/>
    <cellStyle name="Standard 3 3 6 4 5" xfId="35891" xr:uid="{00000000-0005-0000-0000-00008A810000}"/>
    <cellStyle name="Standard 3 3 6 4 6" xfId="35892" xr:uid="{00000000-0005-0000-0000-00008B810000}"/>
    <cellStyle name="Standard 3 3 6 5" xfId="906" xr:uid="{00000000-0005-0000-0000-00008C810000}"/>
    <cellStyle name="Standard 3 3 6 5 2" xfId="21032" xr:uid="{00000000-0005-0000-0000-00008D810000}"/>
    <cellStyle name="Standard 3 3 6 5 2 2" xfId="35893" xr:uid="{00000000-0005-0000-0000-00008E810000}"/>
    <cellStyle name="Standard 3 3 6 5 2 3" xfId="35894" xr:uid="{00000000-0005-0000-0000-00008F810000}"/>
    <cellStyle name="Standard 3 3 6 5 2 4" xfId="35895" xr:uid="{00000000-0005-0000-0000-000090810000}"/>
    <cellStyle name="Standard 3 3 6 5 3" xfId="35896" xr:uid="{00000000-0005-0000-0000-000091810000}"/>
    <cellStyle name="Standard 3 3 6 5 4" xfId="35897" xr:uid="{00000000-0005-0000-0000-000092810000}"/>
    <cellStyle name="Standard 3 3 6 5 5" xfId="35898" xr:uid="{00000000-0005-0000-0000-000093810000}"/>
    <cellStyle name="Standard 3 3 6 6" xfId="8963" xr:uid="{00000000-0005-0000-0000-000094810000}"/>
    <cellStyle name="Standard 3 3 6 6 2" xfId="21033" xr:uid="{00000000-0005-0000-0000-000095810000}"/>
    <cellStyle name="Standard 3 3 6 6 2 2" xfId="35899" xr:uid="{00000000-0005-0000-0000-000096810000}"/>
    <cellStyle name="Standard 3 3 6 6 2 3" xfId="35900" xr:uid="{00000000-0005-0000-0000-000097810000}"/>
    <cellStyle name="Standard 3 3 6 6 3" xfId="35901" xr:uid="{00000000-0005-0000-0000-000098810000}"/>
    <cellStyle name="Standard 3 3 6 6 4" xfId="35902" xr:uid="{00000000-0005-0000-0000-000099810000}"/>
    <cellStyle name="Standard 3 3 6 7" xfId="21034" xr:uid="{00000000-0005-0000-0000-00009A810000}"/>
    <cellStyle name="Standard 3 3 6 7 2" xfId="35903" xr:uid="{00000000-0005-0000-0000-00009B810000}"/>
    <cellStyle name="Standard 3 3 6 7 3" xfId="35904" xr:uid="{00000000-0005-0000-0000-00009C810000}"/>
    <cellStyle name="Standard 3 3 6 7 4" xfId="35905" xr:uid="{00000000-0005-0000-0000-00009D810000}"/>
    <cellStyle name="Standard 3 3 6 8" xfId="35906" xr:uid="{00000000-0005-0000-0000-00009E810000}"/>
    <cellStyle name="Standard 3 3 6 8 2" xfId="35907" xr:uid="{00000000-0005-0000-0000-00009F810000}"/>
    <cellStyle name="Standard 3 3 6 9" xfId="35908" xr:uid="{00000000-0005-0000-0000-0000A0810000}"/>
    <cellStyle name="Standard 3 3 7" xfId="907" xr:uid="{00000000-0005-0000-0000-0000A1810000}"/>
    <cellStyle name="Standard 3 3 7 2" xfId="908" xr:uid="{00000000-0005-0000-0000-0000A2810000}"/>
    <cellStyle name="Standard 3 3 7 2 2" xfId="909" xr:uid="{00000000-0005-0000-0000-0000A3810000}"/>
    <cellStyle name="Standard 3 3 7 2 2 2" xfId="910" xr:uid="{00000000-0005-0000-0000-0000A4810000}"/>
    <cellStyle name="Standard 3 3 7 2 2 2 2" xfId="21035" xr:uid="{00000000-0005-0000-0000-0000A5810000}"/>
    <cellStyle name="Standard 3 3 7 2 2 2 2 2" xfId="35909" xr:uid="{00000000-0005-0000-0000-0000A6810000}"/>
    <cellStyle name="Standard 3 3 7 2 2 2 2 3" xfId="35910" xr:uid="{00000000-0005-0000-0000-0000A7810000}"/>
    <cellStyle name="Standard 3 3 7 2 2 2 2 4" xfId="35911" xr:uid="{00000000-0005-0000-0000-0000A8810000}"/>
    <cellStyle name="Standard 3 3 7 2 2 2 3" xfId="35912" xr:uid="{00000000-0005-0000-0000-0000A9810000}"/>
    <cellStyle name="Standard 3 3 7 2 2 2 4" xfId="35913" xr:uid="{00000000-0005-0000-0000-0000AA810000}"/>
    <cellStyle name="Standard 3 3 7 2 2 2 5" xfId="35914" xr:uid="{00000000-0005-0000-0000-0000AB810000}"/>
    <cellStyle name="Standard 3 3 7 2 2 3" xfId="8964" xr:uid="{00000000-0005-0000-0000-0000AC810000}"/>
    <cellStyle name="Standard 3 3 7 2 2 3 2" xfId="21036" xr:uid="{00000000-0005-0000-0000-0000AD810000}"/>
    <cellStyle name="Standard 3 3 7 2 2 3 2 2" xfId="35915" xr:uid="{00000000-0005-0000-0000-0000AE810000}"/>
    <cellStyle name="Standard 3 3 7 2 2 3 2 3" xfId="35916" xr:uid="{00000000-0005-0000-0000-0000AF810000}"/>
    <cellStyle name="Standard 3 3 7 2 2 3 3" xfId="35917" xr:uid="{00000000-0005-0000-0000-0000B0810000}"/>
    <cellStyle name="Standard 3 3 7 2 2 3 4" xfId="35918" xr:uid="{00000000-0005-0000-0000-0000B1810000}"/>
    <cellStyle name="Standard 3 3 7 2 2 4" xfId="21037" xr:uid="{00000000-0005-0000-0000-0000B2810000}"/>
    <cellStyle name="Standard 3 3 7 2 2 4 2" xfId="35919" xr:uid="{00000000-0005-0000-0000-0000B3810000}"/>
    <cellStyle name="Standard 3 3 7 2 2 4 3" xfId="35920" xr:uid="{00000000-0005-0000-0000-0000B4810000}"/>
    <cellStyle name="Standard 3 3 7 2 2 5" xfId="35921" xr:uid="{00000000-0005-0000-0000-0000B5810000}"/>
    <cellStyle name="Standard 3 3 7 2 2 6" xfId="35922" xr:uid="{00000000-0005-0000-0000-0000B6810000}"/>
    <cellStyle name="Standard 3 3 7 2 3" xfId="911" xr:uid="{00000000-0005-0000-0000-0000B7810000}"/>
    <cellStyle name="Standard 3 3 7 2 3 2" xfId="21038" xr:uid="{00000000-0005-0000-0000-0000B8810000}"/>
    <cellStyle name="Standard 3 3 7 2 3 2 2" xfId="35923" xr:uid="{00000000-0005-0000-0000-0000B9810000}"/>
    <cellStyle name="Standard 3 3 7 2 3 2 3" xfId="35924" xr:uid="{00000000-0005-0000-0000-0000BA810000}"/>
    <cellStyle name="Standard 3 3 7 2 3 2 4" xfId="35925" xr:uid="{00000000-0005-0000-0000-0000BB810000}"/>
    <cellStyle name="Standard 3 3 7 2 3 3" xfId="35926" xr:uid="{00000000-0005-0000-0000-0000BC810000}"/>
    <cellStyle name="Standard 3 3 7 2 3 4" xfId="35927" xr:uid="{00000000-0005-0000-0000-0000BD810000}"/>
    <cellStyle name="Standard 3 3 7 2 3 5" xfId="35928" xr:uid="{00000000-0005-0000-0000-0000BE810000}"/>
    <cellStyle name="Standard 3 3 7 2 4" xfId="8965" xr:uid="{00000000-0005-0000-0000-0000BF810000}"/>
    <cellStyle name="Standard 3 3 7 2 4 2" xfId="21039" xr:uid="{00000000-0005-0000-0000-0000C0810000}"/>
    <cellStyle name="Standard 3 3 7 2 4 2 2" xfId="35929" xr:uid="{00000000-0005-0000-0000-0000C1810000}"/>
    <cellStyle name="Standard 3 3 7 2 4 2 3" xfId="35930" xr:uid="{00000000-0005-0000-0000-0000C2810000}"/>
    <cellStyle name="Standard 3 3 7 2 4 3" xfId="35931" xr:uid="{00000000-0005-0000-0000-0000C3810000}"/>
    <cellStyle name="Standard 3 3 7 2 4 4" xfId="35932" xr:uid="{00000000-0005-0000-0000-0000C4810000}"/>
    <cellStyle name="Standard 3 3 7 2 5" xfId="21040" xr:uid="{00000000-0005-0000-0000-0000C5810000}"/>
    <cellStyle name="Standard 3 3 7 2 5 2" xfId="35933" xr:uid="{00000000-0005-0000-0000-0000C6810000}"/>
    <cellStyle name="Standard 3 3 7 2 5 3" xfId="35934" xr:uid="{00000000-0005-0000-0000-0000C7810000}"/>
    <cellStyle name="Standard 3 3 7 2 5 4" xfId="35935" xr:uid="{00000000-0005-0000-0000-0000C8810000}"/>
    <cellStyle name="Standard 3 3 7 2 6" xfId="35936" xr:uid="{00000000-0005-0000-0000-0000C9810000}"/>
    <cellStyle name="Standard 3 3 7 2 6 2" xfId="35937" xr:uid="{00000000-0005-0000-0000-0000CA810000}"/>
    <cellStyle name="Standard 3 3 7 2 7" xfId="35938" xr:uid="{00000000-0005-0000-0000-0000CB810000}"/>
    <cellStyle name="Standard 3 3 7 2 8" xfId="35939" xr:uid="{00000000-0005-0000-0000-0000CC810000}"/>
    <cellStyle name="Standard 3 3 7 3" xfId="912" xr:uid="{00000000-0005-0000-0000-0000CD810000}"/>
    <cellStyle name="Standard 3 3 7 3 2" xfId="913" xr:uid="{00000000-0005-0000-0000-0000CE810000}"/>
    <cellStyle name="Standard 3 3 7 3 2 2" xfId="21041" xr:uid="{00000000-0005-0000-0000-0000CF810000}"/>
    <cellStyle name="Standard 3 3 7 3 2 2 2" xfId="35940" xr:uid="{00000000-0005-0000-0000-0000D0810000}"/>
    <cellStyle name="Standard 3 3 7 3 2 2 3" xfId="35941" xr:uid="{00000000-0005-0000-0000-0000D1810000}"/>
    <cellStyle name="Standard 3 3 7 3 2 2 4" xfId="35942" xr:uid="{00000000-0005-0000-0000-0000D2810000}"/>
    <cellStyle name="Standard 3 3 7 3 2 3" xfId="35943" xr:uid="{00000000-0005-0000-0000-0000D3810000}"/>
    <cellStyle name="Standard 3 3 7 3 2 4" xfId="35944" xr:uid="{00000000-0005-0000-0000-0000D4810000}"/>
    <cellStyle name="Standard 3 3 7 3 2 5" xfId="35945" xr:uid="{00000000-0005-0000-0000-0000D5810000}"/>
    <cellStyle name="Standard 3 3 7 3 3" xfId="8966" xr:uid="{00000000-0005-0000-0000-0000D6810000}"/>
    <cellStyle name="Standard 3 3 7 3 3 2" xfId="21042" xr:uid="{00000000-0005-0000-0000-0000D7810000}"/>
    <cellStyle name="Standard 3 3 7 3 3 2 2" xfId="35946" xr:uid="{00000000-0005-0000-0000-0000D8810000}"/>
    <cellStyle name="Standard 3 3 7 3 3 2 3" xfId="35947" xr:uid="{00000000-0005-0000-0000-0000D9810000}"/>
    <cellStyle name="Standard 3 3 7 3 3 3" xfId="35948" xr:uid="{00000000-0005-0000-0000-0000DA810000}"/>
    <cellStyle name="Standard 3 3 7 3 3 4" xfId="35949" xr:uid="{00000000-0005-0000-0000-0000DB810000}"/>
    <cellStyle name="Standard 3 3 7 3 4" xfId="21043" xr:uid="{00000000-0005-0000-0000-0000DC810000}"/>
    <cellStyle name="Standard 3 3 7 3 4 2" xfId="35950" xr:uid="{00000000-0005-0000-0000-0000DD810000}"/>
    <cellStyle name="Standard 3 3 7 3 4 3" xfId="35951" xr:uid="{00000000-0005-0000-0000-0000DE810000}"/>
    <cellStyle name="Standard 3 3 7 3 5" xfId="35952" xr:uid="{00000000-0005-0000-0000-0000DF810000}"/>
    <cellStyle name="Standard 3 3 7 3 6" xfId="35953" xr:uid="{00000000-0005-0000-0000-0000E0810000}"/>
    <cellStyle name="Standard 3 3 7 4" xfId="914" xr:uid="{00000000-0005-0000-0000-0000E1810000}"/>
    <cellStyle name="Standard 3 3 7 4 2" xfId="21044" xr:uid="{00000000-0005-0000-0000-0000E2810000}"/>
    <cellStyle name="Standard 3 3 7 4 2 2" xfId="35954" xr:uid="{00000000-0005-0000-0000-0000E3810000}"/>
    <cellStyle name="Standard 3 3 7 4 2 3" xfId="35955" xr:uid="{00000000-0005-0000-0000-0000E4810000}"/>
    <cellStyle name="Standard 3 3 7 4 2 4" xfId="35956" xr:uid="{00000000-0005-0000-0000-0000E5810000}"/>
    <cellStyle name="Standard 3 3 7 4 3" xfId="35957" xr:uid="{00000000-0005-0000-0000-0000E6810000}"/>
    <cellStyle name="Standard 3 3 7 4 4" xfId="35958" xr:uid="{00000000-0005-0000-0000-0000E7810000}"/>
    <cellStyle name="Standard 3 3 7 4 5" xfId="35959" xr:uid="{00000000-0005-0000-0000-0000E8810000}"/>
    <cellStyle name="Standard 3 3 7 5" xfId="1385" xr:uid="{00000000-0005-0000-0000-0000E9810000}"/>
    <cellStyle name="Standard 3 3 7 5 2" xfId="21045" xr:uid="{00000000-0005-0000-0000-0000EA810000}"/>
    <cellStyle name="Standard 3 3 7 5 2 2" xfId="35960" xr:uid="{00000000-0005-0000-0000-0000EB810000}"/>
    <cellStyle name="Standard 3 3 7 5 2 3" xfId="35961" xr:uid="{00000000-0005-0000-0000-0000EC810000}"/>
    <cellStyle name="Standard 3 3 7 5 3" xfId="35962" xr:uid="{00000000-0005-0000-0000-0000ED810000}"/>
    <cellStyle name="Standard 3 3 7 5 4" xfId="35963" xr:uid="{00000000-0005-0000-0000-0000EE810000}"/>
    <cellStyle name="Standard 3 3 7 6" xfId="21046" xr:uid="{00000000-0005-0000-0000-0000EF810000}"/>
    <cellStyle name="Standard 3 3 7 6 2" xfId="35964" xr:uid="{00000000-0005-0000-0000-0000F0810000}"/>
    <cellStyle name="Standard 3 3 7 6 3" xfId="35965" xr:uid="{00000000-0005-0000-0000-0000F1810000}"/>
    <cellStyle name="Standard 3 3 7 6 4" xfId="35966" xr:uid="{00000000-0005-0000-0000-0000F2810000}"/>
    <cellStyle name="Standard 3 3 7 7" xfId="35967" xr:uid="{00000000-0005-0000-0000-0000F3810000}"/>
    <cellStyle name="Standard 3 3 7 7 2" xfId="35968" xr:uid="{00000000-0005-0000-0000-0000F4810000}"/>
    <cellStyle name="Standard 3 3 7 8" xfId="35969" xr:uid="{00000000-0005-0000-0000-0000F5810000}"/>
    <cellStyle name="Standard 3 3 7 9" xfId="35970" xr:uid="{00000000-0005-0000-0000-0000F6810000}"/>
    <cellStyle name="Standard 3 3 8" xfId="915" xr:uid="{00000000-0005-0000-0000-0000F7810000}"/>
    <cellStyle name="Standard 3 3 8 2" xfId="916" xr:uid="{00000000-0005-0000-0000-0000F8810000}"/>
    <cellStyle name="Standard 3 3 8 2 2" xfId="917" xr:uid="{00000000-0005-0000-0000-0000F9810000}"/>
    <cellStyle name="Standard 3 3 8 2 2 2" xfId="918" xr:uid="{00000000-0005-0000-0000-0000FA810000}"/>
    <cellStyle name="Standard 3 3 8 2 2 2 2" xfId="21047" xr:uid="{00000000-0005-0000-0000-0000FB810000}"/>
    <cellStyle name="Standard 3 3 8 2 2 2 2 2" xfId="35971" xr:uid="{00000000-0005-0000-0000-0000FC810000}"/>
    <cellStyle name="Standard 3 3 8 2 2 2 2 3" xfId="35972" xr:uid="{00000000-0005-0000-0000-0000FD810000}"/>
    <cellStyle name="Standard 3 3 8 2 2 2 2 4" xfId="35973" xr:uid="{00000000-0005-0000-0000-0000FE810000}"/>
    <cellStyle name="Standard 3 3 8 2 2 2 3" xfId="35974" xr:uid="{00000000-0005-0000-0000-0000FF810000}"/>
    <cellStyle name="Standard 3 3 8 2 2 2 4" xfId="35975" xr:uid="{00000000-0005-0000-0000-000000820000}"/>
    <cellStyle name="Standard 3 3 8 2 2 2 5" xfId="35976" xr:uid="{00000000-0005-0000-0000-000001820000}"/>
    <cellStyle name="Standard 3 3 8 2 2 3" xfId="8967" xr:uid="{00000000-0005-0000-0000-000002820000}"/>
    <cellStyle name="Standard 3 3 8 2 2 3 2" xfId="21048" xr:uid="{00000000-0005-0000-0000-000003820000}"/>
    <cellStyle name="Standard 3 3 8 2 2 3 2 2" xfId="35977" xr:uid="{00000000-0005-0000-0000-000004820000}"/>
    <cellStyle name="Standard 3 3 8 2 2 3 2 3" xfId="35978" xr:uid="{00000000-0005-0000-0000-000005820000}"/>
    <cellStyle name="Standard 3 3 8 2 2 3 3" xfId="35979" xr:uid="{00000000-0005-0000-0000-000006820000}"/>
    <cellStyle name="Standard 3 3 8 2 2 3 4" xfId="35980" xr:uid="{00000000-0005-0000-0000-000007820000}"/>
    <cellStyle name="Standard 3 3 8 2 2 4" xfId="21049" xr:uid="{00000000-0005-0000-0000-000008820000}"/>
    <cellStyle name="Standard 3 3 8 2 2 4 2" xfId="35981" xr:uid="{00000000-0005-0000-0000-000009820000}"/>
    <cellStyle name="Standard 3 3 8 2 2 4 3" xfId="35982" xr:uid="{00000000-0005-0000-0000-00000A820000}"/>
    <cellStyle name="Standard 3 3 8 2 2 5" xfId="35983" xr:uid="{00000000-0005-0000-0000-00000B820000}"/>
    <cellStyle name="Standard 3 3 8 2 2 6" xfId="35984" xr:uid="{00000000-0005-0000-0000-00000C820000}"/>
    <cellStyle name="Standard 3 3 8 2 3" xfId="919" xr:uid="{00000000-0005-0000-0000-00000D820000}"/>
    <cellStyle name="Standard 3 3 8 2 3 2" xfId="21050" xr:uid="{00000000-0005-0000-0000-00000E820000}"/>
    <cellStyle name="Standard 3 3 8 2 3 2 2" xfId="35985" xr:uid="{00000000-0005-0000-0000-00000F820000}"/>
    <cellStyle name="Standard 3 3 8 2 3 2 3" xfId="35986" xr:uid="{00000000-0005-0000-0000-000010820000}"/>
    <cellStyle name="Standard 3 3 8 2 3 2 4" xfId="35987" xr:uid="{00000000-0005-0000-0000-000011820000}"/>
    <cellStyle name="Standard 3 3 8 2 3 3" xfId="35988" xr:uid="{00000000-0005-0000-0000-000012820000}"/>
    <cellStyle name="Standard 3 3 8 2 3 4" xfId="35989" xr:uid="{00000000-0005-0000-0000-000013820000}"/>
    <cellStyle name="Standard 3 3 8 2 3 5" xfId="35990" xr:uid="{00000000-0005-0000-0000-000014820000}"/>
    <cellStyle name="Standard 3 3 8 2 4" xfId="8968" xr:uid="{00000000-0005-0000-0000-000015820000}"/>
    <cellStyle name="Standard 3 3 8 2 4 2" xfId="21051" xr:uid="{00000000-0005-0000-0000-000016820000}"/>
    <cellStyle name="Standard 3 3 8 2 4 2 2" xfId="35991" xr:uid="{00000000-0005-0000-0000-000017820000}"/>
    <cellStyle name="Standard 3 3 8 2 4 2 3" xfId="35992" xr:uid="{00000000-0005-0000-0000-000018820000}"/>
    <cellStyle name="Standard 3 3 8 2 4 3" xfId="35993" xr:uid="{00000000-0005-0000-0000-000019820000}"/>
    <cellStyle name="Standard 3 3 8 2 4 4" xfId="35994" xr:uid="{00000000-0005-0000-0000-00001A820000}"/>
    <cellStyle name="Standard 3 3 8 2 5" xfId="21052" xr:uid="{00000000-0005-0000-0000-00001B820000}"/>
    <cellStyle name="Standard 3 3 8 2 5 2" xfId="35995" xr:uid="{00000000-0005-0000-0000-00001C820000}"/>
    <cellStyle name="Standard 3 3 8 2 5 3" xfId="35996" xr:uid="{00000000-0005-0000-0000-00001D820000}"/>
    <cellStyle name="Standard 3 3 8 2 5 4" xfId="35997" xr:uid="{00000000-0005-0000-0000-00001E820000}"/>
    <cellStyle name="Standard 3 3 8 2 6" xfId="35998" xr:uid="{00000000-0005-0000-0000-00001F820000}"/>
    <cellStyle name="Standard 3 3 8 2 6 2" xfId="35999" xr:uid="{00000000-0005-0000-0000-000020820000}"/>
    <cellStyle name="Standard 3 3 8 2 7" xfId="36000" xr:uid="{00000000-0005-0000-0000-000021820000}"/>
    <cellStyle name="Standard 3 3 8 2 8" xfId="36001" xr:uid="{00000000-0005-0000-0000-000022820000}"/>
    <cellStyle name="Standard 3 3 8 3" xfId="920" xr:uid="{00000000-0005-0000-0000-000023820000}"/>
    <cellStyle name="Standard 3 3 8 3 2" xfId="921" xr:uid="{00000000-0005-0000-0000-000024820000}"/>
    <cellStyle name="Standard 3 3 8 3 2 2" xfId="21053" xr:uid="{00000000-0005-0000-0000-000025820000}"/>
    <cellStyle name="Standard 3 3 8 3 2 2 2" xfId="36002" xr:uid="{00000000-0005-0000-0000-000026820000}"/>
    <cellStyle name="Standard 3 3 8 3 2 2 3" xfId="36003" xr:uid="{00000000-0005-0000-0000-000027820000}"/>
    <cellStyle name="Standard 3 3 8 3 2 2 4" xfId="36004" xr:uid="{00000000-0005-0000-0000-000028820000}"/>
    <cellStyle name="Standard 3 3 8 3 2 3" xfId="36005" xr:uid="{00000000-0005-0000-0000-000029820000}"/>
    <cellStyle name="Standard 3 3 8 3 2 4" xfId="36006" xr:uid="{00000000-0005-0000-0000-00002A820000}"/>
    <cellStyle name="Standard 3 3 8 3 2 5" xfId="36007" xr:uid="{00000000-0005-0000-0000-00002B820000}"/>
    <cellStyle name="Standard 3 3 8 3 3" xfId="8969" xr:uid="{00000000-0005-0000-0000-00002C820000}"/>
    <cellStyle name="Standard 3 3 8 3 3 2" xfId="21054" xr:uid="{00000000-0005-0000-0000-00002D820000}"/>
    <cellStyle name="Standard 3 3 8 3 3 2 2" xfId="36008" xr:uid="{00000000-0005-0000-0000-00002E820000}"/>
    <cellStyle name="Standard 3 3 8 3 3 2 3" xfId="36009" xr:uid="{00000000-0005-0000-0000-00002F820000}"/>
    <cellStyle name="Standard 3 3 8 3 3 3" xfId="36010" xr:uid="{00000000-0005-0000-0000-000030820000}"/>
    <cellStyle name="Standard 3 3 8 3 3 4" xfId="36011" xr:uid="{00000000-0005-0000-0000-000031820000}"/>
    <cellStyle name="Standard 3 3 8 3 4" xfId="21055" xr:uid="{00000000-0005-0000-0000-000032820000}"/>
    <cellStyle name="Standard 3 3 8 3 4 2" xfId="36012" xr:uid="{00000000-0005-0000-0000-000033820000}"/>
    <cellStyle name="Standard 3 3 8 3 4 3" xfId="36013" xr:uid="{00000000-0005-0000-0000-000034820000}"/>
    <cellStyle name="Standard 3 3 8 3 5" xfId="36014" xr:uid="{00000000-0005-0000-0000-000035820000}"/>
    <cellStyle name="Standard 3 3 8 3 6" xfId="36015" xr:uid="{00000000-0005-0000-0000-000036820000}"/>
    <cellStyle name="Standard 3 3 8 4" xfId="922" xr:uid="{00000000-0005-0000-0000-000037820000}"/>
    <cellStyle name="Standard 3 3 8 4 2" xfId="21056" xr:uid="{00000000-0005-0000-0000-000038820000}"/>
    <cellStyle name="Standard 3 3 8 4 2 2" xfId="36016" xr:uid="{00000000-0005-0000-0000-000039820000}"/>
    <cellStyle name="Standard 3 3 8 4 2 3" xfId="36017" xr:uid="{00000000-0005-0000-0000-00003A820000}"/>
    <cellStyle name="Standard 3 3 8 4 2 4" xfId="36018" xr:uid="{00000000-0005-0000-0000-00003B820000}"/>
    <cellStyle name="Standard 3 3 8 4 3" xfId="36019" xr:uid="{00000000-0005-0000-0000-00003C820000}"/>
    <cellStyle name="Standard 3 3 8 4 4" xfId="36020" xr:uid="{00000000-0005-0000-0000-00003D820000}"/>
    <cellStyle name="Standard 3 3 8 4 5" xfId="36021" xr:uid="{00000000-0005-0000-0000-00003E820000}"/>
    <cellStyle name="Standard 3 3 8 5" xfId="1386" xr:uid="{00000000-0005-0000-0000-00003F820000}"/>
    <cellStyle name="Standard 3 3 8 5 2" xfId="21057" xr:uid="{00000000-0005-0000-0000-000040820000}"/>
    <cellStyle name="Standard 3 3 8 5 2 2" xfId="36022" xr:uid="{00000000-0005-0000-0000-000041820000}"/>
    <cellStyle name="Standard 3 3 8 5 2 3" xfId="36023" xr:uid="{00000000-0005-0000-0000-000042820000}"/>
    <cellStyle name="Standard 3 3 8 5 3" xfId="36024" xr:uid="{00000000-0005-0000-0000-000043820000}"/>
    <cellStyle name="Standard 3 3 8 5 4" xfId="36025" xr:uid="{00000000-0005-0000-0000-000044820000}"/>
    <cellStyle name="Standard 3 3 8 6" xfId="21058" xr:uid="{00000000-0005-0000-0000-000045820000}"/>
    <cellStyle name="Standard 3 3 8 6 2" xfId="36026" xr:uid="{00000000-0005-0000-0000-000046820000}"/>
    <cellStyle name="Standard 3 3 8 6 3" xfId="36027" xr:uid="{00000000-0005-0000-0000-000047820000}"/>
    <cellStyle name="Standard 3 3 8 6 4" xfId="36028" xr:uid="{00000000-0005-0000-0000-000048820000}"/>
    <cellStyle name="Standard 3 3 8 7" xfId="36029" xr:uid="{00000000-0005-0000-0000-000049820000}"/>
    <cellStyle name="Standard 3 3 8 7 2" xfId="36030" xr:uid="{00000000-0005-0000-0000-00004A820000}"/>
    <cellStyle name="Standard 3 3 8 8" xfId="36031" xr:uid="{00000000-0005-0000-0000-00004B820000}"/>
    <cellStyle name="Standard 3 3 8 9" xfId="36032" xr:uid="{00000000-0005-0000-0000-00004C820000}"/>
    <cellStyle name="Standard 3 3 9" xfId="923" xr:uid="{00000000-0005-0000-0000-00004D820000}"/>
    <cellStyle name="Standard 3 3 9 2" xfId="924" xr:uid="{00000000-0005-0000-0000-00004E820000}"/>
    <cellStyle name="Standard 3 3 9 2 2" xfId="925" xr:uid="{00000000-0005-0000-0000-00004F820000}"/>
    <cellStyle name="Standard 3 3 9 2 2 2" xfId="21059" xr:uid="{00000000-0005-0000-0000-000050820000}"/>
    <cellStyle name="Standard 3 3 9 2 2 2 2" xfId="36033" xr:uid="{00000000-0005-0000-0000-000051820000}"/>
    <cellStyle name="Standard 3 3 9 2 2 2 3" xfId="36034" xr:uid="{00000000-0005-0000-0000-000052820000}"/>
    <cellStyle name="Standard 3 3 9 2 2 2 4" xfId="36035" xr:uid="{00000000-0005-0000-0000-000053820000}"/>
    <cellStyle name="Standard 3 3 9 2 2 3" xfId="36036" xr:uid="{00000000-0005-0000-0000-000054820000}"/>
    <cellStyle name="Standard 3 3 9 2 2 4" xfId="36037" xr:uid="{00000000-0005-0000-0000-000055820000}"/>
    <cellStyle name="Standard 3 3 9 2 2 5" xfId="36038" xr:uid="{00000000-0005-0000-0000-000056820000}"/>
    <cellStyle name="Standard 3 3 9 2 3" xfId="8970" xr:uid="{00000000-0005-0000-0000-000057820000}"/>
    <cellStyle name="Standard 3 3 9 2 3 2" xfId="21060" xr:uid="{00000000-0005-0000-0000-000058820000}"/>
    <cellStyle name="Standard 3 3 9 2 3 2 2" xfId="36039" xr:uid="{00000000-0005-0000-0000-000059820000}"/>
    <cellStyle name="Standard 3 3 9 2 3 2 3" xfId="36040" xr:uid="{00000000-0005-0000-0000-00005A820000}"/>
    <cellStyle name="Standard 3 3 9 2 3 3" xfId="36041" xr:uid="{00000000-0005-0000-0000-00005B820000}"/>
    <cellStyle name="Standard 3 3 9 2 3 4" xfId="36042" xr:uid="{00000000-0005-0000-0000-00005C820000}"/>
    <cellStyle name="Standard 3 3 9 2 4" xfId="21061" xr:uid="{00000000-0005-0000-0000-00005D820000}"/>
    <cellStyle name="Standard 3 3 9 2 4 2" xfId="36043" xr:uid="{00000000-0005-0000-0000-00005E820000}"/>
    <cellStyle name="Standard 3 3 9 2 4 3" xfId="36044" xr:uid="{00000000-0005-0000-0000-00005F820000}"/>
    <cellStyle name="Standard 3 3 9 2 5" xfId="36045" xr:uid="{00000000-0005-0000-0000-000060820000}"/>
    <cellStyle name="Standard 3 3 9 2 6" xfId="36046" xr:uid="{00000000-0005-0000-0000-000061820000}"/>
    <cellStyle name="Standard 3 3 9 3" xfId="926" xr:uid="{00000000-0005-0000-0000-000062820000}"/>
    <cellStyle name="Standard 3 3 9 3 2" xfId="21062" xr:uid="{00000000-0005-0000-0000-000063820000}"/>
    <cellStyle name="Standard 3 3 9 3 2 2" xfId="36047" xr:uid="{00000000-0005-0000-0000-000064820000}"/>
    <cellStyle name="Standard 3 3 9 3 2 3" xfId="36048" xr:uid="{00000000-0005-0000-0000-000065820000}"/>
    <cellStyle name="Standard 3 3 9 3 2 4" xfId="36049" xr:uid="{00000000-0005-0000-0000-000066820000}"/>
    <cellStyle name="Standard 3 3 9 3 3" xfId="36050" xr:uid="{00000000-0005-0000-0000-000067820000}"/>
    <cellStyle name="Standard 3 3 9 3 4" xfId="36051" xr:uid="{00000000-0005-0000-0000-000068820000}"/>
    <cellStyle name="Standard 3 3 9 3 5" xfId="36052" xr:uid="{00000000-0005-0000-0000-000069820000}"/>
    <cellStyle name="Standard 3 3 9 4" xfId="8971" xr:uid="{00000000-0005-0000-0000-00006A820000}"/>
    <cellStyle name="Standard 3 3 9 4 2" xfId="21063" xr:uid="{00000000-0005-0000-0000-00006B820000}"/>
    <cellStyle name="Standard 3 3 9 4 2 2" xfId="36053" xr:uid="{00000000-0005-0000-0000-00006C820000}"/>
    <cellStyle name="Standard 3 3 9 4 2 3" xfId="36054" xr:uid="{00000000-0005-0000-0000-00006D820000}"/>
    <cellStyle name="Standard 3 3 9 4 3" xfId="36055" xr:uid="{00000000-0005-0000-0000-00006E820000}"/>
    <cellStyle name="Standard 3 3 9 4 4" xfId="36056" xr:uid="{00000000-0005-0000-0000-00006F820000}"/>
    <cellStyle name="Standard 3 3 9 5" xfId="21064" xr:uid="{00000000-0005-0000-0000-000070820000}"/>
    <cellStyle name="Standard 3 3 9 5 2" xfId="36057" xr:uid="{00000000-0005-0000-0000-000071820000}"/>
    <cellStyle name="Standard 3 3 9 5 3" xfId="36058" xr:uid="{00000000-0005-0000-0000-000072820000}"/>
    <cellStyle name="Standard 3 3 9 5 4" xfId="36059" xr:uid="{00000000-0005-0000-0000-000073820000}"/>
    <cellStyle name="Standard 3 3 9 6" xfId="36060" xr:uid="{00000000-0005-0000-0000-000074820000}"/>
    <cellStyle name="Standard 3 3 9 6 2" xfId="36061" xr:uid="{00000000-0005-0000-0000-000075820000}"/>
    <cellStyle name="Standard 3 3 9 7" xfId="36062" xr:uid="{00000000-0005-0000-0000-000076820000}"/>
    <cellStyle name="Standard 3 3 9 8" xfId="36063" xr:uid="{00000000-0005-0000-0000-000077820000}"/>
    <cellStyle name="Standard 3 4" xfId="927" xr:uid="{00000000-0005-0000-0000-000078820000}"/>
    <cellStyle name="Standard 3 4 10" xfId="36064" xr:uid="{00000000-0005-0000-0000-000079820000}"/>
    <cellStyle name="Standard 3 4 2" xfId="928" xr:uid="{00000000-0005-0000-0000-00007A820000}"/>
    <cellStyle name="Standard 3 4 2 2" xfId="929" xr:uid="{00000000-0005-0000-0000-00007B820000}"/>
    <cellStyle name="Standard 3 4 2 2 2" xfId="930" xr:uid="{00000000-0005-0000-0000-00007C820000}"/>
    <cellStyle name="Standard 3 4 2 2 2 2" xfId="21065" xr:uid="{00000000-0005-0000-0000-00007D820000}"/>
    <cellStyle name="Standard 3 4 2 2 2 2 2" xfId="36065" xr:uid="{00000000-0005-0000-0000-00007E820000}"/>
    <cellStyle name="Standard 3 4 2 2 2 2 3" xfId="36066" xr:uid="{00000000-0005-0000-0000-00007F820000}"/>
    <cellStyle name="Standard 3 4 2 2 2 2 4" xfId="36067" xr:uid="{00000000-0005-0000-0000-000080820000}"/>
    <cellStyle name="Standard 3 4 2 2 2 3" xfId="36068" xr:uid="{00000000-0005-0000-0000-000081820000}"/>
    <cellStyle name="Standard 3 4 2 2 2 4" xfId="36069" xr:uid="{00000000-0005-0000-0000-000082820000}"/>
    <cellStyle name="Standard 3 4 2 2 2 5" xfId="36070" xr:uid="{00000000-0005-0000-0000-000083820000}"/>
    <cellStyle name="Standard 3 4 2 2 3" xfId="8972" xr:uid="{00000000-0005-0000-0000-000084820000}"/>
    <cellStyle name="Standard 3 4 2 2 3 2" xfId="21066" xr:uid="{00000000-0005-0000-0000-000085820000}"/>
    <cellStyle name="Standard 3 4 2 2 3 2 2" xfId="36071" xr:uid="{00000000-0005-0000-0000-000086820000}"/>
    <cellStyle name="Standard 3 4 2 2 3 2 3" xfId="36072" xr:uid="{00000000-0005-0000-0000-000087820000}"/>
    <cellStyle name="Standard 3 4 2 2 3 3" xfId="36073" xr:uid="{00000000-0005-0000-0000-000088820000}"/>
    <cellStyle name="Standard 3 4 2 2 3 4" xfId="36074" xr:uid="{00000000-0005-0000-0000-000089820000}"/>
    <cellStyle name="Standard 3 4 2 2 4" xfId="21067" xr:uid="{00000000-0005-0000-0000-00008A820000}"/>
    <cellStyle name="Standard 3 4 2 2 4 2" xfId="36075" xr:uid="{00000000-0005-0000-0000-00008B820000}"/>
    <cellStyle name="Standard 3 4 2 2 4 3" xfId="36076" xr:uid="{00000000-0005-0000-0000-00008C820000}"/>
    <cellStyle name="Standard 3 4 2 2 5" xfId="36077" xr:uid="{00000000-0005-0000-0000-00008D820000}"/>
    <cellStyle name="Standard 3 4 2 2 6" xfId="36078" xr:uid="{00000000-0005-0000-0000-00008E820000}"/>
    <cellStyle name="Standard 3 4 2 3" xfId="931" xr:uid="{00000000-0005-0000-0000-00008F820000}"/>
    <cellStyle name="Standard 3 4 2 3 2" xfId="932" xr:uid="{00000000-0005-0000-0000-000090820000}"/>
    <cellStyle name="Standard 3 4 2 3 2 2" xfId="21068" xr:uid="{00000000-0005-0000-0000-000091820000}"/>
    <cellStyle name="Standard 3 4 2 3 2 2 2" xfId="38794" xr:uid="{00000000-0005-0000-0000-000092820000}"/>
    <cellStyle name="Standard 3 4 2 3 2 2 3" xfId="38795" xr:uid="{00000000-0005-0000-0000-000093820000}"/>
    <cellStyle name="Standard 3 4 2 3 2 3" xfId="36079" xr:uid="{00000000-0005-0000-0000-000094820000}"/>
    <cellStyle name="Standard 3 4 2 3 2 4" xfId="36080" xr:uid="{00000000-0005-0000-0000-000095820000}"/>
    <cellStyle name="Standard 3 4 2 3 3" xfId="21069" xr:uid="{00000000-0005-0000-0000-000096820000}"/>
    <cellStyle name="Standard 3 4 2 3 3 2" xfId="38796" xr:uid="{00000000-0005-0000-0000-000097820000}"/>
    <cellStyle name="Standard 3 4 2 3 3 3" xfId="38797" xr:uid="{00000000-0005-0000-0000-000098820000}"/>
    <cellStyle name="Standard 3 4 2 3 4" xfId="36081" xr:uid="{00000000-0005-0000-0000-000099820000}"/>
    <cellStyle name="Standard 3 4 2 3 5" xfId="36082" xr:uid="{00000000-0005-0000-0000-00009A820000}"/>
    <cellStyle name="Standard 3 4 2 4" xfId="933" xr:uid="{00000000-0005-0000-0000-00009B820000}"/>
    <cellStyle name="Standard 3 4 2 4 2" xfId="21070" xr:uid="{00000000-0005-0000-0000-00009C820000}"/>
    <cellStyle name="Standard 3 4 2 4 2 2" xfId="36083" xr:uid="{00000000-0005-0000-0000-00009D820000}"/>
    <cellStyle name="Standard 3 4 2 4 2 3" xfId="36084" xr:uid="{00000000-0005-0000-0000-00009E820000}"/>
    <cellStyle name="Standard 3 4 2 4 3" xfId="36085" xr:uid="{00000000-0005-0000-0000-00009F820000}"/>
    <cellStyle name="Standard 3 4 2 4 4" xfId="36086" xr:uid="{00000000-0005-0000-0000-0000A0820000}"/>
    <cellStyle name="Standard 3 4 2 5" xfId="21071" xr:uid="{00000000-0005-0000-0000-0000A1820000}"/>
    <cellStyle name="Standard 3 4 2 5 2" xfId="36087" xr:uid="{00000000-0005-0000-0000-0000A2820000}"/>
    <cellStyle name="Standard 3 4 2 5 3" xfId="36088" xr:uid="{00000000-0005-0000-0000-0000A3820000}"/>
    <cellStyle name="Standard 3 4 2 5 4" xfId="36089" xr:uid="{00000000-0005-0000-0000-0000A4820000}"/>
    <cellStyle name="Standard 3 4 2 6" xfId="36090" xr:uid="{00000000-0005-0000-0000-0000A5820000}"/>
    <cellStyle name="Standard 3 4 2 6 2" xfId="36091" xr:uid="{00000000-0005-0000-0000-0000A6820000}"/>
    <cellStyle name="Standard 3 4 2 7" xfId="36092" xr:uid="{00000000-0005-0000-0000-0000A7820000}"/>
    <cellStyle name="Standard 3 4 2 8" xfId="36093" xr:uid="{00000000-0005-0000-0000-0000A8820000}"/>
    <cellStyle name="Standard 3 4 3" xfId="934" xr:uid="{00000000-0005-0000-0000-0000A9820000}"/>
    <cellStyle name="Standard 3 4 3 2" xfId="935" xr:uid="{00000000-0005-0000-0000-0000AA820000}"/>
    <cellStyle name="Standard 3 4 3 2 2" xfId="21072" xr:uid="{00000000-0005-0000-0000-0000AB820000}"/>
    <cellStyle name="Standard 3 4 3 2 2 2" xfId="36094" xr:uid="{00000000-0005-0000-0000-0000AC820000}"/>
    <cellStyle name="Standard 3 4 3 2 2 3" xfId="36095" xr:uid="{00000000-0005-0000-0000-0000AD820000}"/>
    <cellStyle name="Standard 3 4 3 2 2 4" xfId="36096" xr:uid="{00000000-0005-0000-0000-0000AE820000}"/>
    <cellStyle name="Standard 3 4 3 2 3" xfId="36097" xr:uid="{00000000-0005-0000-0000-0000AF820000}"/>
    <cellStyle name="Standard 3 4 3 2 4" xfId="36098" xr:uid="{00000000-0005-0000-0000-0000B0820000}"/>
    <cellStyle name="Standard 3 4 3 2 5" xfId="36099" xr:uid="{00000000-0005-0000-0000-0000B1820000}"/>
    <cellStyle name="Standard 3 4 3 3" xfId="8973" xr:uid="{00000000-0005-0000-0000-0000B2820000}"/>
    <cellStyle name="Standard 3 4 3 3 2" xfId="21073" xr:uid="{00000000-0005-0000-0000-0000B3820000}"/>
    <cellStyle name="Standard 3 4 3 3 2 2" xfId="36100" xr:uid="{00000000-0005-0000-0000-0000B4820000}"/>
    <cellStyle name="Standard 3 4 3 3 2 3" xfId="36101" xr:uid="{00000000-0005-0000-0000-0000B5820000}"/>
    <cellStyle name="Standard 3 4 3 3 3" xfId="36102" xr:uid="{00000000-0005-0000-0000-0000B6820000}"/>
    <cellStyle name="Standard 3 4 3 3 4" xfId="36103" xr:uid="{00000000-0005-0000-0000-0000B7820000}"/>
    <cellStyle name="Standard 3 4 3 4" xfId="21074" xr:uid="{00000000-0005-0000-0000-0000B8820000}"/>
    <cellStyle name="Standard 3 4 3 4 2" xfId="36104" xr:uid="{00000000-0005-0000-0000-0000B9820000}"/>
    <cellStyle name="Standard 3 4 3 4 3" xfId="36105" xr:uid="{00000000-0005-0000-0000-0000BA820000}"/>
    <cellStyle name="Standard 3 4 3 5" xfId="36106" xr:uid="{00000000-0005-0000-0000-0000BB820000}"/>
    <cellStyle name="Standard 3 4 3 5 2" xfId="36107" xr:uid="{00000000-0005-0000-0000-0000BC820000}"/>
    <cellStyle name="Standard 3 4 3 6" xfId="36108" xr:uid="{00000000-0005-0000-0000-0000BD820000}"/>
    <cellStyle name="Standard 3 4 4" xfId="936" xr:uid="{00000000-0005-0000-0000-0000BE820000}"/>
    <cellStyle name="Standard 3 4 4 2" xfId="937" xr:uid="{00000000-0005-0000-0000-0000BF820000}"/>
    <cellStyle name="Standard 3 4 4 2 2" xfId="21075" xr:uid="{00000000-0005-0000-0000-0000C0820000}"/>
    <cellStyle name="Standard 3 4 4 2 2 2" xfId="36109" xr:uid="{00000000-0005-0000-0000-0000C1820000}"/>
    <cellStyle name="Standard 3 4 4 2 2 3" xfId="36110" xr:uid="{00000000-0005-0000-0000-0000C2820000}"/>
    <cellStyle name="Standard 3 4 4 2 2 4" xfId="36111" xr:uid="{00000000-0005-0000-0000-0000C3820000}"/>
    <cellStyle name="Standard 3 4 4 2 3" xfId="36112" xr:uid="{00000000-0005-0000-0000-0000C4820000}"/>
    <cellStyle name="Standard 3 4 4 2 4" xfId="36113" xr:uid="{00000000-0005-0000-0000-0000C5820000}"/>
    <cellStyle name="Standard 3 4 4 2 5" xfId="36114" xr:uid="{00000000-0005-0000-0000-0000C6820000}"/>
    <cellStyle name="Standard 3 4 4 3" xfId="21076" xr:uid="{00000000-0005-0000-0000-0000C7820000}"/>
    <cellStyle name="Standard 3 4 4 3 2" xfId="36115" xr:uid="{00000000-0005-0000-0000-0000C8820000}"/>
    <cellStyle name="Standard 3 4 4 3 3" xfId="36116" xr:uid="{00000000-0005-0000-0000-0000C9820000}"/>
    <cellStyle name="Standard 3 4 4 3 4" xfId="36117" xr:uid="{00000000-0005-0000-0000-0000CA820000}"/>
    <cellStyle name="Standard 3 4 4 4" xfId="36118" xr:uid="{00000000-0005-0000-0000-0000CB820000}"/>
    <cellStyle name="Standard 3 4 4 5" xfId="36119" xr:uid="{00000000-0005-0000-0000-0000CC820000}"/>
    <cellStyle name="Standard 3 4 4 6" xfId="36120" xr:uid="{00000000-0005-0000-0000-0000CD820000}"/>
    <cellStyle name="Standard 3 4 5" xfId="938" xr:uid="{00000000-0005-0000-0000-0000CE820000}"/>
    <cellStyle name="Standard 3 4 5 2" xfId="21077" xr:uid="{00000000-0005-0000-0000-0000CF820000}"/>
    <cellStyle name="Standard 3 4 5 2 2" xfId="36121" xr:uid="{00000000-0005-0000-0000-0000D0820000}"/>
    <cellStyle name="Standard 3 4 5 2 3" xfId="36122" xr:uid="{00000000-0005-0000-0000-0000D1820000}"/>
    <cellStyle name="Standard 3 4 5 2 4" xfId="36123" xr:uid="{00000000-0005-0000-0000-0000D2820000}"/>
    <cellStyle name="Standard 3 4 5 3" xfId="36124" xr:uid="{00000000-0005-0000-0000-0000D3820000}"/>
    <cellStyle name="Standard 3 4 5 4" xfId="36125" xr:uid="{00000000-0005-0000-0000-0000D4820000}"/>
    <cellStyle name="Standard 3 4 5 5" xfId="36126" xr:uid="{00000000-0005-0000-0000-0000D5820000}"/>
    <cellStyle name="Standard 3 4 6" xfId="8974" xr:uid="{00000000-0005-0000-0000-0000D6820000}"/>
    <cellStyle name="Standard 3 4 6 2" xfId="21078" xr:uid="{00000000-0005-0000-0000-0000D7820000}"/>
    <cellStyle name="Standard 3 4 6 2 2" xfId="36127" xr:uid="{00000000-0005-0000-0000-0000D8820000}"/>
    <cellStyle name="Standard 3 4 6 2 3" xfId="36128" xr:uid="{00000000-0005-0000-0000-0000D9820000}"/>
    <cellStyle name="Standard 3 4 6 3" xfId="36129" xr:uid="{00000000-0005-0000-0000-0000DA820000}"/>
    <cellStyle name="Standard 3 4 6 4" xfId="36130" xr:uid="{00000000-0005-0000-0000-0000DB820000}"/>
    <cellStyle name="Standard 3 4 7" xfId="21079" xr:uid="{00000000-0005-0000-0000-0000DC820000}"/>
    <cellStyle name="Standard 3 4 7 2" xfId="36131" xr:uid="{00000000-0005-0000-0000-0000DD820000}"/>
    <cellStyle name="Standard 3 4 7 3" xfId="36132" xr:uid="{00000000-0005-0000-0000-0000DE820000}"/>
    <cellStyle name="Standard 3 4 7 4" xfId="36133" xr:uid="{00000000-0005-0000-0000-0000DF820000}"/>
    <cellStyle name="Standard 3 4 8" xfId="36134" xr:uid="{00000000-0005-0000-0000-0000E0820000}"/>
    <cellStyle name="Standard 3 4 8 2" xfId="36135" xr:uid="{00000000-0005-0000-0000-0000E1820000}"/>
    <cellStyle name="Standard 3 4 9" xfId="36136" xr:uid="{00000000-0005-0000-0000-0000E2820000}"/>
    <cellStyle name="Standard 3 5" xfId="939" xr:uid="{00000000-0005-0000-0000-0000E3820000}"/>
    <cellStyle name="Standard 3 5 2" xfId="940" xr:uid="{00000000-0005-0000-0000-0000E4820000}"/>
    <cellStyle name="Standard 3 5 2 2" xfId="21080" xr:uid="{00000000-0005-0000-0000-0000E5820000}"/>
    <cellStyle name="Standard 3 5 2 2 2" xfId="36137" xr:uid="{00000000-0005-0000-0000-0000E6820000}"/>
    <cellStyle name="Standard 3 5 2 2 3" xfId="36138" xr:uid="{00000000-0005-0000-0000-0000E7820000}"/>
    <cellStyle name="Standard 3 5 2 2 4" xfId="36139" xr:uid="{00000000-0005-0000-0000-0000E8820000}"/>
    <cellStyle name="Standard 3 5 2 3" xfId="36140" xr:uid="{00000000-0005-0000-0000-0000E9820000}"/>
    <cellStyle name="Standard 3 5 2 3 2" xfId="36141" xr:uid="{00000000-0005-0000-0000-0000EA820000}"/>
    <cellStyle name="Standard 3 5 2 4" xfId="36142" xr:uid="{00000000-0005-0000-0000-0000EB820000}"/>
    <cellStyle name="Standard 3 5 2 5" xfId="36143" xr:uid="{00000000-0005-0000-0000-0000EC820000}"/>
    <cellStyle name="Standard 3 5 3" xfId="21081" xr:uid="{00000000-0005-0000-0000-0000ED820000}"/>
    <cellStyle name="Standard 3 5 3 2" xfId="36144" xr:uid="{00000000-0005-0000-0000-0000EE820000}"/>
    <cellStyle name="Standard 3 5 3 2 2" xfId="36145" xr:uid="{00000000-0005-0000-0000-0000EF820000}"/>
    <cellStyle name="Standard 3 5 3 3" xfId="36146" xr:uid="{00000000-0005-0000-0000-0000F0820000}"/>
    <cellStyle name="Standard 3 5 3 4" xfId="36147" xr:uid="{00000000-0005-0000-0000-0000F1820000}"/>
    <cellStyle name="Standard 3 5 4" xfId="36148" xr:uid="{00000000-0005-0000-0000-0000F2820000}"/>
    <cellStyle name="Standard 3 5 4 2" xfId="36149" xr:uid="{00000000-0005-0000-0000-0000F3820000}"/>
    <cellStyle name="Standard 3 5 4 3" xfId="36150" xr:uid="{00000000-0005-0000-0000-0000F4820000}"/>
    <cellStyle name="Standard 3 5 5" xfId="36151" xr:uid="{00000000-0005-0000-0000-0000F5820000}"/>
    <cellStyle name="Standard 3 5 6" xfId="36152" xr:uid="{00000000-0005-0000-0000-0000F6820000}"/>
    <cellStyle name="Standard 3 5 7" xfId="36153" xr:uid="{00000000-0005-0000-0000-0000F7820000}"/>
    <cellStyle name="Standard 3 6" xfId="941" xr:uid="{00000000-0005-0000-0000-0000F8820000}"/>
    <cellStyle name="Standard 3 6 2" xfId="942" xr:uid="{00000000-0005-0000-0000-0000F9820000}"/>
    <cellStyle name="Standard 3 6 2 2" xfId="21082" xr:uid="{00000000-0005-0000-0000-0000FA820000}"/>
    <cellStyle name="Standard 3 6 2 2 2" xfId="36154" xr:uid="{00000000-0005-0000-0000-0000FB820000}"/>
    <cellStyle name="Standard 3 6 2 2 3" xfId="38798" xr:uid="{00000000-0005-0000-0000-0000FC820000}"/>
    <cellStyle name="Standard 3 6 2 3" xfId="36155" xr:uid="{00000000-0005-0000-0000-0000FD820000}"/>
    <cellStyle name="Standard 3 6 2 4" xfId="36156" xr:uid="{00000000-0005-0000-0000-0000FE820000}"/>
    <cellStyle name="Standard 3 6 3" xfId="21083" xr:uid="{00000000-0005-0000-0000-0000FF820000}"/>
    <cellStyle name="Standard 3 6 3 2" xfId="36157" xr:uid="{00000000-0005-0000-0000-000000830000}"/>
    <cellStyle name="Standard 3 6 3 3" xfId="38799" xr:uid="{00000000-0005-0000-0000-000001830000}"/>
    <cellStyle name="Standard 3 6 4" xfId="36158" xr:uid="{00000000-0005-0000-0000-000002830000}"/>
    <cellStyle name="Standard 3 6 5" xfId="36159" xr:uid="{00000000-0005-0000-0000-000003830000}"/>
    <cellStyle name="Standard 3 7" xfId="943" xr:uid="{00000000-0005-0000-0000-000004830000}"/>
    <cellStyle name="Standard 3 7 2" xfId="21084" xr:uid="{00000000-0005-0000-0000-000005830000}"/>
    <cellStyle name="Standard 3 7 2 2" xfId="36160" xr:uid="{00000000-0005-0000-0000-000006830000}"/>
    <cellStyle name="Standard 3 7 2 3" xfId="36161" xr:uid="{00000000-0005-0000-0000-000007830000}"/>
    <cellStyle name="Standard 3 7 3" xfId="36162" xr:uid="{00000000-0005-0000-0000-000008830000}"/>
    <cellStyle name="Standard 3 7 4" xfId="36163" xr:uid="{00000000-0005-0000-0000-000009830000}"/>
    <cellStyle name="Standard 3 8" xfId="8975" xr:uid="{00000000-0005-0000-0000-00000A830000}"/>
    <cellStyle name="Standard 3 8 2" xfId="21085" xr:uid="{00000000-0005-0000-0000-00000B830000}"/>
    <cellStyle name="Standard 3 8 2 2" xfId="36164" xr:uid="{00000000-0005-0000-0000-00000C830000}"/>
    <cellStyle name="Standard 3 8 2 3" xfId="38800" xr:uid="{00000000-0005-0000-0000-00000D830000}"/>
    <cellStyle name="Standard 3 8 3" xfId="36165" xr:uid="{00000000-0005-0000-0000-00000E830000}"/>
    <cellStyle name="Standard 3 8 4" xfId="36166" xr:uid="{00000000-0005-0000-0000-00000F830000}"/>
    <cellStyle name="Standard 3 9" xfId="8976" xr:uid="{00000000-0005-0000-0000-000010830000}"/>
    <cellStyle name="Standard 3 9 2" xfId="21086" xr:uid="{00000000-0005-0000-0000-000011830000}"/>
    <cellStyle name="Standard 3 9 2 2" xfId="36167" xr:uid="{00000000-0005-0000-0000-000012830000}"/>
    <cellStyle name="Standard 3 9 2 3" xfId="38801" xr:uid="{00000000-0005-0000-0000-000013830000}"/>
    <cellStyle name="Standard 3 9 3" xfId="36168" xr:uid="{00000000-0005-0000-0000-000014830000}"/>
    <cellStyle name="Standard 3 9 4" xfId="38802" xr:uid="{00000000-0005-0000-0000-000015830000}"/>
    <cellStyle name="Standard 4" xfId="944" xr:uid="{00000000-0005-0000-0000-000016830000}"/>
    <cellStyle name="Standard 4 10" xfId="945" xr:uid="{00000000-0005-0000-0000-000017830000}"/>
    <cellStyle name="Standard 4 10 2" xfId="946" xr:uid="{00000000-0005-0000-0000-000018830000}"/>
    <cellStyle name="Standard 4 10 2 2" xfId="947" xr:uid="{00000000-0005-0000-0000-000019830000}"/>
    <cellStyle name="Standard 4 10 2 2 2" xfId="21087" xr:uid="{00000000-0005-0000-0000-00001A830000}"/>
    <cellStyle name="Standard 4 10 2 2 2 2" xfId="36169" xr:uid="{00000000-0005-0000-0000-00001B830000}"/>
    <cellStyle name="Standard 4 10 2 2 2 3" xfId="36170" xr:uid="{00000000-0005-0000-0000-00001C830000}"/>
    <cellStyle name="Standard 4 10 2 2 2 4" xfId="36171" xr:uid="{00000000-0005-0000-0000-00001D830000}"/>
    <cellStyle name="Standard 4 10 2 2 3" xfId="36172" xr:uid="{00000000-0005-0000-0000-00001E830000}"/>
    <cellStyle name="Standard 4 10 2 2 4" xfId="36173" xr:uid="{00000000-0005-0000-0000-00001F830000}"/>
    <cellStyle name="Standard 4 10 2 2 5" xfId="36174" xr:uid="{00000000-0005-0000-0000-000020830000}"/>
    <cellStyle name="Standard 4 10 2 3" xfId="8977" xr:uid="{00000000-0005-0000-0000-000021830000}"/>
    <cellStyle name="Standard 4 10 2 3 2" xfId="21088" xr:uid="{00000000-0005-0000-0000-000022830000}"/>
    <cellStyle name="Standard 4 10 2 3 2 2" xfId="36175" xr:uid="{00000000-0005-0000-0000-000023830000}"/>
    <cellStyle name="Standard 4 10 2 3 2 3" xfId="36176" xr:uid="{00000000-0005-0000-0000-000024830000}"/>
    <cellStyle name="Standard 4 10 2 3 3" xfId="36177" xr:uid="{00000000-0005-0000-0000-000025830000}"/>
    <cellStyle name="Standard 4 10 2 3 4" xfId="36178" xr:uid="{00000000-0005-0000-0000-000026830000}"/>
    <cellStyle name="Standard 4 10 2 4" xfId="21089" xr:uid="{00000000-0005-0000-0000-000027830000}"/>
    <cellStyle name="Standard 4 10 2 4 2" xfId="36179" xr:uid="{00000000-0005-0000-0000-000028830000}"/>
    <cellStyle name="Standard 4 10 2 4 3" xfId="36180" xr:uid="{00000000-0005-0000-0000-000029830000}"/>
    <cellStyle name="Standard 4 10 2 5" xfId="36181" xr:uid="{00000000-0005-0000-0000-00002A830000}"/>
    <cellStyle name="Standard 4 10 2 6" xfId="36182" xr:uid="{00000000-0005-0000-0000-00002B830000}"/>
    <cellStyle name="Standard 4 10 3" xfId="948" xr:uid="{00000000-0005-0000-0000-00002C830000}"/>
    <cellStyle name="Standard 4 10 3 2" xfId="21090" xr:uid="{00000000-0005-0000-0000-00002D830000}"/>
    <cellStyle name="Standard 4 10 3 2 2" xfId="36183" xr:uid="{00000000-0005-0000-0000-00002E830000}"/>
    <cellStyle name="Standard 4 10 3 2 3" xfId="36184" xr:uid="{00000000-0005-0000-0000-00002F830000}"/>
    <cellStyle name="Standard 4 10 3 2 4" xfId="36185" xr:uid="{00000000-0005-0000-0000-000030830000}"/>
    <cellStyle name="Standard 4 10 3 3" xfId="36186" xr:uid="{00000000-0005-0000-0000-000031830000}"/>
    <cellStyle name="Standard 4 10 3 4" xfId="36187" xr:uid="{00000000-0005-0000-0000-000032830000}"/>
    <cellStyle name="Standard 4 10 3 5" xfId="36188" xr:uid="{00000000-0005-0000-0000-000033830000}"/>
    <cellStyle name="Standard 4 10 4" xfId="8978" xr:uid="{00000000-0005-0000-0000-000034830000}"/>
    <cellStyle name="Standard 4 10 4 2" xfId="21091" xr:uid="{00000000-0005-0000-0000-000035830000}"/>
    <cellStyle name="Standard 4 10 4 2 2" xfId="36189" xr:uid="{00000000-0005-0000-0000-000036830000}"/>
    <cellStyle name="Standard 4 10 4 2 3" xfId="36190" xr:uid="{00000000-0005-0000-0000-000037830000}"/>
    <cellStyle name="Standard 4 10 4 3" xfId="36191" xr:uid="{00000000-0005-0000-0000-000038830000}"/>
    <cellStyle name="Standard 4 10 4 4" xfId="36192" xr:uid="{00000000-0005-0000-0000-000039830000}"/>
    <cellStyle name="Standard 4 10 5" xfId="21092" xr:uid="{00000000-0005-0000-0000-00003A830000}"/>
    <cellStyle name="Standard 4 10 5 2" xfId="36193" xr:uid="{00000000-0005-0000-0000-00003B830000}"/>
    <cellStyle name="Standard 4 10 5 3" xfId="36194" xr:uid="{00000000-0005-0000-0000-00003C830000}"/>
    <cellStyle name="Standard 4 10 5 4" xfId="36195" xr:uid="{00000000-0005-0000-0000-00003D830000}"/>
    <cellStyle name="Standard 4 10 6" xfId="36196" xr:uid="{00000000-0005-0000-0000-00003E830000}"/>
    <cellStyle name="Standard 4 10 6 2" xfId="36197" xr:uid="{00000000-0005-0000-0000-00003F830000}"/>
    <cellStyle name="Standard 4 10 7" xfId="36198" xr:uid="{00000000-0005-0000-0000-000040830000}"/>
    <cellStyle name="Standard 4 10 8" xfId="36199" xr:uid="{00000000-0005-0000-0000-000041830000}"/>
    <cellStyle name="Standard 4 11" xfId="949" xr:uid="{00000000-0005-0000-0000-000042830000}"/>
    <cellStyle name="Standard 4 11 2" xfId="950" xr:uid="{00000000-0005-0000-0000-000043830000}"/>
    <cellStyle name="Standard 4 11 2 2" xfId="951" xr:uid="{00000000-0005-0000-0000-000044830000}"/>
    <cellStyle name="Standard 4 11 2 2 2" xfId="21093" xr:uid="{00000000-0005-0000-0000-000045830000}"/>
    <cellStyle name="Standard 4 11 2 2 2 2" xfId="36200" xr:uid="{00000000-0005-0000-0000-000046830000}"/>
    <cellStyle name="Standard 4 11 2 2 2 3" xfId="36201" xr:uid="{00000000-0005-0000-0000-000047830000}"/>
    <cellStyle name="Standard 4 11 2 2 2 4" xfId="36202" xr:uid="{00000000-0005-0000-0000-000048830000}"/>
    <cellStyle name="Standard 4 11 2 2 3" xfId="36203" xr:uid="{00000000-0005-0000-0000-000049830000}"/>
    <cellStyle name="Standard 4 11 2 2 4" xfId="36204" xr:uid="{00000000-0005-0000-0000-00004A830000}"/>
    <cellStyle name="Standard 4 11 2 2 5" xfId="36205" xr:uid="{00000000-0005-0000-0000-00004B830000}"/>
    <cellStyle name="Standard 4 11 2 3" xfId="8979" xr:uid="{00000000-0005-0000-0000-00004C830000}"/>
    <cellStyle name="Standard 4 11 2 3 2" xfId="21094" xr:uid="{00000000-0005-0000-0000-00004D830000}"/>
    <cellStyle name="Standard 4 11 2 3 2 2" xfId="36206" xr:uid="{00000000-0005-0000-0000-00004E830000}"/>
    <cellStyle name="Standard 4 11 2 3 2 3" xfId="36207" xr:uid="{00000000-0005-0000-0000-00004F830000}"/>
    <cellStyle name="Standard 4 11 2 3 3" xfId="36208" xr:uid="{00000000-0005-0000-0000-000050830000}"/>
    <cellStyle name="Standard 4 11 2 3 4" xfId="36209" xr:uid="{00000000-0005-0000-0000-000051830000}"/>
    <cellStyle name="Standard 4 11 2 4" xfId="21095" xr:uid="{00000000-0005-0000-0000-000052830000}"/>
    <cellStyle name="Standard 4 11 2 4 2" xfId="36210" xr:uid="{00000000-0005-0000-0000-000053830000}"/>
    <cellStyle name="Standard 4 11 2 4 3" xfId="36211" xr:uid="{00000000-0005-0000-0000-000054830000}"/>
    <cellStyle name="Standard 4 11 2 5" xfId="36212" xr:uid="{00000000-0005-0000-0000-000055830000}"/>
    <cellStyle name="Standard 4 11 2 6" xfId="36213" xr:uid="{00000000-0005-0000-0000-000056830000}"/>
    <cellStyle name="Standard 4 11 3" xfId="952" xr:uid="{00000000-0005-0000-0000-000057830000}"/>
    <cellStyle name="Standard 4 11 3 2" xfId="21096" xr:uid="{00000000-0005-0000-0000-000058830000}"/>
    <cellStyle name="Standard 4 11 3 2 2" xfId="36214" xr:uid="{00000000-0005-0000-0000-000059830000}"/>
    <cellStyle name="Standard 4 11 3 2 3" xfId="36215" xr:uid="{00000000-0005-0000-0000-00005A830000}"/>
    <cellStyle name="Standard 4 11 3 2 4" xfId="36216" xr:uid="{00000000-0005-0000-0000-00005B830000}"/>
    <cellStyle name="Standard 4 11 3 3" xfId="36217" xr:uid="{00000000-0005-0000-0000-00005C830000}"/>
    <cellStyle name="Standard 4 11 3 4" xfId="36218" xr:uid="{00000000-0005-0000-0000-00005D830000}"/>
    <cellStyle name="Standard 4 11 3 5" xfId="36219" xr:uid="{00000000-0005-0000-0000-00005E830000}"/>
    <cellStyle name="Standard 4 11 4" xfId="8980" xr:uid="{00000000-0005-0000-0000-00005F830000}"/>
    <cellStyle name="Standard 4 11 4 2" xfId="21097" xr:uid="{00000000-0005-0000-0000-000060830000}"/>
    <cellStyle name="Standard 4 11 4 2 2" xfId="36220" xr:uid="{00000000-0005-0000-0000-000061830000}"/>
    <cellStyle name="Standard 4 11 4 2 3" xfId="36221" xr:uid="{00000000-0005-0000-0000-000062830000}"/>
    <cellStyle name="Standard 4 11 4 3" xfId="36222" xr:uid="{00000000-0005-0000-0000-000063830000}"/>
    <cellStyle name="Standard 4 11 4 4" xfId="36223" xr:uid="{00000000-0005-0000-0000-000064830000}"/>
    <cellStyle name="Standard 4 11 5" xfId="21098" xr:uid="{00000000-0005-0000-0000-000065830000}"/>
    <cellStyle name="Standard 4 11 5 2" xfId="36224" xr:uid="{00000000-0005-0000-0000-000066830000}"/>
    <cellStyle name="Standard 4 11 5 3" xfId="36225" xr:uid="{00000000-0005-0000-0000-000067830000}"/>
    <cellStyle name="Standard 4 11 5 4" xfId="36226" xr:uid="{00000000-0005-0000-0000-000068830000}"/>
    <cellStyle name="Standard 4 11 6" xfId="36227" xr:uid="{00000000-0005-0000-0000-000069830000}"/>
    <cellStyle name="Standard 4 11 6 2" xfId="36228" xr:uid="{00000000-0005-0000-0000-00006A830000}"/>
    <cellStyle name="Standard 4 11 7" xfId="36229" xr:uid="{00000000-0005-0000-0000-00006B830000}"/>
    <cellStyle name="Standard 4 11 8" xfId="36230" xr:uid="{00000000-0005-0000-0000-00006C830000}"/>
    <cellStyle name="Standard 4 12" xfId="953" xr:uid="{00000000-0005-0000-0000-00006D830000}"/>
    <cellStyle name="Standard 4 12 2" xfId="954" xr:uid="{00000000-0005-0000-0000-00006E830000}"/>
    <cellStyle name="Standard 4 12 2 2" xfId="21099" xr:uid="{00000000-0005-0000-0000-00006F830000}"/>
    <cellStyle name="Standard 4 12 2 2 2" xfId="36231" xr:uid="{00000000-0005-0000-0000-000070830000}"/>
    <cellStyle name="Standard 4 12 2 2 3" xfId="36232" xr:uid="{00000000-0005-0000-0000-000071830000}"/>
    <cellStyle name="Standard 4 12 2 2 4" xfId="36233" xr:uid="{00000000-0005-0000-0000-000072830000}"/>
    <cellStyle name="Standard 4 12 2 3" xfId="36234" xr:uid="{00000000-0005-0000-0000-000073830000}"/>
    <cellStyle name="Standard 4 12 2 4" xfId="36235" xr:uid="{00000000-0005-0000-0000-000074830000}"/>
    <cellStyle name="Standard 4 12 2 5" xfId="36236" xr:uid="{00000000-0005-0000-0000-000075830000}"/>
    <cellStyle name="Standard 4 12 3" xfId="8981" xr:uid="{00000000-0005-0000-0000-000076830000}"/>
    <cellStyle name="Standard 4 12 3 2" xfId="21100" xr:uid="{00000000-0005-0000-0000-000077830000}"/>
    <cellStyle name="Standard 4 12 3 2 2" xfId="36237" xr:uid="{00000000-0005-0000-0000-000078830000}"/>
    <cellStyle name="Standard 4 12 3 2 3" xfId="36238" xr:uid="{00000000-0005-0000-0000-000079830000}"/>
    <cellStyle name="Standard 4 12 3 3" xfId="36239" xr:uid="{00000000-0005-0000-0000-00007A830000}"/>
    <cellStyle name="Standard 4 12 3 4" xfId="36240" xr:uid="{00000000-0005-0000-0000-00007B830000}"/>
    <cellStyle name="Standard 4 12 4" xfId="21101" xr:uid="{00000000-0005-0000-0000-00007C830000}"/>
    <cellStyle name="Standard 4 12 4 2" xfId="36241" xr:uid="{00000000-0005-0000-0000-00007D830000}"/>
    <cellStyle name="Standard 4 12 4 3" xfId="36242" xr:uid="{00000000-0005-0000-0000-00007E830000}"/>
    <cellStyle name="Standard 4 12 5" xfId="36243" xr:uid="{00000000-0005-0000-0000-00007F830000}"/>
    <cellStyle name="Standard 4 12 5 2" xfId="36244" xr:uid="{00000000-0005-0000-0000-000080830000}"/>
    <cellStyle name="Standard 4 12 6" xfId="36245" xr:uid="{00000000-0005-0000-0000-000081830000}"/>
    <cellStyle name="Standard 4 13" xfId="955" xr:uid="{00000000-0005-0000-0000-000082830000}"/>
    <cellStyle name="Standard 4 13 2" xfId="956" xr:uid="{00000000-0005-0000-0000-000083830000}"/>
    <cellStyle name="Standard 4 13 2 2" xfId="21102" xr:uid="{00000000-0005-0000-0000-000084830000}"/>
    <cellStyle name="Standard 4 13 2 2 2" xfId="36246" xr:uid="{00000000-0005-0000-0000-000085830000}"/>
    <cellStyle name="Standard 4 13 2 2 3" xfId="36247" xr:uid="{00000000-0005-0000-0000-000086830000}"/>
    <cellStyle name="Standard 4 13 2 2 4" xfId="36248" xr:uid="{00000000-0005-0000-0000-000087830000}"/>
    <cellStyle name="Standard 4 13 2 3" xfId="36249" xr:uid="{00000000-0005-0000-0000-000088830000}"/>
    <cellStyle name="Standard 4 13 2 4" xfId="36250" xr:uid="{00000000-0005-0000-0000-000089830000}"/>
    <cellStyle name="Standard 4 13 2 5" xfId="36251" xr:uid="{00000000-0005-0000-0000-00008A830000}"/>
    <cellStyle name="Standard 4 13 3" xfId="21103" xr:uid="{00000000-0005-0000-0000-00008B830000}"/>
    <cellStyle name="Standard 4 13 3 2" xfId="36252" xr:uid="{00000000-0005-0000-0000-00008C830000}"/>
    <cellStyle name="Standard 4 13 3 3" xfId="36253" xr:uid="{00000000-0005-0000-0000-00008D830000}"/>
    <cellStyle name="Standard 4 13 3 4" xfId="36254" xr:uid="{00000000-0005-0000-0000-00008E830000}"/>
    <cellStyle name="Standard 4 13 4" xfId="36255" xr:uid="{00000000-0005-0000-0000-00008F830000}"/>
    <cellStyle name="Standard 4 13 5" xfId="36256" xr:uid="{00000000-0005-0000-0000-000090830000}"/>
    <cellStyle name="Standard 4 13 6" xfId="36257" xr:uid="{00000000-0005-0000-0000-000091830000}"/>
    <cellStyle name="Standard 4 14" xfId="957" xr:uid="{00000000-0005-0000-0000-000092830000}"/>
    <cellStyle name="Standard 4 14 2" xfId="958" xr:uid="{00000000-0005-0000-0000-000093830000}"/>
    <cellStyle name="Standard 4 14 2 2" xfId="21104" xr:uid="{00000000-0005-0000-0000-000094830000}"/>
    <cellStyle name="Standard 4 14 2 2 2" xfId="38803" xr:uid="{00000000-0005-0000-0000-000095830000}"/>
    <cellStyle name="Standard 4 14 2 2 3" xfId="38804" xr:uid="{00000000-0005-0000-0000-000096830000}"/>
    <cellStyle name="Standard 4 14 2 3" xfId="36258" xr:uid="{00000000-0005-0000-0000-000097830000}"/>
    <cellStyle name="Standard 4 14 2 4" xfId="36259" xr:uid="{00000000-0005-0000-0000-000098830000}"/>
    <cellStyle name="Standard 4 14 3" xfId="21105" xr:uid="{00000000-0005-0000-0000-000099830000}"/>
    <cellStyle name="Standard 4 14 3 2" xfId="38805" xr:uid="{00000000-0005-0000-0000-00009A830000}"/>
    <cellStyle name="Standard 4 14 3 3" xfId="38806" xr:uid="{00000000-0005-0000-0000-00009B830000}"/>
    <cellStyle name="Standard 4 14 4" xfId="36260" xr:uid="{00000000-0005-0000-0000-00009C830000}"/>
    <cellStyle name="Standard 4 14 5" xfId="36261" xr:uid="{00000000-0005-0000-0000-00009D830000}"/>
    <cellStyle name="Standard 4 15" xfId="8982" xr:uid="{00000000-0005-0000-0000-00009E830000}"/>
    <cellStyle name="Standard 4 15 2" xfId="21106" xr:uid="{00000000-0005-0000-0000-00009F830000}"/>
    <cellStyle name="Standard 4 15 2 2" xfId="36262" xr:uid="{00000000-0005-0000-0000-0000A0830000}"/>
    <cellStyle name="Standard 4 15 2 3" xfId="36263" xr:uid="{00000000-0005-0000-0000-0000A1830000}"/>
    <cellStyle name="Standard 4 15 2 4" xfId="36264" xr:uid="{00000000-0005-0000-0000-0000A2830000}"/>
    <cellStyle name="Standard 4 15 3" xfId="36265" xr:uid="{00000000-0005-0000-0000-0000A3830000}"/>
    <cellStyle name="Standard 4 15 4" xfId="36266" xr:uid="{00000000-0005-0000-0000-0000A4830000}"/>
    <cellStyle name="Standard 4 15 5" xfId="36267" xr:uid="{00000000-0005-0000-0000-0000A5830000}"/>
    <cellStyle name="Standard 4 16" xfId="8983" xr:uid="{00000000-0005-0000-0000-0000A6830000}"/>
    <cellStyle name="Standard 4 16 2" xfId="21107" xr:uid="{00000000-0005-0000-0000-0000A7830000}"/>
    <cellStyle name="Standard 4 16 2 2" xfId="36268" xr:uid="{00000000-0005-0000-0000-0000A8830000}"/>
    <cellStyle name="Standard 4 16 2 3" xfId="36269" xr:uid="{00000000-0005-0000-0000-0000A9830000}"/>
    <cellStyle name="Standard 4 16 3" xfId="36270" xr:uid="{00000000-0005-0000-0000-0000AA830000}"/>
    <cellStyle name="Standard 4 16 4" xfId="36271" xr:uid="{00000000-0005-0000-0000-0000AB830000}"/>
    <cellStyle name="Standard 4 17" xfId="36272" xr:uid="{00000000-0005-0000-0000-0000AC830000}"/>
    <cellStyle name="Standard 4 17 2" xfId="36273" xr:uid="{00000000-0005-0000-0000-0000AD830000}"/>
    <cellStyle name="Standard 4 17 3" xfId="36274" xr:uid="{00000000-0005-0000-0000-0000AE830000}"/>
    <cellStyle name="Standard 4 17 4" xfId="36275" xr:uid="{00000000-0005-0000-0000-0000AF830000}"/>
    <cellStyle name="Standard 4 18" xfId="36276" xr:uid="{00000000-0005-0000-0000-0000B0830000}"/>
    <cellStyle name="Standard 4 18 2" xfId="36277" xr:uid="{00000000-0005-0000-0000-0000B1830000}"/>
    <cellStyle name="Standard 4 19" xfId="38681" xr:uid="{00000000-0005-0000-0000-0000B2830000}"/>
    <cellStyle name="Standard 4 2" xfId="959" xr:uid="{00000000-0005-0000-0000-0000B3830000}"/>
    <cellStyle name="Standard 4 2 2" xfId="8984" xr:uid="{00000000-0005-0000-0000-0000B4830000}"/>
    <cellStyle name="Standard 4 2 2 2" xfId="21108" xr:uid="{00000000-0005-0000-0000-0000B5830000}"/>
    <cellStyle name="Standard 4 2 2 2 2" xfId="36278" xr:uid="{00000000-0005-0000-0000-0000B6830000}"/>
    <cellStyle name="Standard 4 2 2 2 3" xfId="38807" xr:uid="{00000000-0005-0000-0000-0000B7830000}"/>
    <cellStyle name="Standard 4 2 2 3" xfId="36279" xr:uid="{00000000-0005-0000-0000-0000B8830000}"/>
    <cellStyle name="Standard 4 2 2 4" xfId="38808" xr:uid="{00000000-0005-0000-0000-0000B9830000}"/>
    <cellStyle name="Standard 4 2 3" xfId="8985" xr:uid="{00000000-0005-0000-0000-0000BA830000}"/>
    <cellStyle name="Standard 4 2 3 2" xfId="21109" xr:uid="{00000000-0005-0000-0000-0000BB830000}"/>
    <cellStyle name="Standard 4 2 3 2 2" xfId="36280" xr:uid="{00000000-0005-0000-0000-0000BC830000}"/>
    <cellStyle name="Standard 4 2 3 2 3" xfId="38809" xr:uid="{00000000-0005-0000-0000-0000BD830000}"/>
    <cellStyle name="Standard 4 2 3 3" xfId="36281" xr:uid="{00000000-0005-0000-0000-0000BE830000}"/>
    <cellStyle name="Standard 4 2 3 4" xfId="38810" xr:uid="{00000000-0005-0000-0000-0000BF830000}"/>
    <cellStyle name="Standard 4 3" xfId="960" xr:uid="{00000000-0005-0000-0000-0000C0830000}"/>
    <cellStyle name="Standard 4 3 10" xfId="21110" xr:uid="{00000000-0005-0000-0000-0000C1830000}"/>
    <cellStyle name="Standard 4 3 10 2" xfId="36282" xr:uid="{00000000-0005-0000-0000-0000C2830000}"/>
    <cellStyle name="Standard 4 3 10 3" xfId="36283" xr:uid="{00000000-0005-0000-0000-0000C3830000}"/>
    <cellStyle name="Standard 4 3 10 4" xfId="36284" xr:uid="{00000000-0005-0000-0000-0000C4830000}"/>
    <cellStyle name="Standard 4 3 11" xfId="36285" xr:uid="{00000000-0005-0000-0000-0000C5830000}"/>
    <cellStyle name="Standard 4 3 11 2" xfId="36286" xr:uid="{00000000-0005-0000-0000-0000C6830000}"/>
    <cellStyle name="Standard 4 3 12" xfId="36287" xr:uid="{00000000-0005-0000-0000-0000C7830000}"/>
    <cellStyle name="Standard 4 3 13" xfId="36288" xr:uid="{00000000-0005-0000-0000-0000C8830000}"/>
    <cellStyle name="Standard 4 3 2" xfId="961" xr:uid="{00000000-0005-0000-0000-0000C9830000}"/>
    <cellStyle name="Standard 4 3 2 2" xfId="962" xr:uid="{00000000-0005-0000-0000-0000CA830000}"/>
    <cellStyle name="Standard 4 3 2 2 2" xfId="963" xr:uid="{00000000-0005-0000-0000-0000CB830000}"/>
    <cellStyle name="Standard 4 3 2 2 2 2" xfId="964" xr:uid="{00000000-0005-0000-0000-0000CC830000}"/>
    <cellStyle name="Standard 4 3 2 2 2 2 2" xfId="21111" xr:uid="{00000000-0005-0000-0000-0000CD830000}"/>
    <cellStyle name="Standard 4 3 2 2 2 2 2 2" xfId="36289" xr:uid="{00000000-0005-0000-0000-0000CE830000}"/>
    <cellStyle name="Standard 4 3 2 2 2 2 2 3" xfId="36290" xr:uid="{00000000-0005-0000-0000-0000CF830000}"/>
    <cellStyle name="Standard 4 3 2 2 2 2 2 4" xfId="36291" xr:uid="{00000000-0005-0000-0000-0000D0830000}"/>
    <cellStyle name="Standard 4 3 2 2 2 2 3" xfId="36292" xr:uid="{00000000-0005-0000-0000-0000D1830000}"/>
    <cellStyle name="Standard 4 3 2 2 2 2 4" xfId="36293" xr:uid="{00000000-0005-0000-0000-0000D2830000}"/>
    <cellStyle name="Standard 4 3 2 2 2 2 5" xfId="36294" xr:uid="{00000000-0005-0000-0000-0000D3830000}"/>
    <cellStyle name="Standard 4 3 2 2 2 3" xfId="8986" xr:uid="{00000000-0005-0000-0000-0000D4830000}"/>
    <cellStyle name="Standard 4 3 2 2 2 3 2" xfId="21112" xr:uid="{00000000-0005-0000-0000-0000D5830000}"/>
    <cellStyle name="Standard 4 3 2 2 2 3 2 2" xfId="36295" xr:uid="{00000000-0005-0000-0000-0000D6830000}"/>
    <cellStyle name="Standard 4 3 2 2 2 3 2 3" xfId="36296" xr:uid="{00000000-0005-0000-0000-0000D7830000}"/>
    <cellStyle name="Standard 4 3 2 2 2 3 3" xfId="36297" xr:uid="{00000000-0005-0000-0000-0000D8830000}"/>
    <cellStyle name="Standard 4 3 2 2 2 3 4" xfId="36298" xr:uid="{00000000-0005-0000-0000-0000D9830000}"/>
    <cellStyle name="Standard 4 3 2 2 2 4" xfId="21113" xr:uid="{00000000-0005-0000-0000-0000DA830000}"/>
    <cellStyle name="Standard 4 3 2 2 2 4 2" xfId="36299" xr:uid="{00000000-0005-0000-0000-0000DB830000}"/>
    <cellStyle name="Standard 4 3 2 2 2 4 3" xfId="36300" xr:uid="{00000000-0005-0000-0000-0000DC830000}"/>
    <cellStyle name="Standard 4 3 2 2 2 5" xfId="36301" xr:uid="{00000000-0005-0000-0000-0000DD830000}"/>
    <cellStyle name="Standard 4 3 2 2 2 6" xfId="36302" xr:uid="{00000000-0005-0000-0000-0000DE830000}"/>
    <cellStyle name="Standard 4 3 2 2 3" xfId="965" xr:uid="{00000000-0005-0000-0000-0000DF830000}"/>
    <cellStyle name="Standard 4 3 2 2 3 2" xfId="21114" xr:uid="{00000000-0005-0000-0000-0000E0830000}"/>
    <cellStyle name="Standard 4 3 2 2 3 2 2" xfId="36303" xr:uid="{00000000-0005-0000-0000-0000E1830000}"/>
    <cellStyle name="Standard 4 3 2 2 3 2 3" xfId="36304" xr:uid="{00000000-0005-0000-0000-0000E2830000}"/>
    <cellStyle name="Standard 4 3 2 2 3 2 4" xfId="36305" xr:uid="{00000000-0005-0000-0000-0000E3830000}"/>
    <cellStyle name="Standard 4 3 2 2 3 3" xfId="36306" xr:uid="{00000000-0005-0000-0000-0000E4830000}"/>
    <cellStyle name="Standard 4 3 2 2 3 4" xfId="36307" xr:uid="{00000000-0005-0000-0000-0000E5830000}"/>
    <cellStyle name="Standard 4 3 2 2 3 5" xfId="36308" xr:uid="{00000000-0005-0000-0000-0000E6830000}"/>
    <cellStyle name="Standard 4 3 2 2 4" xfId="8987" xr:uid="{00000000-0005-0000-0000-0000E7830000}"/>
    <cellStyle name="Standard 4 3 2 2 4 2" xfId="21115" xr:uid="{00000000-0005-0000-0000-0000E8830000}"/>
    <cellStyle name="Standard 4 3 2 2 4 2 2" xfId="36309" xr:uid="{00000000-0005-0000-0000-0000E9830000}"/>
    <cellStyle name="Standard 4 3 2 2 4 2 3" xfId="36310" xr:uid="{00000000-0005-0000-0000-0000EA830000}"/>
    <cellStyle name="Standard 4 3 2 2 4 3" xfId="36311" xr:uid="{00000000-0005-0000-0000-0000EB830000}"/>
    <cellStyle name="Standard 4 3 2 2 4 4" xfId="36312" xr:uid="{00000000-0005-0000-0000-0000EC830000}"/>
    <cellStyle name="Standard 4 3 2 2 5" xfId="21116" xr:uid="{00000000-0005-0000-0000-0000ED830000}"/>
    <cellStyle name="Standard 4 3 2 2 5 2" xfId="36313" xr:uid="{00000000-0005-0000-0000-0000EE830000}"/>
    <cellStyle name="Standard 4 3 2 2 5 3" xfId="36314" xr:uid="{00000000-0005-0000-0000-0000EF830000}"/>
    <cellStyle name="Standard 4 3 2 2 5 4" xfId="36315" xr:uid="{00000000-0005-0000-0000-0000F0830000}"/>
    <cellStyle name="Standard 4 3 2 2 6" xfId="36316" xr:uid="{00000000-0005-0000-0000-0000F1830000}"/>
    <cellStyle name="Standard 4 3 2 2 6 2" xfId="36317" xr:uid="{00000000-0005-0000-0000-0000F2830000}"/>
    <cellStyle name="Standard 4 3 2 2 7" xfId="36318" xr:uid="{00000000-0005-0000-0000-0000F3830000}"/>
    <cellStyle name="Standard 4 3 2 2 8" xfId="36319" xr:uid="{00000000-0005-0000-0000-0000F4830000}"/>
    <cellStyle name="Standard 4 3 2 3" xfId="966" xr:uid="{00000000-0005-0000-0000-0000F5830000}"/>
    <cellStyle name="Standard 4 3 2 3 2" xfId="967" xr:uid="{00000000-0005-0000-0000-0000F6830000}"/>
    <cellStyle name="Standard 4 3 2 3 2 2" xfId="21117" xr:uid="{00000000-0005-0000-0000-0000F7830000}"/>
    <cellStyle name="Standard 4 3 2 3 2 2 2" xfId="36320" xr:uid="{00000000-0005-0000-0000-0000F8830000}"/>
    <cellStyle name="Standard 4 3 2 3 2 2 3" xfId="36321" xr:uid="{00000000-0005-0000-0000-0000F9830000}"/>
    <cellStyle name="Standard 4 3 2 3 2 2 4" xfId="36322" xr:uid="{00000000-0005-0000-0000-0000FA830000}"/>
    <cellStyle name="Standard 4 3 2 3 2 3" xfId="36323" xr:uid="{00000000-0005-0000-0000-0000FB830000}"/>
    <cellStyle name="Standard 4 3 2 3 2 4" xfId="36324" xr:uid="{00000000-0005-0000-0000-0000FC830000}"/>
    <cellStyle name="Standard 4 3 2 3 2 5" xfId="36325" xr:uid="{00000000-0005-0000-0000-0000FD830000}"/>
    <cellStyle name="Standard 4 3 2 3 3" xfId="8988" xr:uid="{00000000-0005-0000-0000-0000FE830000}"/>
    <cellStyle name="Standard 4 3 2 3 3 2" xfId="21118" xr:uid="{00000000-0005-0000-0000-0000FF830000}"/>
    <cellStyle name="Standard 4 3 2 3 3 2 2" xfId="36326" xr:uid="{00000000-0005-0000-0000-000000840000}"/>
    <cellStyle name="Standard 4 3 2 3 3 2 3" xfId="36327" xr:uid="{00000000-0005-0000-0000-000001840000}"/>
    <cellStyle name="Standard 4 3 2 3 3 3" xfId="36328" xr:uid="{00000000-0005-0000-0000-000002840000}"/>
    <cellStyle name="Standard 4 3 2 3 3 4" xfId="36329" xr:uid="{00000000-0005-0000-0000-000003840000}"/>
    <cellStyle name="Standard 4 3 2 3 4" xfId="21119" xr:uid="{00000000-0005-0000-0000-000004840000}"/>
    <cellStyle name="Standard 4 3 2 3 4 2" xfId="36330" xr:uid="{00000000-0005-0000-0000-000005840000}"/>
    <cellStyle name="Standard 4 3 2 3 4 3" xfId="36331" xr:uid="{00000000-0005-0000-0000-000006840000}"/>
    <cellStyle name="Standard 4 3 2 3 5" xfId="36332" xr:uid="{00000000-0005-0000-0000-000007840000}"/>
    <cellStyle name="Standard 4 3 2 3 6" xfId="36333" xr:uid="{00000000-0005-0000-0000-000008840000}"/>
    <cellStyle name="Standard 4 3 2 4" xfId="968" xr:uid="{00000000-0005-0000-0000-000009840000}"/>
    <cellStyle name="Standard 4 3 2 4 2" xfId="21120" xr:uid="{00000000-0005-0000-0000-00000A840000}"/>
    <cellStyle name="Standard 4 3 2 4 2 2" xfId="36334" xr:uid="{00000000-0005-0000-0000-00000B840000}"/>
    <cellStyle name="Standard 4 3 2 4 2 3" xfId="36335" xr:uid="{00000000-0005-0000-0000-00000C840000}"/>
    <cellStyle name="Standard 4 3 2 4 2 4" xfId="36336" xr:uid="{00000000-0005-0000-0000-00000D840000}"/>
    <cellStyle name="Standard 4 3 2 4 3" xfId="36337" xr:uid="{00000000-0005-0000-0000-00000E840000}"/>
    <cellStyle name="Standard 4 3 2 4 4" xfId="36338" xr:uid="{00000000-0005-0000-0000-00000F840000}"/>
    <cellStyle name="Standard 4 3 2 4 5" xfId="36339" xr:uid="{00000000-0005-0000-0000-000010840000}"/>
    <cellStyle name="Standard 4 3 2 5" xfId="1387" xr:uid="{00000000-0005-0000-0000-000011840000}"/>
    <cellStyle name="Standard 4 3 2 5 2" xfId="21121" xr:uid="{00000000-0005-0000-0000-000012840000}"/>
    <cellStyle name="Standard 4 3 2 5 2 2" xfId="36340" xr:uid="{00000000-0005-0000-0000-000013840000}"/>
    <cellStyle name="Standard 4 3 2 5 2 3" xfId="36341" xr:uid="{00000000-0005-0000-0000-000014840000}"/>
    <cellStyle name="Standard 4 3 2 5 3" xfId="36342" xr:uid="{00000000-0005-0000-0000-000015840000}"/>
    <cellStyle name="Standard 4 3 2 5 4" xfId="36343" xr:uid="{00000000-0005-0000-0000-000016840000}"/>
    <cellStyle name="Standard 4 3 2 6" xfId="21122" xr:uid="{00000000-0005-0000-0000-000017840000}"/>
    <cellStyle name="Standard 4 3 2 6 2" xfId="36344" xr:uid="{00000000-0005-0000-0000-000018840000}"/>
    <cellStyle name="Standard 4 3 2 6 3" xfId="36345" xr:uid="{00000000-0005-0000-0000-000019840000}"/>
    <cellStyle name="Standard 4 3 2 6 4" xfId="36346" xr:uid="{00000000-0005-0000-0000-00001A840000}"/>
    <cellStyle name="Standard 4 3 2 7" xfId="36347" xr:uid="{00000000-0005-0000-0000-00001B840000}"/>
    <cellStyle name="Standard 4 3 2 7 2" xfId="36348" xr:uid="{00000000-0005-0000-0000-00001C840000}"/>
    <cellStyle name="Standard 4 3 2 8" xfId="36349" xr:uid="{00000000-0005-0000-0000-00001D840000}"/>
    <cellStyle name="Standard 4 3 2 9" xfId="36350" xr:uid="{00000000-0005-0000-0000-00001E840000}"/>
    <cellStyle name="Standard 4 3 3" xfId="969" xr:uid="{00000000-0005-0000-0000-00001F840000}"/>
    <cellStyle name="Standard 4 3 3 2" xfId="970" xr:uid="{00000000-0005-0000-0000-000020840000}"/>
    <cellStyle name="Standard 4 3 3 2 2" xfId="971" xr:uid="{00000000-0005-0000-0000-000021840000}"/>
    <cellStyle name="Standard 4 3 3 2 2 2" xfId="972" xr:uid="{00000000-0005-0000-0000-000022840000}"/>
    <cellStyle name="Standard 4 3 3 2 2 2 2" xfId="21123" xr:uid="{00000000-0005-0000-0000-000023840000}"/>
    <cellStyle name="Standard 4 3 3 2 2 2 2 2" xfId="36351" xr:uid="{00000000-0005-0000-0000-000024840000}"/>
    <cellStyle name="Standard 4 3 3 2 2 2 2 3" xfId="36352" xr:uid="{00000000-0005-0000-0000-000025840000}"/>
    <cellStyle name="Standard 4 3 3 2 2 2 2 4" xfId="36353" xr:uid="{00000000-0005-0000-0000-000026840000}"/>
    <cellStyle name="Standard 4 3 3 2 2 2 3" xfId="36354" xr:uid="{00000000-0005-0000-0000-000027840000}"/>
    <cellStyle name="Standard 4 3 3 2 2 2 4" xfId="36355" xr:uid="{00000000-0005-0000-0000-000028840000}"/>
    <cellStyle name="Standard 4 3 3 2 2 2 5" xfId="36356" xr:uid="{00000000-0005-0000-0000-000029840000}"/>
    <cellStyle name="Standard 4 3 3 2 2 3" xfId="8989" xr:uid="{00000000-0005-0000-0000-00002A840000}"/>
    <cellStyle name="Standard 4 3 3 2 2 3 2" xfId="21124" xr:uid="{00000000-0005-0000-0000-00002B840000}"/>
    <cellStyle name="Standard 4 3 3 2 2 3 2 2" xfId="36357" xr:uid="{00000000-0005-0000-0000-00002C840000}"/>
    <cellStyle name="Standard 4 3 3 2 2 3 2 3" xfId="36358" xr:uid="{00000000-0005-0000-0000-00002D840000}"/>
    <cellStyle name="Standard 4 3 3 2 2 3 3" xfId="36359" xr:uid="{00000000-0005-0000-0000-00002E840000}"/>
    <cellStyle name="Standard 4 3 3 2 2 3 4" xfId="36360" xr:uid="{00000000-0005-0000-0000-00002F840000}"/>
    <cellStyle name="Standard 4 3 3 2 2 4" xfId="21125" xr:uid="{00000000-0005-0000-0000-000030840000}"/>
    <cellStyle name="Standard 4 3 3 2 2 4 2" xfId="36361" xr:uid="{00000000-0005-0000-0000-000031840000}"/>
    <cellStyle name="Standard 4 3 3 2 2 4 3" xfId="36362" xr:uid="{00000000-0005-0000-0000-000032840000}"/>
    <cellStyle name="Standard 4 3 3 2 2 5" xfId="36363" xr:uid="{00000000-0005-0000-0000-000033840000}"/>
    <cellStyle name="Standard 4 3 3 2 2 6" xfId="36364" xr:uid="{00000000-0005-0000-0000-000034840000}"/>
    <cellStyle name="Standard 4 3 3 2 3" xfId="973" xr:uid="{00000000-0005-0000-0000-000035840000}"/>
    <cellStyle name="Standard 4 3 3 2 3 2" xfId="21126" xr:uid="{00000000-0005-0000-0000-000036840000}"/>
    <cellStyle name="Standard 4 3 3 2 3 2 2" xfId="36365" xr:uid="{00000000-0005-0000-0000-000037840000}"/>
    <cellStyle name="Standard 4 3 3 2 3 2 3" xfId="36366" xr:uid="{00000000-0005-0000-0000-000038840000}"/>
    <cellStyle name="Standard 4 3 3 2 3 2 4" xfId="36367" xr:uid="{00000000-0005-0000-0000-000039840000}"/>
    <cellStyle name="Standard 4 3 3 2 3 3" xfId="36368" xr:uid="{00000000-0005-0000-0000-00003A840000}"/>
    <cellStyle name="Standard 4 3 3 2 3 4" xfId="36369" xr:uid="{00000000-0005-0000-0000-00003B840000}"/>
    <cellStyle name="Standard 4 3 3 2 3 5" xfId="36370" xr:uid="{00000000-0005-0000-0000-00003C840000}"/>
    <cellStyle name="Standard 4 3 3 2 4" xfId="8990" xr:uid="{00000000-0005-0000-0000-00003D840000}"/>
    <cellStyle name="Standard 4 3 3 2 4 2" xfId="21127" xr:uid="{00000000-0005-0000-0000-00003E840000}"/>
    <cellStyle name="Standard 4 3 3 2 4 2 2" xfId="36371" xr:uid="{00000000-0005-0000-0000-00003F840000}"/>
    <cellStyle name="Standard 4 3 3 2 4 2 3" xfId="36372" xr:uid="{00000000-0005-0000-0000-000040840000}"/>
    <cellStyle name="Standard 4 3 3 2 4 3" xfId="36373" xr:uid="{00000000-0005-0000-0000-000041840000}"/>
    <cellStyle name="Standard 4 3 3 2 4 4" xfId="36374" xr:uid="{00000000-0005-0000-0000-000042840000}"/>
    <cellStyle name="Standard 4 3 3 2 5" xfId="21128" xr:uid="{00000000-0005-0000-0000-000043840000}"/>
    <cellStyle name="Standard 4 3 3 2 5 2" xfId="36375" xr:uid="{00000000-0005-0000-0000-000044840000}"/>
    <cellStyle name="Standard 4 3 3 2 5 3" xfId="36376" xr:uid="{00000000-0005-0000-0000-000045840000}"/>
    <cellStyle name="Standard 4 3 3 2 5 4" xfId="36377" xr:uid="{00000000-0005-0000-0000-000046840000}"/>
    <cellStyle name="Standard 4 3 3 2 6" xfId="36378" xr:uid="{00000000-0005-0000-0000-000047840000}"/>
    <cellStyle name="Standard 4 3 3 2 6 2" xfId="36379" xr:uid="{00000000-0005-0000-0000-000048840000}"/>
    <cellStyle name="Standard 4 3 3 2 7" xfId="36380" xr:uid="{00000000-0005-0000-0000-000049840000}"/>
    <cellStyle name="Standard 4 3 3 2 8" xfId="36381" xr:uid="{00000000-0005-0000-0000-00004A840000}"/>
    <cellStyle name="Standard 4 3 3 3" xfId="974" xr:uid="{00000000-0005-0000-0000-00004B840000}"/>
    <cellStyle name="Standard 4 3 3 3 2" xfId="975" xr:uid="{00000000-0005-0000-0000-00004C840000}"/>
    <cellStyle name="Standard 4 3 3 3 2 2" xfId="21129" xr:uid="{00000000-0005-0000-0000-00004D840000}"/>
    <cellStyle name="Standard 4 3 3 3 2 2 2" xfId="36382" xr:uid="{00000000-0005-0000-0000-00004E840000}"/>
    <cellStyle name="Standard 4 3 3 3 2 2 3" xfId="36383" xr:uid="{00000000-0005-0000-0000-00004F840000}"/>
    <cellStyle name="Standard 4 3 3 3 2 2 4" xfId="36384" xr:uid="{00000000-0005-0000-0000-000050840000}"/>
    <cellStyle name="Standard 4 3 3 3 2 3" xfId="36385" xr:uid="{00000000-0005-0000-0000-000051840000}"/>
    <cellStyle name="Standard 4 3 3 3 2 4" xfId="36386" xr:uid="{00000000-0005-0000-0000-000052840000}"/>
    <cellStyle name="Standard 4 3 3 3 2 5" xfId="36387" xr:uid="{00000000-0005-0000-0000-000053840000}"/>
    <cellStyle name="Standard 4 3 3 3 3" xfId="8991" xr:uid="{00000000-0005-0000-0000-000054840000}"/>
    <cellStyle name="Standard 4 3 3 3 3 2" xfId="21130" xr:uid="{00000000-0005-0000-0000-000055840000}"/>
    <cellStyle name="Standard 4 3 3 3 3 2 2" xfId="36388" xr:uid="{00000000-0005-0000-0000-000056840000}"/>
    <cellStyle name="Standard 4 3 3 3 3 2 3" xfId="36389" xr:uid="{00000000-0005-0000-0000-000057840000}"/>
    <cellStyle name="Standard 4 3 3 3 3 3" xfId="36390" xr:uid="{00000000-0005-0000-0000-000058840000}"/>
    <cellStyle name="Standard 4 3 3 3 3 4" xfId="36391" xr:uid="{00000000-0005-0000-0000-000059840000}"/>
    <cellStyle name="Standard 4 3 3 3 4" xfId="21131" xr:uid="{00000000-0005-0000-0000-00005A840000}"/>
    <cellStyle name="Standard 4 3 3 3 4 2" xfId="36392" xr:uid="{00000000-0005-0000-0000-00005B840000}"/>
    <cellStyle name="Standard 4 3 3 3 4 3" xfId="36393" xr:uid="{00000000-0005-0000-0000-00005C840000}"/>
    <cellStyle name="Standard 4 3 3 3 5" xfId="36394" xr:uid="{00000000-0005-0000-0000-00005D840000}"/>
    <cellStyle name="Standard 4 3 3 3 6" xfId="36395" xr:uid="{00000000-0005-0000-0000-00005E840000}"/>
    <cellStyle name="Standard 4 3 3 4" xfId="976" xr:uid="{00000000-0005-0000-0000-00005F840000}"/>
    <cellStyle name="Standard 4 3 3 4 2" xfId="21132" xr:uid="{00000000-0005-0000-0000-000060840000}"/>
    <cellStyle name="Standard 4 3 3 4 2 2" xfId="36396" xr:uid="{00000000-0005-0000-0000-000061840000}"/>
    <cellStyle name="Standard 4 3 3 4 2 3" xfId="36397" xr:uid="{00000000-0005-0000-0000-000062840000}"/>
    <cellStyle name="Standard 4 3 3 4 2 4" xfId="36398" xr:uid="{00000000-0005-0000-0000-000063840000}"/>
    <cellStyle name="Standard 4 3 3 4 3" xfId="36399" xr:uid="{00000000-0005-0000-0000-000064840000}"/>
    <cellStyle name="Standard 4 3 3 4 4" xfId="36400" xr:uid="{00000000-0005-0000-0000-000065840000}"/>
    <cellStyle name="Standard 4 3 3 4 5" xfId="36401" xr:uid="{00000000-0005-0000-0000-000066840000}"/>
    <cellStyle name="Standard 4 3 3 5" xfId="1388" xr:uid="{00000000-0005-0000-0000-000067840000}"/>
    <cellStyle name="Standard 4 3 3 5 2" xfId="21133" xr:uid="{00000000-0005-0000-0000-000068840000}"/>
    <cellStyle name="Standard 4 3 3 5 2 2" xfId="36402" xr:uid="{00000000-0005-0000-0000-000069840000}"/>
    <cellStyle name="Standard 4 3 3 5 2 3" xfId="36403" xr:uid="{00000000-0005-0000-0000-00006A840000}"/>
    <cellStyle name="Standard 4 3 3 5 3" xfId="36404" xr:uid="{00000000-0005-0000-0000-00006B840000}"/>
    <cellStyle name="Standard 4 3 3 5 4" xfId="36405" xr:uid="{00000000-0005-0000-0000-00006C840000}"/>
    <cellStyle name="Standard 4 3 3 6" xfId="21134" xr:uid="{00000000-0005-0000-0000-00006D840000}"/>
    <cellStyle name="Standard 4 3 3 6 2" xfId="36406" xr:uid="{00000000-0005-0000-0000-00006E840000}"/>
    <cellStyle name="Standard 4 3 3 6 3" xfId="36407" xr:uid="{00000000-0005-0000-0000-00006F840000}"/>
    <cellStyle name="Standard 4 3 3 6 4" xfId="36408" xr:uid="{00000000-0005-0000-0000-000070840000}"/>
    <cellStyle name="Standard 4 3 3 7" xfId="36409" xr:uid="{00000000-0005-0000-0000-000071840000}"/>
    <cellStyle name="Standard 4 3 3 7 2" xfId="36410" xr:uid="{00000000-0005-0000-0000-000072840000}"/>
    <cellStyle name="Standard 4 3 3 8" xfId="36411" xr:uid="{00000000-0005-0000-0000-000073840000}"/>
    <cellStyle name="Standard 4 3 3 9" xfId="36412" xr:uid="{00000000-0005-0000-0000-000074840000}"/>
    <cellStyle name="Standard 4 3 4" xfId="977" xr:uid="{00000000-0005-0000-0000-000075840000}"/>
    <cellStyle name="Standard 4 3 4 2" xfId="978" xr:uid="{00000000-0005-0000-0000-000076840000}"/>
    <cellStyle name="Standard 4 3 4 2 2" xfId="979" xr:uid="{00000000-0005-0000-0000-000077840000}"/>
    <cellStyle name="Standard 4 3 4 2 2 2" xfId="21135" xr:uid="{00000000-0005-0000-0000-000078840000}"/>
    <cellStyle name="Standard 4 3 4 2 2 2 2" xfId="36413" xr:uid="{00000000-0005-0000-0000-000079840000}"/>
    <cellStyle name="Standard 4 3 4 2 2 2 3" xfId="36414" xr:uid="{00000000-0005-0000-0000-00007A840000}"/>
    <cellStyle name="Standard 4 3 4 2 2 2 4" xfId="36415" xr:uid="{00000000-0005-0000-0000-00007B840000}"/>
    <cellStyle name="Standard 4 3 4 2 2 3" xfId="36416" xr:uid="{00000000-0005-0000-0000-00007C840000}"/>
    <cellStyle name="Standard 4 3 4 2 2 4" xfId="36417" xr:uid="{00000000-0005-0000-0000-00007D840000}"/>
    <cellStyle name="Standard 4 3 4 2 2 5" xfId="36418" xr:uid="{00000000-0005-0000-0000-00007E840000}"/>
    <cellStyle name="Standard 4 3 4 2 3" xfId="8992" xr:uid="{00000000-0005-0000-0000-00007F840000}"/>
    <cellStyle name="Standard 4 3 4 2 3 2" xfId="21136" xr:uid="{00000000-0005-0000-0000-000080840000}"/>
    <cellStyle name="Standard 4 3 4 2 3 2 2" xfId="36419" xr:uid="{00000000-0005-0000-0000-000081840000}"/>
    <cellStyle name="Standard 4 3 4 2 3 2 3" xfId="36420" xr:uid="{00000000-0005-0000-0000-000082840000}"/>
    <cellStyle name="Standard 4 3 4 2 3 3" xfId="36421" xr:uid="{00000000-0005-0000-0000-000083840000}"/>
    <cellStyle name="Standard 4 3 4 2 3 4" xfId="36422" xr:uid="{00000000-0005-0000-0000-000084840000}"/>
    <cellStyle name="Standard 4 3 4 2 4" xfId="21137" xr:uid="{00000000-0005-0000-0000-000085840000}"/>
    <cellStyle name="Standard 4 3 4 2 4 2" xfId="36423" xr:uid="{00000000-0005-0000-0000-000086840000}"/>
    <cellStyle name="Standard 4 3 4 2 4 3" xfId="36424" xr:uid="{00000000-0005-0000-0000-000087840000}"/>
    <cellStyle name="Standard 4 3 4 2 5" xfId="36425" xr:uid="{00000000-0005-0000-0000-000088840000}"/>
    <cellStyle name="Standard 4 3 4 2 6" xfId="36426" xr:uid="{00000000-0005-0000-0000-000089840000}"/>
    <cellStyle name="Standard 4 3 4 3" xfId="980" xr:uid="{00000000-0005-0000-0000-00008A840000}"/>
    <cellStyle name="Standard 4 3 4 3 2" xfId="21138" xr:uid="{00000000-0005-0000-0000-00008B840000}"/>
    <cellStyle name="Standard 4 3 4 3 2 2" xfId="36427" xr:uid="{00000000-0005-0000-0000-00008C840000}"/>
    <cellStyle name="Standard 4 3 4 3 2 3" xfId="36428" xr:uid="{00000000-0005-0000-0000-00008D840000}"/>
    <cellStyle name="Standard 4 3 4 3 2 4" xfId="36429" xr:uid="{00000000-0005-0000-0000-00008E840000}"/>
    <cellStyle name="Standard 4 3 4 3 3" xfId="36430" xr:uid="{00000000-0005-0000-0000-00008F840000}"/>
    <cellStyle name="Standard 4 3 4 3 4" xfId="36431" xr:uid="{00000000-0005-0000-0000-000090840000}"/>
    <cellStyle name="Standard 4 3 4 3 5" xfId="36432" xr:uid="{00000000-0005-0000-0000-000091840000}"/>
    <cellStyle name="Standard 4 3 4 4" xfId="8993" xr:uid="{00000000-0005-0000-0000-000092840000}"/>
    <cellStyle name="Standard 4 3 4 4 2" xfId="21139" xr:uid="{00000000-0005-0000-0000-000093840000}"/>
    <cellStyle name="Standard 4 3 4 4 2 2" xfId="36433" xr:uid="{00000000-0005-0000-0000-000094840000}"/>
    <cellStyle name="Standard 4 3 4 4 2 3" xfId="36434" xr:uid="{00000000-0005-0000-0000-000095840000}"/>
    <cellStyle name="Standard 4 3 4 4 3" xfId="36435" xr:uid="{00000000-0005-0000-0000-000096840000}"/>
    <cellStyle name="Standard 4 3 4 4 4" xfId="36436" xr:uid="{00000000-0005-0000-0000-000097840000}"/>
    <cellStyle name="Standard 4 3 4 5" xfId="21140" xr:uid="{00000000-0005-0000-0000-000098840000}"/>
    <cellStyle name="Standard 4 3 4 5 2" xfId="36437" xr:uid="{00000000-0005-0000-0000-000099840000}"/>
    <cellStyle name="Standard 4 3 4 5 3" xfId="36438" xr:uid="{00000000-0005-0000-0000-00009A840000}"/>
    <cellStyle name="Standard 4 3 4 5 4" xfId="36439" xr:uid="{00000000-0005-0000-0000-00009B840000}"/>
    <cellStyle name="Standard 4 3 4 6" xfId="36440" xr:uid="{00000000-0005-0000-0000-00009C840000}"/>
    <cellStyle name="Standard 4 3 4 6 2" xfId="36441" xr:uid="{00000000-0005-0000-0000-00009D840000}"/>
    <cellStyle name="Standard 4 3 4 7" xfId="36442" xr:uid="{00000000-0005-0000-0000-00009E840000}"/>
    <cellStyle name="Standard 4 3 4 8" xfId="36443" xr:uid="{00000000-0005-0000-0000-00009F840000}"/>
    <cellStyle name="Standard 4 3 5" xfId="981" xr:uid="{00000000-0005-0000-0000-0000A0840000}"/>
    <cellStyle name="Standard 4 3 5 2" xfId="982" xr:uid="{00000000-0005-0000-0000-0000A1840000}"/>
    <cellStyle name="Standard 4 3 5 2 2" xfId="983" xr:uid="{00000000-0005-0000-0000-0000A2840000}"/>
    <cellStyle name="Standard 4 3 5 2 2 2" xfId="21141" xr:uid="{00000000-0005-0000-0000-0000A3840000}"/>
    <cellStyle name="Standard 4 3 5 2 2 2 2" xfId="36444" xr:uid="{00000000-0005-0000-0000-0000A4840000}"/>
    <cellStyle name="Standard 4 3 5 2 2 2 3" xfId="36445" xr:uid="{00000000-0005-0000-0000-0000A5840000}"/>
    <cellStyle name="Standard 4 3 5 2 2 2 4" xfId="36446" xr:uid="{00000000-0005-0000-0000-0000A6840000}"/>
    <cellStyle name="Standard 4 3 5 2 2 3" xfId="36447" xr:uid="{00000000-0005-0000-0000-0000A7840000}"/>
    <cellStyle name="Standard 4 3 5 2 2 4" xfId="36448" xr:uid="{00000000-0005-0000-0000-0000A8840000}"/>
    <cellStyle name="Standard 4 3 5 2 2 5" xfId="36449" xr:uid="{00000000-0005-0000-0000-0000A9840000}"/>
    <cellStyle name="Standard 4 3 5 2 3" xfId="8994" xr:uid="{00000000-0005-0000-0000-0000AA840000}"/>
    <cellStyle name="Standard 4 3 5 2 3 2" xfId="21142" xr:uid="{00000000-0005-0000-0000-0000AB840000}"/>
    <cellStyle name="Standard 4 3 5 2 3 2 2" xfId="36450" xr:uid="{00000000-0005-0000-0000-0000AC840000}"/>
    <cellStyle name="Standard 4 3 5 2 3 2 3" xfId="36451" xr:uid="{00000000-0005-0000-0000-0000AD840000}"/>
    <cellStyle name="Standard 4 3 5 2 3 3" xfId="36452" xr:uid="{00000000-0005-0000-0000-0000AE840000}"/>
    <cellStyle name="Standard 4 3 5 2 3 4" xfId="36453" xr:uid="{00000000-0005-0000-0000-0000AF840000}"/>
    <cellStyle name="Standard 4 3 5 2 4" xfId="21143" xr:uid="{00000000-0005-0000-0000-0000B0840000}"/>
    <cellStyle name="Standard 4 3 5 2 4 2" xfId="36454" xr:uid="{00000000-0005-0000-0000-0000B1840000}"/>
    <cellStyle name="Standard 4 3 5 2 4 3" xfId="36455" xr:uid="{00000000-0005-0000-0000-0000B2840000}"/>
    <cellStyle name="Standard 4 3 5 2 5" xfId="36456" xr:uid="{00000000-0005-0000-0000-0000B3840000}"/>
    <cellStyle name="Standard 4 3 5 2 6" xfId="36457" xr:uid="{00000000-0005-0000-0000-0000B4840000}"/>
    <cellStyle name="Standard 4 3 5 3" xfId="984" xr:uid="{00000000-0005-0000-0000-0000B5840000}"/>
    <cellStyle name="Standard 4 3 5 3 2" xfId="21144" xr:uid="{00000000-0005-0000-0000-0000B6840000}"/>
    <cellStyle name="Standard 4 3 5 3 2 2" xfId="36458" xr:uid="{00000000-0005-0000-0000-0000B7840000}"/>
    <cellStyle name="Standard 4 3 5 3 2 3" xfId="36459" xr:uid="{00000000-0005-0000-0000-0000B8840000}"/>
    <cellStyle name="Standard 4 3 5 3 2 4" xfId="36460" xr:uid="{00000000-0005-0000-0000-0000B9840000}"/>
    <cellStyle name="Standard 4 3 5 3 3" xfId="36461" xr:uid="{00000000-0005-0000-0000-0000BA840000}"/>
    <cellStyle name="Standard 4 3 5 3 4" xfId="36462" xr:uid="{00000000-0005-0000-0000-0000BB840000}"/>
    <cellStyle name="Standard 4 3 5 3 5" xfId="36463" xr:uid="{00000000-0005-0000-0000-0000BC840000}"/>
    <cellStyle name="Standard 4 3 5 4" xfId="8995" xr:uid="{00000000-0005-0000-0000-0000BD840000}"/>
    <cellStyle name="Standard 4 3 5 4 2" xfId="21145" xr:uid="{00000000-0005-0000-0000-0000BE840000}"/>
    <cellStyle name="Standard 4 3 5 4 2 2" xfId="36464" xr:uid="{00000000-0005-0000-0000-0000BF840000}"/>
    <cellStyle name="Standard 4 3 5 4 2 3" xfId="36465" xr:uid="{00000000-0005-0000-0000-0000C0840000}"/>
    <cellStyle name="Standard 4 3 5 4 3" xfId="36466" xr:uid="{00000000-0005-0000-0000-0000C1840000}"/>
    <cellStyle name="Standard 4 3 5 4 4" xfId="36467" xr:uid="{00000000-0005-0000-0000-0000C2840000}"/>
    <cellStyle name="Standard 4 3 5 5" xfId="21146" xr:uid="{00000000-0005-0000-0000-0000C3840000}"/>
    <cellStyle name="Standard 4 3 5 5 2" xfId="36468" xr:uid="{00000000-0005-0000-0000-0000C4840000}"/>
    <cellStyle name="Standard 4 3 5 5 3" xfId="36469" xr:uid="{00000000-0005-0000-0000-0000C5840000}"/>
    <cellStyle name="Standard 4 3 5 5 4" xfId="36470" xr:uid="{00000000-0005-0000-0000-0000C6840000}"/>
    <cellStyle name="Standard 4 3 5 6" xfId="36471" xr:uid="{00000000-0005-0000-0000-0000C7840000}"/>
    <cellStyle name="Standard 4 3 5 6 2" xfId="36472" xr:uid="{00000000-0005-0000-0000-0000C8840000}"/>
    <cellStyle name="Standard 4 3 5 7" xfId="36473" xr:uid="{00000000-0005-0000-0000-0000C9840000}"/>
    <cellStyle name="Standard 4 3 5 8" xfId="36474" xr:uid="{00000000-0005-0000-0000-0000CA840000}"/>
    <cellStyle name="Standard 4 3 6" xfId="985" xr:uid="{00000000-0005-0000-0000-0000CB840000}"/>
    <cellStyle name="Standard 4 3 6 2" xfId="986" xr:uid="{00000000-0005-0000-0000-0000CC840000}"/>
    <cellStyle name="Standard 4 3 6 2 2" xfId="21147" xr:uid="{00000000-0005-0000-0000-0000CD840000}"/>
    <cellStyle name="Standard 4 3 6 2 2 2" xfId="36475" xr:uid="{00000000-0005-0000-0000-0000CE840000}"/>
    <cellStyle name="Standard 4 3 6 2 2 3" xfId="36476" xr:uid="{00000000-0005-0000-0000-0000CF840000}"/>
    <cellStyle name="Standard 4 3 6 2 2 4" xfId="36477" xr:uid="{00000000-0005-0000-0000-0000D0840000}"/>
    <cellStyle name="Standard 4 3 6 2 3" xfId="36478" xr:uid="{00000000-0005-0000-0000-0000D1840000}"/>
    <cellStyle name="Standard 4 3 6 2 4" xfId="36479" xr:uid="{00000000-0005-0000-0000-0000D2840000}"/>
    <cellStyle name="Standard 4 3 6 2 5" xfId="36480" xr:uid="{00000000-0005-0000-0000-0000D3840000}"/>
    <cellStyle name="Standard 4 3 6 3" xfId="8996" xr:uid="{00000000-0005-0000-0000-0000D4840000}"/>
    <cellStyle name="Standard 4 3 6 3 2" xfId="21148" xr:uid="{00000000-0005-0000-0000-0000D5840000}"/>
    <cellStyle name="Standard 4 3 6 3 2 2" xfId="36481" xr:uid="{00000000-0005-0000-0000-0000D6840000}"/>
    <cellStyle name="Standard 4 3 6 3 2 3" xfId="36482" xr:uid="{00000000-0005-0000-0000-0000D7840000}"/>
    <cellStyle name="Standard 4 3 6 3 3" xfId="36483" xr:uid="{00000000-0005-0000-0000-0000D8840000}"/>
    <cellStyle name="Standard 4 3 6 3 4" xfId="36484" xr:uid="{00000000-0005-0000-0000-0000D9840000}"/>
    <cellStyle name="Standard 4 3 6 4" xfId="21149" xr:uid="{00000000-0005-0000-0000-0000DA840000}"/>
    <cellStyle name="Standard 4 3 6 4 2" xfId="36485" xr:uid="{00000000-0005-0000-0000-0000DB840000}"/>
    <cellStyle name="Standard 4 3 6 4 3" xfId="36486" xr:uid="{00000000-0005-0000-0000-0000DC840000}"/>
    <cellStyle name="Standard 4 3 6 5" xfId="36487" xr:uid="{00000000-0005-0000-0000-0000DD840000}"/>
    <cellStyle name="Standard 4 3 6 6" xfId="36488" xr:uid="{00000000-0005-0000-0000-0000DE840000}"/>
    <cellStyle name="Standard 4 3 7" xfId="987" xr:uid="{00000000-0005-0000-0000-0000DF840000}"/>
    <cellStyle name="Standard 4 3 7 2" xfId="988" xr:uid="{00000000-0005-0000-0000-0000E0840000}"/>
    <cellStyle name="Standard 4 3 7 2 2" xfId="21150" xr:uid="{00000000-0005-0000-0000-0000E1840000}"/>
    <cellStyle name="Standard 4 3 7 2 2 2" xfId="36489" xr:uid="{00000000-0005-0000-0000-0000E2840000}"/>
    <cellStyle name="Standard 4 3 7 2 2 3" xfId="36490" xr:uid="{00000000-0005-0000-0000-0000E3840000}"/>
    <cellStyle name="Standard 4 3 7 2 2 4" xfId="36491" xr:uid="{00000000-0005-0000-0000-0000E4840000}"/>
    <cellStyle name="Standard 4 3 7 2 3" xfId="36492" xr:uid="{00000000-0005-0000-0000-0000E5840000}"/>
    <cellStyle name="Standard 4 3 7 2 4" xfId="36493" xr:uid="{00000000-0005-0000-0000-0000E6840000}"/>
    <cellStyle name="Standard 4 3 7 2 5" xfId="36494" xr:uid="{00000000-0005-0000-0000-0000E7840000}"/>
    <cellStyle name="Standard 4 3 7 3" xfId="21151" xr:uid="{00000000-0005-0000-0000-0000E8840000}"/>
    <cellStyle name="Standard 4 3 7 3 2" xfId="36495" xr:uid="{00000000-0005-0000-0000-0000E9840000}"/>
    <cellStyle name="Standard 4 3 7 3 3" xfId="36496" xr:uid="{00000000-0005-0000-0000-0000EA840000}"/>
    <cellStyle name="Standard 4 3 7 3 4" xfId="36497" xr:uid="{00000000-0005-0000-0000-0000EB840000}"/>
    <cellStyle name="Standard 4 3 7 4" xfId="36498" xr:uid="{00000000-0005-0000-0000-0000EC840000}"/>
    <cellStyle name="Standard 4 3 7 5" xfId="36499" xr:uid="{00000000-0005-0000-0000-0000ED840000}"/>
    <cellStyle name="Standard 4 3 7 6" xfId="36500" xr:uid="{00000000-0005-0000-0000-0000EE840000}"/>
    <cellStyle name="Standard 4 3 8" xfId="989" xr:uid="{00000000-0005-0000-0000-0000EF840000}"/>
    <cellStyle name="Standard 4 3 8 2" xfId="21152" xr:uid="{00000000-0005-0000-0000-0000F0840000}"/>
    <cellStyle name="Standard 4 3 8 2 2" xfId="36501" xr:uid="{00000000-0005-0000-0000-0000F1840000}"/>
    <cellStyle name="Standard 4 3 8 2 3" xfId="36502" xr:uid="{00000000-0005-0000-0000-0000F2840000}"/>
    <cellStyle name="Standard 4 3 8 2 4" xfId="36503" xr:uid="{00000000-0005-0000-0000-0000F3840000}"/>
    <cellStyle name="Standard 4 3 8 3" xfId="36504" xr:uid="{00000000-0005-0000-0000-0000F4840000}"/>
    <cellStyle name="Standard 4 3 8 4" xfId="36505" xr:uid="{00000000-0005-0000-0000-0000F5840000}"/>
    <cellStyle name="Standard 4 3 8 5" xfId="36506" xr:uid="{00000000-0005-0000-0000-0000F6840000}"/>
    <cellStyle name="Standard 4 3 9" xfId="8997" xr:uid="{00000000-0005-0000-0000-0000F7840000}"/>
    <cellStyle name="Standard 4 3 9 2" xfId="21153" xr:uid="{00000000-0005-0000-0000-0000F8840000}"/>
    <cellStyle name="Standard 4 3 9 2 2" xfId="36507" xr:uid="{00000000-0005-0000-0000-0000F9840000}"/>
    <cellStyle name="Standard 4 3 9 2 3" xfId="36508" xr:uid="{00000000-0005-0000-0000-0000FA840000}"/>
    <cellStyle name="Standard 4 3 9 3" xfId="36509" xr:uid="{00000000-0005-0000-0000-0000FB840000}"/>
    <cellStyle name="Standard 4 3 9 4" xfId="36510" xr:uid="{00000000-0005-0000-0000-0000FC840000}"/>
    <cellStyle name="Standard 4 4" xfId="990" xr:uid="{00000000-0005-0000-0000-0000FD840000}"/>
    <cellStyle name="Standard 4 4 10" xfId="21154" xr:uid="{00000000-0005-0000-0000-0000FE840000}"/>
    <cellStyle name="Standard 4 4 10 2" xfId="36511" xr:uid="{00000000-0005-0000-0000-0000FF840000}"/>
    <cellStyle name="Standard 4 4 10 3" xfId="36512" xr:uid="{00000000-0005-0000-0000-000000850000}"/>
    <cellStyle name="Standard 4 4 10 4" xfId="36513" xr:uid="{00000000-0005-0000-0000-000001850000}"/>
    <cellStyle name="Standard 4 4 11" xfId="36514" xr:uid="{00000000-0005-0000-0000-000002850000}"/>
    <cellStyle name="Standard 4 4 11 2" xfId="36515" xr:uid="{00000000-0005-0000-0000-000003850000}"/>
    <cellStyle name="Standard 4 4 12" xfId="36516" xr:uid="{00000000-0005-0000-0000-000004850000}"/>
    <cellStyle name="Standard 4 4 13" xfId="36517" xr:uid="{00000000-0005-0000-0000-000005850000}"/>
    <cellStyle name="Standard 4 4 2" xfId="991" xr:uid="{00000000-0005-0000-0000-000006850000}"/>
    <cellStyle name="Standard 4 4 2 2" xfId="992" xr:uid="{00000000-0005-0000-0000-000007850000}"/>
    <cellStyle name="Standard 4 4 2 2 2" xfId="993" xr:uid="{00000000-0005-0000-0000-000008850000}"/>
    <cellStyle name="Standard 4 4 2 2 2 2" xfId="994" xr:uid="{00000000-0005-0000-0000-000009850000}"/>
    <cellStyle name="Standard 4 4 2 2 2 2 2" xfId="21155" xr:uid="{00000000-0005-0000-0000-00000A850000}"/>
    <cellStyle name="Standard 4 4 2 2 2 2 2 2" xfId="36518" xr:uid="{00000000-0005-0000-0000-00000B850000}"/>
    <cellStyle name="Standard 4 4 2 2 2 2 2 3" xfId="36519" xr:uid="{00000000-0005-0000-0000-00000C850000}"/>
    <cellStyle name="Standard 4 4 2 2 2 2 2 4" xfId="36520" xr:uid="{00000000-0005-0000-0000-00000D850000}"/>
    <cellStyle name="Standard 4 4 2 2 2 2 3" xfId="36521" xr:uid="{00000000-0005-0000-0000-00000E850000}"/>
    <cellStyle name="Standard 4 4 2 2 2 2 4" xfId="36522" xr:uid="{00000000-0005-0000-0000-00000F850000}"/>
    <cellStyle name="Standard 4 4 2 2 2 2 5" xfId="36523" xr:uid="{00000000-0005-0000-0000-000010850000}"/>
    <cellStyle name="Standard 4 4 2 2 2 3" xfId="8998" xr:uid="{00000000-0005-0000-0000-000011850000}"/>
    <cellStyle name="Standard 4 4 2 2 2 3 2" xfId="21156" xr:uid="{00000000-0005-0000-0000-000012850000}"/>
    <cellStyle name="Standard 4 4 2 2 2 3 2 2" xfId="36524" xr:uid="{00000000-0005-0000-0000-000013850000}"/>
    <cellStyle name="Standard 4 4 2 2 2 3 2 3" xfId="36525" xr:uid="{00000000-0005-0000-0000-000014850000}"/>
    <cellStyle name="Standard 4 4 2 2 2 3 3" xfId="36526" xr:uid="{00000000-0005-0000-0000-000015850000}"/>
    <cellStyle name="Standard 4 4 2 2 2 3 4" xfId="36527" xr:uid="{00000000-0005-0000-0000-000016850000}"/>
    <cellStyle name="Standard 4 4 2 2 2 4" xfId="21157" xr:uid="{00000000-0005-0000-0000-000017850000}"/>
    <cellStyle name="Standard 4 4 2 2 2 4 2" xfId="36528" xr:uid="{00000000-0005-0000-0000-000018850000}"/>
    <cellStyle name="Standard 4 4 2 2 2 4 3" xfId="36529" xr:uid="{00000000-0005-0000-0000-000019850000}"/>
    <cellStyle name="Standard 4 4 2 2 2 5" xfId="36530" xr:uid="{00000000-0005-0000-0000-00001A850000}"/>
    <cellStyle name="Standard 4 4 2 2 2 6" xfId="36531" xr:uid="{00000000-0005-0000-0000-00001B850000}"/>
    <cellStyle name="Standard 4 4 2 2 3" xfId="995" xr:uid="{00000000-0005-0000-0000-00001C850000}"/>
    <cellStyle name="Standard 4 4 2 2 3 2" xfId="21158" xr:uid="{00000000-0005-0000-0000-00001D850000}"/>
    <cellStyle name="Standard 4 4 2 2 3 2 2" xfId="36532" xr:uid="{00000000-0005-0000-0000-00001E850000}"/>
    <cellStyle name="Standard 4 4 2 2 3 2 3" xfId="36533" xr:uid="{00000000-0005-0000-0000-00001F850000}"/>
    <cellStyle name="Standard 4 4 2 2 3 2 4" xfId="36534" xr:uid="{00000000-0005-0000-0000-000020850000}"/>
    <cellStyle name="Standard 4 4 2 2 3 3" xfId="36535" xr:uid="{00000000-0005-0000-0000-000021850000}"/>
    <cellStyle name="Standard 4 4 2 2 3 4" xfId="36536" xr:uid="{00000000-0005-0000-0000-000022850000}"/>
    <cellStyle name="Standard 4 4 2 2 3 5" xfId="36537" xr:uid="{00000000-0005-0000-0000-000023850000}"/>
    <cellStyle name="Standard 4 4 2 2 4" xfId="8999" xr:uid="{00000000-0005-0000-0000-000024850000}"/>
    <cellStyle name="Standard 4 4 2 2 4 2" xfId="21159" xr:uid="{00000000-0005-0000-0000-000025850000}"/>
    <cellStyle name="Standard 4 4 2 2 4 2 2" xfId="36538" xr:uid="{00000000-0005-0000-0000-000026850000}"/>
    <cellStyle name="Standard 4 4 2 2 4 2 3" xfId="36539" xr:uid="{00000000-0005-0000-0000-000027850000}"/>
    <cellStyle name="Standard 4 4 2 2 4 3" xfId="36540" xr:uid="{00000000-0005-0000-0000-000028850000}"/>
    <cellStyle name="Standard 4 4 2 2 4 4" xfId="36541" xr:uid="{00000000-0005-0000-0000-000029850000}"/>
    <cellStyle name="Standard 4 4 2 2 5" xfId="21160" xr:uid="{00000000-0005-0000-0000-00002A850000}"/>
    <cellStyle name="Standard 4 4 2 2 5 2" xfId="36542" xr:uid="{00000000-0005-0000-0000-00002B850000}"/>
    <cellStyle name="Standard 4 4 2 2 5 3" xfId="36543" xr:uid="{00000000-0005-0000-0000-00002C850000}"/>
    <cellStyle name="Standard 4 4 2 2 5 4" xfId="36544" xr:uid="{00000000-0005-0000-0000-00002D850000}"/>
    <cellStyle name="Standard 4 4 2 2 6" xfId="36545" xr:uid="{00000000-0005-0000-0000-00002E850000}"/>
    <cellStyle name="Standard 4 4 2 2 6 2" xfId="36546" xr:uid="{00000000-0005-0000-0000-00002F850000}"/>
    <cellStyle name="Standard 4 4 2 2 7" xfId="36547" xr:uid="{00000000-0005-0000-0000-000030850000}"/>
    <cellStyle name="Standard 4 4 2 2 8" xfId="36548" xr:uid="{00000000-0005-0000-0000-000031850000}"/>
    <cellStyle name="Standard 4 4 2 3" xfId="996" xr:uid="{00000000-0005-0000-0000-000032850000}"/>
    <cellStyle name="Standard 4 4 2 3 2" xfId="997" xr:uid="{00000000-0005-0000-0000-000033850000}"/>
    <cellStyle name="Standard 4 4 2 3 2 2" xfId="21161" xr:uid="{00000000-0005-0000-0000-000034850000}"/>
    <cellStyle name="Standard 4 4 2 3 2 2 2" xfId="36549" xr:uid="{00000000-0005-0000-0000-000035850000}"/>
    <cellStyle name="Standard 4 4 2 3 2 2 3" xfId="36550" xr:uid="{00000000-0005-0000-0000-000036850000}"/>
    <cellStyle name="Standard 4 4 2 3 2 2 4" xfId="36551" xr:uid="{00000000-0005-0000-0000-000037850000}"/>
    <cellStyle name="Standard 4 4 2 3 2 3" xfId="36552" xr:uid="{00000000-0005-0000-0000-000038850000}"/>
    <cellStyle name="Standard 4 4 2 3 2 4" xfId="36553" xr:uid="{00000000-0005-0000-0000-000039850000}"/>
    <cellStyle name="Standard 4 4 2 3 2 5" xfId="36554" xr:uid="{00000000-0005-0000-0000-00003A850000}"/>
    <cellStyle name="Standard 4 4 2 3 3" xfId="9000" xr:uid="{00000000-0005-0000-0000-00003B850000}"/>
    <cellStyle name="Standard 4 4 2 3 3 2" xfId="21162" xr:uid="{00000000-0005-0000-0000-00003C850000}"/>
    <cellStyle name="Standard 4 4 2 3 3 2 2" xfId="36555" xr:uid="{00000000-0005-0000-0000-00003D850000}"/>
    <cellStyle name="Standard 4 4 2 3 3 2 3" xfId="36556" xr:uid="{00000000-0005-0000-0000-00003E850000}"/>
    <cellStyle name="Standard 4 4 2 3 3 3" xfId="36557" xr:uid="{00000000-0005-0000-0000-00003F850000}"/>
    <cellStyle name="Standard 4 4 2 3 3 4" xfId="36558" xr:uid="{00000000-0005-0000-0000-000040850000}"/>
    <cellStyle name="Standard 4 4 2 3 4" xfId="21163" xr:uid="{00000000-0005-0000-0000-000041850000}"/>
    <cellStyle name="Standard 4 4 2 3 4 2" xfId="36559" xr:uid="{00000000-0005-0000-0000-000042850000}"/>
    <cellStyle name="Standard 4 4 2 3 4 3" xfId="36560" xr:uid="{00000000-0005-0000-0000-000043850000}"/>
    <cellStyle name="Standard 4 4 2 3 5" xfId="36561" xr:uid="{00000000-0005-0000-0000-000044850000}"/>
    <cellStyle name="Standard 4 4 2 3 6" xfId="36562" xr:uid="{00000000-0005-0000-0000-000045850000}"/>
    <cellStyle name="Standard 4 4 2 4" xfId="998" xr:uid="{00000000-0005-0000-0000-000046850000}"/>
    <cellStyle name="Standard 4 4 2 4 2" xfId="21164" xr:uid="{00000000-0005-0000-0000-000047850000}"/>
    <cellStyle name="Standard 4 4 2 4 2 2" xfId="36563" xr:uid="{00000000-0005-0000-0000-000048850000}"/>
    <cellStyle name="Standard 4 4 2 4 2 3" xfId="36564" xr:uid="{00000000-0005-0000-0000-000049850000}"/>
    <cellStyle name="Standard 4 4 2 4 2 4" xfId="36565" xr:uid="{00000000-0005-0000-0000-00004A850000}"/>
    <cellStyle name="Standard 4 4 2 4 3" xfId="36566" xr:uid="{00000000-0005-0000-0000-00004B850000}"/>
    <cellStyle name="Standard 4 4 2 4 4" xfId="36567" xr:uid="{00000000-0005-0000-0000-00004C850000}"/>
    <cellStyle name="Standard 4 4 2 4 5" xfId="36568" xr:uid="{00000000-0005-0000-0000-00004D850000}"/>
    <cellStyle name="Standard 4 4 2 5" xfId="1389" xr:uid="{00000000-0005-0000-0000-00004E850000}"/>
    <cellStyle name="Standard 4 4 2 5 2" xfId="21165" xr:uid="{00000000-0005-0000-0000-00004F850000}"/>
    <cellStyle name="Standard 4 4 2 5 2 2" xfId="36569" xr:uid="{00000000-0005-0000-0000-000050850000}"/>
    <cellStyle name="Standard 4 4 2 5 2 3" xfId="36570" xr:uid="{00000000-0005-0000-0000-000051850000}"/>
    <cellStyle name="Standard 4 4 2 5 3" xfId="36571" xr:uid="{00000000-0005-0000-0000-000052850000}"/>
    <cellStyle name="Standard 4 4 2 5 4" xfId="36572" xr:uid="{00000000-0005-0000-0000-000053850000}"/>
    <cellStyle name="Standard 4 4 2 6" xfId="21166" xr:uid="{00000000-0005-0000-0000-000054850000}"/>
    <cellStyle name="Standard 4 4 2 6 2" xfId="36573" xr:uid="{00000000-0005-0000-0000-000055850000}"/>
    <cellStyle name="Standard 4 4 2 6 3" xfId="36574" xr:uid="{00000000-0005-0000-0000-000056850000}"/>
    <cellStyle name="Standard 4 4 2 6 4" xfId="36575" xr:uid="{00000000-0005-0000-0000-000057850000}"/>
    <cellStyle name="Standard 4 4 2 7" xfId="36576" xr:uid="{00000000-0005-0000-0000-000058850000}"/>
    <cellStyle name="Standard 4 4 2 7 2" xfId="36577" xr:uid="{00000000-0005-0000-0000-000059850000}"/>
    <cellStyle name="Standard 4 4 2 8" xfId="36578" xr:uid="{00000000-0005-0000-0000-00005A850000}"/>
    <cellStyle name="Standard 4 4 2 9" xfId="36579" xr:uid="{00000000-0005-0000-0000-00005B850000}"/>
    <cellStyle name="Standard 4 4 3" xfId="999" xr:uid="{00000000-0005-0000-0000-00005C850000}"/>
    <cellStyle name="Standard 4 4 3 2" xfId="1000" xr:uid="{00000000-0005-0000-0000-00005D850000}"/>
    <cellStyle name="Standard 4 4 3 2 2" xfId="1001" xr:uid="{00000000-0005-0000-0000-00005E850000}"/>
    <cellStyle name="Standard 4 4 3 2 2 2" xfId="1002" xr:uid="{00000000-0005-0000-0000-00005F850000}"/>
    <cellStyle name="Standard 4 4 3 2 2 2 2" xfId="21167" xr:uid="{00000000-0005-0000-0000-000060850000}"/>
    <cellStyle name="Standard 4 4 3 2 2 2 2 2" xfId="36580" xr:uid="{00000000-0005-0000-0000-000061850000}"/>
    <cellStyle name="Standard 4 4 3 2 2 2 2 3" xfId="36581" xr:uid="{00000000-0005-0000-0000-000062850000}"/>
    <cellStyle name="Standard 4 4 3 2 2 2 2 4" xfId="36582" xr:uid="{00000000-0005-0000-0000-000063850000}"/>
    <cellStyle name="Standard 4 4 3 2 2 2 3" xfId="36583" xr:uid="{00000000-0005-0000-0000-000064850000}"/>
    <cellStyle name="Standard 4 4 3 2 2 2 4" xfId="36584" xr:uid="{00000000-0005-0000-0000-000065850000}"/>
    <cellStyle name="Standard 4 4 3 2 2 2 5" xfId="36585" xr:uid="{00000000-0005-0000-0000-000066850000}"/>
    <cellStyle name="Standard 4 4 3 2 2 3" xfId="9001" xr:uid="{00000000-0005-0000-0000-000067850000}"/>
    <cellStyle name="Standard 4 4 3 2 2 3 2" xfId="21168" xr:uid="{00000000-0005-0000-0000-000068850000}"/>
    <cellStyle name="Standard 4 4 3 2 2 3 2 2" xfId="36586" xr:uid="{00000000-0005-0000-0000-000069850000}"/>
    <cellStyle name="Standard 4 4 3 2 2 3 2 3" xfId="36587" xr:uid="{00000000-0005-0000-0000-00006A850000}"/>
    <cellStyle name="Standard 4 4 3 2 2 3 3" xfId="36588" xr:uid="{00000000-0005-0000-0000-00006B850000}"/>
    <cellStyle name="Standard 4 4 3 2 2 3 4" xfId="36589" xr:uid="{00000000-0005-0000-0000-00006C850000}"/>
    <cellStyle name="Standard 4 4 3 2 2 4" xfId="21169" xr:uid="{00000000-0005-0000-0000-00006D850000}"/>
    <cellStyle name="Standard 4 4 3 2 2 4 2" xfId="36590" xr:uid="{00000000-0005-0000-0000-00006E850000}"/>
    <cellStyle name="Standard 4 4 3 2 2 4 3" xfId="36591" xr:uid="{00000000-0005-0000-0000-00006F850000}"/>
    <cellStyle name="Standard 4 4 3 2 2 5" xfId="36592" xr:uid="{00000000-0005-0000-0000-000070850000}"/>
    <cellStyle name="Standard 4 4 3 2 2 6" xfId="36593" xr:uid="{00000000-0005-0000-0000-000071850000}"/>
    <cellStyle name="Standard 4 4 3 2 3" xfId="1003" xr:uid="{00000000-0005-0000-0000-000072850000}"/>
    <cellStyle name="Standard 4 4 3 2 3 2" xfId="21170" xr:uid="{00000000-0005-0000-0000-000073850000}"/>
    <cellStyle name="Standard 4 4 3 2 3 2 2" xfId="36594" xr:uid="{00000000-0005-0000-0000-000074850000}"/>
    <cellStyle name="Standard 4 4 3 2 3 2 3" xfId="36595" xr:uid="{00000000-0005-0000-0000-000075850000}"/>
    <cellStyle name="Standard 4 4 3 2 3 2 4" xfId="36596" xr:uid="{00000000-0005-0000-0000-000076850000}"/>
    <cellStyle name="Standard 4 4 3 2 3 3" xfId="36597" xr:uid="{00000000-0005-0000-0000-000077850000}"/>
    <cellStyle name="Standard 4 4 3 2 3 4" xfId="36598" xr:uid="{00000000-0005-0000-0000-000078850000}"/>
    <cellStyle name="Standard 4 4 3 2 3 5" xfId="36599" xr:uid="{00000000-0005-0000-0000-000079850000}"/>
    <cellStyle name="Standard 4 4 3 2 4" xfId="9002" xr:uid="{00000000-0005-0000-0000-00007A850000}"/>
    <cellStyle name="Standard 4 4 3 2 4 2" xfId="21171" xr:uid="{00000000-0005-0000-0000-00007B850000}"/>
    <cellStyle name="Standard 4 4 3 2 4 2 2" xfId="36600" xr:uid="{00000000-0005-0000-0000-00007C850000}"/>
    <cellStyle name="Standard 4 4 3 2 4 2 3" xfId="36601" xr:uid="{00000000-0005-0000-0000-00007D850000}"/>
    <cellStyle name="Standard 4 4 3 2 4 3" xfId="36602" xr:uid="{00000000-0005-0000-0000-00007E850000}"/>
    <cellStyle name="Standard 4 4 3 2 4 4" xfId="36603" xr:uid="{00000000-0005-0000-0000-00007F850000}"/>
    <cellStyle name="Standard 4 4 3 2 5" xfId="21172" xr:uid="{00000000-0005-0000-0000-000080850000}"/>
    <cellStyle name="Standard 4 4 3 2 5 2" xfId="36604" xr:uid="{00000000-0005-0000-0000-000081850000}"/>
    <cellStyle name="Standard 4 4 3 2 5 3" xfId="36605" xr:uid="{00000000-0005-0000-0000-000082850000}"/>
    <cellStyle name="Standard 4 4 3 2 5 4" xfId="36606" xr:uid="{00000000-0005-0000-0000-000083850000}"/>
    <cellStyle name="Standard 4 4 3 2 6" xfId="36607" xr:uid="{00000000-0005-0000-0000-000084850000}"/>
    <cellStyle name="Standard 4 4 3 2 6 2" xfId="36608" xr:uid="{00000000-0005-0000-0000-000085850000}"/>
    <cellStyle name="Standard 4 4 3 2 7" xfId="36609" xr:uid="{00000000-0005-0000-0000-000086850000}"/>
    <cellStyle name="Standard 4 4 3 2 8" xfId="36610" xr:uid="{00000000-0005-0000-0000-000087850000}"/>
    <cellStyle name="Standard 4 4 3 3" xfId="1004" xr:uid="{00000000-0005-0000-0000-000088850000}"/>
    <cellStyle name="Standard 4 4 3 3 2" xfId="1005" xr:uid="{00000000-0005-0000-0000-000089850000}"/>
    <cellStyle name="Standard 4 4 3 3 2 2" xfId="21173" xr:uid="{00000000-0005-0000-0000-00008A850000}"/>
    <cellStyle name="Standard 4 4 3 3 2 2 2" xfId="36611" xr:uid="{00000000-0005-0000-0000-00008B850000}"/>
    <cellStyle name="Standard 4 4 3 3 2 2 3" xfId="36612" xr:uid="{00000000-0005-0000-0000-00008C850000}"/>
    <cellStyle name="Standard 4 4 3 3 2 2 4" xfId="36613" xr:uid="{00000000-0005-0000-0000-00008D850000}"/>
    <cellStyle name="Standard 4 4 3 3 2 3" xfId="36614" xr:uid="{00000000-0005-0000-0000-00008E850000}"/>
    <cellStyle name="Standard 4 4 3 3 2 4" xfId="36615" xr:uid="{00000000-0005-0000-0000-00008F850000}"/>
    <cellStyle name="Standard 4 4 3 3 2 5" xfId="36616" xr:uid="{00000000-0005-0000-0000-000090850000}"/>
    <cellStyle name="Standard 4 4 3 3 3" xfId="9003" xr:uid="{00000000-0005-0000-0000-000091850000}"/>
    <cellStyle name="Standard 4 4 3 3 3 2" xfId="21174" xr:uid="{00000000-0005-0000-0000-000092850000}"/>
    <cellStyle name="Standard 4 4 3 3 3 2 2" xfId="36617" xr:uid="{00000000-0005-0000-0000-000093850000}"/>
    <cellStyle name="Standard 4 4 3 3 3 2 3" xfId="36618" xr:uid="{00000000-0005-0000-0000-000094850000}"/>
    <cellStyle name="Standard 4 4 3 3 3 3" xfId="36619" xr:uid="{00000000-0005-0000-0000-000095850000}"/>
    <cellStyle name="Standard 4 4 3 3 3 4" xfId="36620" xr:uid="{00000000-0005-0000-0000-000096850000}"/>
    <cellStyle name="Standard 4 4 3 3 4" xfId="21175" xr:uid="{00000000-0005-0000-0000-000097850000}"/>
    <cellStyle name="Standard 4 4 3 3 4 2" xfId="36621" xr:uid="{00000000-0005-0000-0000-000098850000}"/>
    <cellStyle name="Standard 4 4 3 3 4 3" xfId="36622" xr:uid="{00000000-0005-0000-0000-000099850000}"/>
    <cellStyle name="Standard 4 4 3 3 5" xfId="36623" xr:uid="{00000000-0005-0000-0000-00009A850000}"/>
    <cellStyle name="Standard 4 4 3 3 6" xfId="36624" xr:uid="{00000000-0005-0000-0000-00009B850000}"/>
    <cellStyle name="Standard 4 4 3 4" xfId="1006" xr:uid="{00000000-0005-0000-0000-00009C850000}"/>
    <cellStyle name="Standard 4 4 3 4 2" xfId="21176" xr:uid="{00000000-0005-0000-0000-00009D850000}"/>
    <cellStyle name="Standard 4 4 3 4 2 2" xfId="36625" xr:uid="{00000000-0005-0000-0000-00009E850000}"/>
    <cellStyle name="Standard 4 4 3 4 2 3" xfId="36626" xr:uid="{00000000-0005-0000-0000-00009F850000}"/>
    <cellStyle name="Standard 4 4 3 4 2 4" xfId="36627" xr:uid="{00000000-0005-0000-0000-0000A0850000}"/>
    <cellStyle name="Standard 4 4 3 4 3" xfId="36628" xr:uid="{00000000-0005-0000-0000-0000A1850000}"/>
    <cellStyle name="Standard 4 4 3 4 4" xfId="36629" xr:uid="{00000000-0005-0000-0000-0000A2850000}"/>
    <cellStyle name="Standard 4 4 3 4 5" xfId="36630" xr:uid="{00000000-0005-0000-0000-0000A3850000}"/>
    <cellStyle name="Standard 4 4 3 5" xfId="1390" xr:uid="{00000000-0005-0000-0000-0000A4850000}"/>
    <cellStyle name="Standard 4 4 3 5 2" xfId="21177" xr:uid="{00000000-0005-0000-0000-0000A5850000}"/>
    <cellStyle name="Standard 4 4 3 5 2 2" xfId="36631" xr:uid="{00000000-0005-0000-0000-0000A6850000}"/>
    <cellStyle name="Standard 4 4 3 5 2 3" xfId="36632" xr:uid="{00000000-0005-0000-0000-0000A7850000}"/>
    <cellStyle name="Standard 4 4 3 5 3" xfId="36633" xr:uid="{00000000-0005-0000-0000-0000A8850000}"/>
    <cellStyle name="Standard 4 4 3 5 4" xfId="36634" xr:uid="{00000000-0005-0000-0000-0000A9850000}"/>
    <cellStyle name="Standard 4 4 3 6" xfId="21178" xr:uid="{00000000-0005-0000-0000-0000AA850000}"/>
    <cellStyle name="Standard 4 4 3 6 2" xfId="36635" xr:uid="{00000000-0005-0000-0000-0000AB850000}"/>
    <cellStyle name="Standard 4 4 3 6 3" xfId="36636" xr:uid="{00000000-0005-0000-0000-0000AC850000}"/>
    <cellStyle name="Standard 4 4 3 6 4" xfId="36637" xr:uid="{00000000-0005-0000-0000-0000AD850000}"/>
    <cellStyle name="Standard 4 4 3 7" xfId="36638" xr:uid="{00000000-0005-0000-0000-0000AE850000}"/>
    <cellStyle name="Standard 4 4 3 7 2" xfId="36639" xr:uid="{00000000-0005-0000-0000-0000AF850000}"/>
    <cellStyle name="Standard 4 4 3 8" xfId="36640" xr:uid="{00000000-0005-0000-0000-0000B0850000}"/>
    <cellStyle name="Standard 4 4 3 9" xfId="36641" xr:uid="{00000000-0005-0000-0000-0000B1850000}"/>
    <cellStyle name="Standard 4 4 4" xfId="1007" xr:uid="{00000000-0005-0000-0000-0000B2850000}"/>
    <cellStyle name="Standard 4 4 4 2" xfId="1008" xr:uid="{00000000-0005-0000-0000-0000B3850000}"/>
    <cellStyle name="Standard 4 4 4 2 2" xfId="1009" xr:uid="{00000000-0005-0000-0000-0000B4850000}"/>
    <cellStyle name="Standard 4 4 4 2 2 2" xfId="21179" xr:uid="{00000000-0005-0000-0000-0000B5850000}"/>
    <cellStyle name="Standard 4 4 4 2 2 2 2" xfId="36642" xr:uid="{00000000-0005-0000-0000-0000B6850000}"/>
    <cellStyle name="Standard 4 4 4 2 2 2 3" xfId="36643" xr:uid="{00000000-0005-0000-0000-0000B7850000}"/>
    <cellStyle name="Standard 4 4 4 2 2 2 4" xfId="36644" xr:uid="{00000000-0005-0000-0000-0000B8850000}"/>
    <cellStyle name="Standard 4 4 4 2 2 3" xfId="36645" xr:uid="{00000000-0005-0000-0000-0000B9850000}"/>
    <cellStyle name="Standard 4 4 4 2 2 4" xfId="36646" xr:uid="{00000000-0005-0000-0000-0000BA850000}"/>
    <cellStyle name="Standard 4 4 4 2 2 5" xfId="36647" xr:uid="{00000000-0005-0000-0000-0000BB850000}"/>
    <cellStyle name="Standard 4 4 4 2 3" xfId="9004" xr:uid="{00000000-0005-0000-0000-0000BC850000}"/>
    <cellStyle name="Standard 4 4 4 2 3 2" xfId="21180" xr:uid="{00000000-0005-0000-0000-0000BD850000}"/>
    <cellStyle name="Standard 4 4 4 2 3 2 2" xfId="36648" xr:uid="{00000000-0005-0000-0000-0000BE850000}"/>
    <cellStyle name="Standard 4 4 4 2 3 2 3" xfId="36649" xr:uid="{00000000-0005-0000-0000-0000BF850000}"/>
    <cellStyle name="Standard 4 4 4 2 3 3" xfId="36650" xr:uid="{00000000-0005-0000-0000-0000C0850000}"/>
    <cellStyle name="Standard 4 4 4 2 3 4" xfId="36651" xr:uid="{00000000-0005-0000-0000-0000C1850000}"/>
    <cellStyle name="Standard 4 4 4 2 4" xfId="21181" xr:uid="{00000000-0005-0000-0000-0000C2850000}"/>
    <cellStyle name="Standard 4 4 4 2 4 2" xfId="36652" xr:uid="{00000000-0005-0000-0000-0000C3850000}"/>
    <cellStyle name="Standard 4 4 4 2 4 3" xfId="36653" xr:uid="{00000000-0005-0000-0000-0000C4850000}"/>
    <cellStyle name="Standard 4 4 4 2 5" xfId="36654" xr:uid="{00000000-0005-0000-0000-0000C5850000}"/>
    <cellStyle name="Standard 4 4 4 2 6" xfId="36655" xr:uid="{00000000-0005-0000-0000-0000C6850000}"/>
    <cellStyle name="Standard 4 4 4 3" xfId="1010" xr:uid="{00000000-0005-0000-0000-0000C7850000}"/>
    <cellStyle name="Standard 4 4 4 3 2" xfId="21182" xr:uid="{00000000-0005-0000-0000-0000C8850000}"/>
    <cellStyle name="Standard 4 4 4 3 2 2" xfId="36656" xr:uid="{00000000-0005-0000-0000-0000C9850000}"/>
    <cellStyle name="Standard 4 4 4 3 2 3" xfId="36657" xr:uid="{00000000-0005-0000-0000-0000CA850000}"/>
    <cellStyle name="Standard 4 4 4 3 2 4" xfId="36658" xr:uid="{00000000-0005-0000-0000-0000CB850000}"/>
    <cellStyle name="Standard 4 4 4 3 3" xfId="36659" xr:uid="{00000000-0005-0000-0000-0000CC850000}"/>
    <cellStyle name="Standard 4 4 4 3 4" xfId="36660" xr:uid="{00000000-0005-0000-0000-0000CD850000}"/>
    <cellStyle name="Standard 4 4 4 3 5" xfId="36661" xr:uid="{00000000-0005-0000-0000-0000CE850000}"/>
    <cellStyle name="Standard 4 4 4 4" xfId="9005" xr:uid="{00000000-0005-0000-0000-0000CF850000}"/>
    <cellStyle name="Standard 4 4 4 4 2" xfId="21183" xr:uid="{00000000-0005-0000-0000-0000D0850000}"/>
    <cellStyle name="Standard 4 4 4 4 2 2" xfId="36662" xr:uid="{00000000-0005-0000-0000-0000D1850000}"/>
    <cellStyle name="Standard 4 4 4 4 2 3" xfId="36663" xr:uid="{00000000-0005-0000-0000-0000D2850000}"/>
    <cellStyle name="Standard 4 4 4 4 3" xfId="36664" xr:uid="{00000000-0005-0000-0000-0000D3850000}"/>
    <cellStyle name="Standard 4 4 4 4 4" xfId="36665" xr:uid="{00000000-0005-0000-0000-0000D4850000}"/>
    <cellStyle name="Standard 4 4 4 5" xfId="21184" xr:uid="{00000000-0005-0000-0000-0000D5850000}"/>
    <cellStyle name="Standard 4 4 4 5 2" xfId="36666" xr:uid="{00000000-0005-0000-0000-0000D6850000}"/>
    <cellStyle name="Standard 4 4 4 5 3" xfId="36667" xr:uid="{00000000-0005-0000-0000-0000D7850000}"/>
    <cellStyle name="Standard 4 4 4 5 4" xfId="36668" xr:uid="{00000000-0005-0000-0000-0000D8850000}"/>
    <cellStyle name="Standard 4 4 4 6" xfId="36669" xr:uid="{00000000-0005-0000-0000-0000D9850000}"/>
    <cellStyle name="Standard 4 4 4 6 2" xfId="36670" xr:uid="{00000000-0005-0000-0000-0000DA850000}"/>
    <cellStyle name="Standard 4 4 4 7" xfId="36671" xr:uid="{00000000-0005-0000-0000-0000DB850000}"/>
    <cellStyle name="Standard 4 4 4 8" xfId="36672" xr:uid="{00000000-0005-0000-0000-0000DC850000}"/>
    <cellStyle name="Standard 4 4 5" xfId="1011" xr:uid="{00000000-0005-0000-0000-0000DD850000}"/>
    <cellStyle name="Standard 4 4 5 2" xfId="1012" xr:uid="{00000000-0005-0000-0000-0000DE850000}"/>
    <cellStyle name="Standard 4 4 5 2 2" xfId="1013" xr:uid="{00000000-0005-0000-0000-0000DF850000}"/>
    <cellStyle name="Standard 4 4 5 2 2 2" xfId="21185" xr:uid="{00000000-0005-0000-0000-0000E0850000}"/>
    <cellStyle name="Standard 4 4 5 2 2 2 2" xfId="36673" xr:uid="{00000000-0005-0000-0000-0000E1850000}"/>
    <cellStyle name="Standard 4 4 5 2 2 2 3" xfId="36674" xr:uid="{00000000-0005-0000-0000-0000E2850000}"/>
    <cellStyle name="Standard 4 4 5 2 2 2 4" xfId="36675" xr:uid="{00000000-0005-0000-0000-0000E3850000}"/>
    <cellStyle name="Standard 4 4 5 2 2 3" xfId="36676" xr:uid="{00000000-0005-0000-0000-0000E4850000}"/>
    <cellStyle name="Standard 4 4 5 2 2 4" xfId="36677" xr:uid="{00000000-0005-0000-0000-0000E5850000}"/>
    <cellStyle name="Standard 4 4 5 2 2 5" xfId="36678" xr:uid="{00000000-0005-0000-0000-0000E6850000}"/>
    <cellStyle name="Standard 4 4 5 2 3" xfId="9006" xr:uid="{00000000-0005-0000-0000-0000E7850000}"/>
    <cellStyle name="Standard 4 4 5 2 3 2" xfId="21186" xr:uid="{00000000-0005-0000-0000-0000E8850000}"/>
    <cellStyle name="Standard 4 4 5 2 3 2 2" xfId="36679" xr:uid="{00000000-0005-0000-0000-0000E9850000}"/>
    <cellStyle name="Standard 4 4 5 2 3 2 3" xfId="36680" xr:uid="{00000000-0005-0000-0000-0000EA850000}"/>
    <cellStyle name="Standard 4 4 5 2 3 3" xfId="36681" xr:uid="{00000000-0005-0000-0000-0000EB850000}"/>
    <cellStyle name="Standard 4 4 5 2 3 4" xfId="36682" xr:uid="{00000000-0005-0000-0000-0000EC850000}"/>
    <cellStyle name="Standard 4 4 5 2 4" xfId="21187" xr:uid="{00000000-0005-0000-0000-0000ED850000}"/>
    <cellStyle name="Standard 4 4 5 2 4 2" xfId="36683" xr:uid="{00000000-0005-0000-0000-0000EE850000}"/>
    <cellStyle name="Standard 4 4 5 2 4 3" xfId="36684" xr:uid="{00000000-0005-0000-0000-0000EF850000}"/>
    <cellStyle name="Standard 4 4 5 2 5" xfId="36685" xr:uid="{00000000-0005-0000-0000-0000F0850000}"/>
    <cellStyle name="Standard 4 4 5 2 6" xfId="36686" xr:uid="{00000000-0005-0000-0000-0000F1850000}"/>
    <cellStyle name="Standard 4 4 5 3" xfId="1014" xr:uid="{00000000-0005-0000-0000-0000F2850000}"/>
    <cellStyle name="Standard 4 4 5 3 2" xfId="21188" xr:uid="{00000000-0005-0000-0000-0000F3850000}"/>
    <cellStyle name="Standard 4 4 5 3 2 2" xfId="36687" xr:uid="{00000000-0005-0000-0000-0000F4850000}"/>
    <cellStyle name="Standard 4 4 5 3 2 3" xfId="36688" xr:uid="{00000000-0005-0000-0000-0000F5850000}"/>
    <cellStyle name="Standard 4 4 5 3 2 4" xfId="36689" xr:uid="{00000000-0005-0000-0000-0000F6850000}"/>
    <cellStyle name="Standard 4 4 5 3 3" xfId="36690" xr:uid="{00000000-0005-0000-0000-0000F7850000}"/>
    <cellStyle name="Standard 4 4 5 3 4" xfId="36691" xr:uid="{00000000-0005-0000-0000-0000F8850000}"/>
    <cellStyle name="Standard 4 4 5 3 5" xfId="36692" xr:uid="{00000000-0005-0000-0000-0000F9850000}"/>
    <cellStyle name="Standard 4 4 5 4" xfId="9007" xr:uid="{00000000-0005-0000-0000-0000FA850000}"/>
    <cellStyle name="Standard 4 4 5 4 2" xfId="21189" xr:uid="{00000000-0005-0000-0000-0000FB850000}"/>
    <cellStyle name="Standard 4 4 5 4 2 2" xfId="36693" xr:uid="{00000000-0005-0000-0000-0000FC850000}"/>
    <cellStyle name="Standard 4 4 5 4 2 3" xfId="36694" xr:uid="{00000000-0005-0000-0000-0000FD850000}"/>
    <cellStyle name="Standard 4 4 5 4 3" xfId="36695" xr:uid="{00000000-0005-0000-0000-0000FE850000}"/>
    <cellStyle name="Standard 4 4 5 4 4" xfId="36696" xr:uid="{00000000-0005-0000-0000-0000FF850000}"/>
    <cellStyle name="Standard 4 4 5 5" xfId="21190" xr:uid="{00000000-0005-0000-0000-000000860000}"/>
    <cellStyle name="Standard 4 4 5 5 2" xfId="36697" xr:uid="{00000000-0005-0000-0000-000001860000}"/>
    <cellStyle name="Standard 4 4 5 5 3" xfId="36698" xr:uid="{00000000-0005-0000-0000-000002860000}"/>
    <cellStyle name="Standard 4 4 5 5 4" xfId="36699" xr:uid="{00000000-0005-0000-0000-000003860000}"/>
    <cellStyle name="Standard 4 4 5 6" xfId="36700" xr:uid="{00000000-0005-0000-0000-000004860000}"/>
    <cellStyle name="Standard 4 4 5 6 2" xfId="36701" xr:uid="{00000000-0005-0000-0000-000005860000}"/>
    <cellStyle name="Standard 4 4 5 7" xfId="36702" xr:uid="{00000000-0005-0000-0000-000006860000}"/>
    <cellStyle name="Standard 4 4 5 8" xfId="36703" xr:uid="{00000000-0005-0000-0000-000007860000}"/>
    <cellStyle name="Standard 4 4 6" xfId="1015" xr:uid="{00000000-0005-0000-0000-000008860000}"/>
    <cellStyle name="Standard 4 4 6 2" xfId="1016" xr:uid="{00000000-0005-0000-0000-000009860000}"/>
    <cellStyle name="Standard 4 4 6 2 2" xfId="21191" xr:uid="{00000000-0005-0000-0000-00000A860000}"/>
    <cellStyle name="Standard 4 4 6 2 2 2" xfId="36704" xr:uid="{00000000-0005-0000-0000-00000B860000}"/>
    <cellStyle name="Standard 4 4 6 2 2 3" xfId="36705" xr:uid="{00000000-0005-0000-0000-00000C860000}"/>
    <cellStyle name="Standard 4 4 6 2 2 4" xfId="36706" xr:uid="{00000000-0005-0000-0000-00000D860000}"/>
    <cellStyle name="Standard 4 4 6 2 3" xfId="36707" xr:uid="{00000000-0005-0000-0000-00000E860000}"/>
    <cellStyle name="Standard 4 4 6 2 4" xfId="36708" xr:uid="{00000000-0005-0000-0000-00000F860000}"/>
    <cellStyle name="Standard 4 4 6 2 5" xfId="36709" xr:uid="{00000000-0005-0000-0000-000010860000}"/>
    <cellStyle name="Standard 4 4 6 3" xfId="9008" xr:uid="{00000000-0005-0000-0000-000011860000}"/>
    <cellStyle name="Standard 4 4 6 3 2" xfId="21192" xr:uid="{00000000-0005-0000-0000-000012860000}"/>
    <cellStyle name="Standard 4 4 6 3 2 2" xfId="36710" xr:uid="{00000000-0005-0000-0000-000013860000}"/>
    <cellStyle name="Standard 4 4 6 3 2 3" xfId="36711" xr:uid="{00000000-0005-0000-0000-000014860000}"/>
    <cellStyle name="Standard 4 4 6 3 3" xfId="36712" xr:uid="{00000000-0005-0000-0000-000015860000}"/>
    <cellStyle name="Standard 4 4 6 3 4" xfId="36713" xr:uid="{00000000-0005-0000-0000-000016860000}"/>
    <cellStyle name="Standard 4 4 6 4" xfId="21193" xr:uid="{00000000-0005-0000-0000-000017860000}"/>
    <cellStyle name="Standard 4 4 6 4 2" xfId="36714" xr:uid="{00000000-0005-0000-0000-000018860000}"/>
    <cellStyle name="Standard 4 4 6 4 3" xfId="36715" xr:uid="{00000000-0005-0000-0000-000019860000}"/>
    <cellStyle name="Standard 4 4 6 5" xfId="36716" xr:uid="{00000000-0005-0000-0000-00001A860000}"/>
    <cellStyle name="Standard 4 4 6 6" xfId="36717" xr:uid="{00000000-0005-0000-0000-00001B860000}"/>
    <cellStyle name="Standard 4 4 7" xfId="1017" xr:uid="{00000000-0005-0000-0000-00001C860000}"/>
    <cellStyle name="Standard 4 4 7 2" xfId="1018" xr:uid="{00000000-0005-0000-0000-00001D860000}"/>
    <cellStyle name="Standard 4 4 7 2 2" xfId="21194" xr:uid="{00000000-0005-0000-0000-00001E860000}"/>
    <cellStyle name="Standard 4 4 7 2 2 2" xfId="36718" xr:uid="{00000000-0005-0000-0000-00001F860000}"/>
    <cellStyle name="Standard 4 4 7 2 2 3" xfId="36719" xr:uid="{00000000-0005-0000-0000-000020860000}"/>
    <cellStyle name="Standard 4 4 7 2 2 4" xfId="36720" xr:uid="{00000000-0005-0000-0000-000021860000}"/>
    <cellStyle name="Standard 4 4 7 2 3" xfId="36721" xr:uid="{00000000-0005-0000-0000-000022860000}"/>
    <cellStyle name="Standard 4 4 7 2 4" xfId="36722" xr:uid="{00000000-0005-0000-0000-000023860000}"/>
    <cellStyle name="Standard 4 4 7 2 5" xfId="36723" xr:uid="{00000000-0005-0000-0000-000024860000}"/>
    <cellStyle name="Standard 4 4 7 3" xfId="21195" xr:uid="{00000000-0005-0000-0000-000025860000}"/>
    <cellStyle name="Standard 4 4 7 3 2" xfId="36724" xr:uid="{00000000-0005-0000-0000-000026860000}"/>
    <cellStyle name="Standard 4 4 7 3 3" xfId="36725" xr:uid="{00000000-0005-0000-0000-000027860000}"/>
    <cellStyle name="Standard 4 4 7 3 4" xfId="36726" xr:uid="{00000000-0005-0000-0000-000028860000}"/>
    <cellStyle name="Standard 4 4 7 4" xfId="36727" xr:uid="{00000000-0005-0000-0000-000029860000}"/>
    <cellStyle name="Standard 4 4 7 5" xfId="36728" xr:uid="{00000000-0005-0000-0000-00002A860000}"/>
    <cellStyle name="Standard 4 4 7 6" xfId="36729" xr:uid="{00000000-0005-0000-0000-00002B860000}"/>
    <cellStyle name="Standard 4 4 8" xfId="1019" xr:uid="{00000000-0005-0000-0000-00002C860000}"/>
    <cellStyle name="Standard 4 4 8 2" xfId="21196" xr:uid="{00000000-0005-0000-0000-00002D860000}"/>
    <cellStyle name="Standard 4 4 8 2 2" xfId="36730" xr:uid="{00000000-0005-0000-0000-00002E860000}"/>
    <cellStyle name="Standard 4 4 8 2 3" xfId="36731" xr:uid="{00000000-0005-0000-0000-00002F860000}"/>
    <cellStyle name="Standard 4 4 8 2 4" xfId="36732" xr:uid="{00000000-0005-0000-0000-000030860000}"/>
    <cellStyle name="Standard 4 4 8 3" xfId="36733" xr:uid="{00000000-0005-0000-0000-000031860000}"/>
    <cellStyle name="Standard 4 4 8 4" xfId="36734" xr:uid="{00000000-0005-0000-0000-000032860000}"/>
    <cellStyle name="Standard 4 4 8 5" xfId="36735" xr:uid="{00000000-0005-0000-0000-000033860000}"/>
    <cellStyle name="Standard 4 4 9" xfId="9009" xr:uid="{00000000-0005-0000-0000-000034860000}"/>
    <cellStyle name="Standard 4 4 9 2" xfId="21197" xr:uid="{00000000-0005-0000-0000-000035860000}"/>
    <cellStyle name="Standard 4 4 9 2 2" xfId="36736" xr:uid="{00000000-0005-0000-0000-000036860000}"/>
    <cellStyle name="Standard 4 4 9 2 3" xfId="36737" xr:uid="{00000000-0005-0000-0000-000037860000}"/>
    <cellStyle name="Standard 4 4 9 3" xfId="36738" xr:uid="{00000000-0005-0000-0000-000038860000}"/>
    <cellStyle name="Standard 4 4 9 4" xfId="36739" xr:uid="{00000000-0005-0000-0000-000039860000}"/>
    <cellStyle name="Standard 4 5" xfId="1020" xr:uid="{00000000-0005-0000-0000-00003A860000}"/>
    <cellStyle name="Standard 4 5 10" xfId="21198" xr:uid="{00000000-0005-0000-0000-00003B860000}"/>
    <cellStyle name="Standard 4 5 10 2" xfId="36740" xr:uid="{00000000-0005-0000-0000-00003C860000}"/>
    <cellStyle name="Standard 4 5 10 3" xfId="36741" xr:uid="{00000000-0005-0000-0000-00003D860000}"/>
    <cellStyle name="Standard 4 5 10 4" xfId="36742" xr:uid="{00000000-0005-0000-0000-00003E860000}"/>
    <cellStyle name="Standard 4 5 11" xfId="36743" xr:uid="{00000000-0005-0000-0000-00003F860000}"/>
    <cellStyle name="Standard 4 5 11 2" xfId="36744" xr:uid="{00000000-0005-0000-0000-000040860000}"/>
    <cellStyle name="Standard 4 5 12" xfId="36745" xr:uid="{00000000-0005-0000-0000-000041860000}"/>
    <cellStyle name="Standard 4 5 13" xfId="36746" xr:uid="{00000000-0005-0000-0000-000042860000}"/>
    <cellStyle name="Standard 4 5 2" xfId="1021" xr:uid="{00000000-0005-0000-0000-000043860000}"/>
    <cellStyle name="Standard 4 5 2 2" xfId="1022" xr:uid="{00000000-0005-0000-0000-000044860000}"/>
    <cellStyle name="Standard 4 5 2 2 2" xfId="1023" xr:uid="{00000000-0005-0000-0000-000045860000}"/>
    <cellStyle name="Standard 4 5 2 2 2 2" xfId="1024" xr:uid="{00000000-0005-0000-0000-000046860000}"/>
    <cellStyle name="Standard 4 5 2 2 2 2 2" xfId="21199" xr:uid="{00000000-0005-0000-0000-000047860000}"/>
    <cellStyle name="Standard 4 5 2 2 2 2 2 2" xfId="36747" xr:uid="{00000000-0005-0000-0000-000048860000}"/>
    <cellStyle name="Standard 4 5 2 2 2 2 2 3" xfId="36748" xr:uid="{00000000-0005-0000-0000-000049860000}"/>
    <cellStyle name="Standard 4 5 2 2 2 2 2 4" xfId="36749" xr:uid="{00000000-0005-0000-0000-00004A860000}"/>
    <cellStyle name="Standard 4 5 2 2 2 2 3" xfId="36750" xr:uid="{00000000-0005-0000-0000-00004B860000}"/>
    <cellStyle name="Standard 4 5 2 2 2 2 4" xfId="36751" xr:uid="{00000000-0005-0000-0000-00004C860000}"/>
    <cellStyle name="Standard 4 5 2 2 2 2 5" xfId="36752" xr:uid="{00000000-0005-0000-0000-00004D860000}"/>
    <cellStyle name="Standard 4 5 2 2 2 3" xfId="9010" xr:uid="{00000000-0005-0000-0000-00004E860000}"/>
    <cellStyle name="Standard 4 5 2 2 2 3 2" xfId="21200" xr:uid="{00000000-0005-0000-0000-00004F860000}"/>
    <cellStyle name="Standard 4 5 2 2 2 3 2 2" xfId="36753" xr:uid="{00000000-0005-0000-0000-000050860000}"/>
    <cellStyle name="Standard 4 5 2 2 2 3 2 3" xfId="36754" xr:uid="{00000000-0005-0000-0000-000051860000}"/>
    <cellStyle name="Standard 4 5 2 2 2 3 3" xfId="36755" xr:uid="{00000000-0005-0000-0000-000052860000}"/>
    <cellStyle name="Standard 4 5 2 2 2 3 4" xfId="36756" xr:uid="{00000000-0005-0000-0000-000053860000}"/>
    <cellStyle name="Standard 4 5 2 2 2 4" xfId="21201" xr:uid="{00000000-0005-0000-0000-000054860000}"/>
    <cellStyle name="Standard 4 5 2 2 2 4 2" xfId="36757" xr:uid="{00000000-0005-0000-0000-000055860000}"/>
    <cellStyle name="Standard 4 5 2 2 2 4 3" xfId="36758" xr:uid="{00000000-0005-0000-0000-000056860000}"/>
    <cellStyle name="Standard 4 5 2 2 2 5" xfId="36759" xr:uid="{00000000-0005-0000-0000-000057860000}"/>
    <cellStyle name="Standard 4 5 2 2 2 6" xfId="36760" xr:uid="{00000000-0005-0000-0000-000058860000}"/>
    <cellStyle name="Standard 4 5 2 2 3" xfId="1025" xr:uid="{00000000-0005-0000-0000-000059860000}"/>
    <cellStyle name="Standard 4 5 2 2 3 2" xfId="21202" xr:uid="{00000000-0005-0000-0000-00005A860000}"/>
    <cellStyle name="Standard 4 5 2 2 3 2 2" xfId="36761" xr:uid="{00000000-0005-0000-0000-00005B860000}"/>
    <cellStyle name="Standard 4 5 2 2 3 2 3" xfId="36762" xr:uid="{00000000-0005-0000-0000-00005C860000}"/>
    <cellStyle name="Standard 4 5 2 2 3 2 4" xfId="36763" xr:uid="{00000000-0005-0000-0000-00005D860000}"/>
    <cellStyle name="Standard 4 5 2 2 3 3" xfId="36764" xr:uid="{00000000-0005-0000-0000-00005E860000}"/>
    <cellStyle name="Standard 4 5 2 2 3 4" xfId="36765" xr:uid="{00000000-0005-0000-0000-00005F860000}"/>
    <cellStyle name="Standard 4 5 2 2 3 5" xfId="36766" xr:uid="{00000000-0005-0000-0000-000060860000}"/>
    <cellStyle name="Standard 4 5 2 2 4" xfId="9011" xr:uid="{00000000-0005-0000-0000-000061860000}"/>
    <cellStyle name="Standard 4 5 2 2 4 2" xfId="21203" xr:uid="{00000000-0005-0000-0000-000062860000}"/>
    <cellStyle name="Standard 4 5 2 2 4 2 2" xfId="36767" xr:uid="{00000000-0005-0000-0000-000063860000}"/>
    <cellStyle name="Standard 4 5 2 2 4 2 3" xfId="36768" xr:uid="{00000000-0005-0000-0000-000064860000}"/>
    <cellStyle name="Standard 4 5 2 2 4 3" xfId="36769" xr:uid="{00000000-0005-0000-0000-000065860000}"/>
    <cellStyle name="Standard 4 5 2 2 4 4" xfId="36770" xr:uid="{00000000-0005-0000-0000-000066860000}"/>
    <cellStyle name="Standard 4 5 2 2 5" xfId="21204" xr:uid="{00000000-0005-0000-0000-000067860000}"/>
    <cellStyle name="Standard 4 5 2 2 5 2" xfId="36771" xr:uid="{00000000-0005-0000-0000-000068860000}"/>
    <cellStyle name="Standard 4 5 2 2 5 3" xfId="36772" xr:uid="{00000000-0005-0000-0000-000069860000}"/>
    <cellStyle name="Standard 4 5 2 2 5 4" xfId="36773" xr:uid="{00000000-0005-0000-0000-00006A860000}"/>
    <cellStyle name="Standard 4 5 2 2 6" xfId="36774" xr:uid="{00000000-0005-0000-0000-00006B860000}"/>
    <cellStyle name="Standard 4 5 2 2 6 2" xfId="36775" xr:uid="{00000000-0005-0000-0000-00006C860000}"/>
    <cellStyle name="Standard 4 5 2 2 7" xfId="36776" xr:uid="{00000000-0005-0000-0000-00006D860000}"/>
    <cellStyle name="Standard 4 5 2 2 8" xfId="36777" xr:uid="{00000000-0005-0000-0000-00006E860000}"/>
    <cellStyle name="Standard 4 5 2 3" xfId="1026" xr:uid="{00000000-0005-0000-0000-00006F860000}"/>
    <cellStyle name="Standard 4 5 2 3 2" xfId="1027" xr:uid="{00000000-0005-0000-0000-000070860000}"/>
    <cellStyle name="Standard 4 5 2 3 2 2" xfId="21205" xr:uid="{00000000-0005-0000-0000-000071860000}"/>
    <cellStyle name="Standard 4 5 2 3 2 2 2" xfId="36778" xr:uid="{00000000-0005-0000-0000-000072860000}"/>
    <cellStyle name="Standard 4 5 2 3 2 2 3" xfId="36779" xr:uid="{00000000-0005-0000-0000-000073860000}"/>
    <cellStyle name="Standard 4 5 2 3 2 2 4" xfId="36780" xr:uid="{00000000-0005-0000-0000-000074860000}"/>
    <cellStyle name="Standard 4 5 2 3 2 3" xfId="36781" xr:uid="{00000000-0005-0000-0000-000075860000}"/>
    <cellStyle name="Standard 4 5 2 3 2 4" xfId="36782" xr:uid="{00000000-0005-0000-0000-000076860000}"/>
    <cellStyle name="Standard 4 5 2 3 2 5" xfId="36783" xr:uid="{00000000-0005-0000-0000-000077860000}"/>
    <cellStyle name="Standard 4 5 2 3 3" xfId="9012" xr:uid="{00000000-0005-0000-0000-000078860000}"/>
    <cellStyle name="Standard 4 5 2 3 3 2" xfId="21206" xr:uid="{00000000-0005-0000-0000-000079860000}"/>
    <cellStyle name="Standard 4 5 2 3 3 2 2" xfId="36784" xr:uid="{00000000-0005-0000-0000-00007A860000}"/>
    <cellStyle name="Standard 4 5 2 3 3 2 3" xfId="36785" xr:uid="{00000000-0005-0000-0000-00007B860000}"/>
    <cellStyle name="Standard 4 5 2 3 3 3" xfId="36786" xr:uid="{00000000-0005-0000-0000-00007C860000}"/>
    <cellStyle name="Standard 4 5 2 3 3 4" xfId="36787" xr:uid="{00000000-0005-0000-0000-00007D860000}"/>
    <cellStyle name="Standard 4 5 2 3 4" xfId="21207" xr:uid="{00000000-0005-0000-0000-00007E860000}"/>
    <cellStyle name="Standard 4 5 2 3 4 2" xfId="36788" xr:uid="{00000000-0005-0000-0000-00007F860000}"/>
    <cellStyle name="Standard 4 5 2 3 4 3" xfId="36789" xr:uid="{00000000-0005-0000-0000-000080860000}"/>
    <cellStyle name="Standard 4 5 2 3 5" xfId="36790" xr:uid="{00000000-0005-0000-0000-000081860000}"/>
    <cellStyle name="Standard 4 5 2 3 6" xfId="36791" xr:uid="{00000000-0005-0000-0000-000082860000}"/>
    <cellStyle name="Standard 4 5 2 4" xfId="1028" xr:uid="{00000000-0005-0000-0000-000083860000}"/>
    <cellStyle name="Standard 4 5 2 4 2" xfId="21208" xr:uid="{00000000-0005-0000-0000-000084860000}"/>
    <cellStyle name="Standard 4 5 2 4 2 2" xfId="36792" xr:uid="{00000000-0005-0000-0000-000085860000}"/>
    <cellStyle name="Standard 4 5 2 4 2 3" xfId="36793" xr:uid="{00000000-0005-0000-0000-000086860000}"/>
    <cellStyle name="Standard 4 5 2 4 2 4" xfId="36794" xr:uid="{00000000-0005-0000-0000-000087860000}"/>
    <cellStyle name="Standard 4 5 2 4 3" xfId="36795" xr:uid="{00000000-0005-0000-0000-000088860000}"/>
    <cellStyle name="Standard 4 5 2 4 4" xfId="36796" xr:uid="{00000000-0005-0000-0000-000089860000}"/>
    <cellStyle name="Standard 4 5 2 4 5" xfId="36797" xr:uid="{00000000-0005-0000-0000-00008A860000}"/>
    <cellStyle name="Standard 4 5 2 5" xfId="1391" xr:uid="{00000000-0005-0000-0000-00008B860000}"/>
    <cellStyle name="Standard 4 5 2 5 2" xfId="21209" xr:uid="{00000000-0005-0000-0000-00008C860000}"/>
    <cellStyle name="Standard 4 5 2 5 2 2" xfId="36798" xr:uid="{00000000-0005-0000-0000-00008D860000}"/>
    <cellStyle name="Standard 4 5 2 5 2 3" xfId="36799" xr:uid="{00000000-0005-0000-0000-00008E860000}"/>
    <cellStyle name="Standard 4 5 2 5 3" xfId="36800" xr:uid="{00000000-0005-0000-0000-00008F860000}"/>
    <cellStyle name="Standard 4 5 2 5 4" xfId="36801" xr:uid="{00000000-0005-0000-0000-000090860000}"/>
    <cellStyle name="Standard 4 5 2 6" xfId="21210" xr:uid="{00000000-0005-0000-0000-000091860000}"/>
    <cellStyle name="Standard 4 5 2 6 2" xfId="36802" xr:uid="{00000000-0005-0000-0000-000092860000}"/>
    <cellStyle name="Standard 4 5 2 6 3" xfId="36803" xr:uid="{00000000-0005-0000-0000-000093860000}"/>
    <cellStyle name="Standard 4 5 2 6 4" xfId="36804" xr:uid="{00000000-0005-0000-0000-000094860000}"/>
    <cellStyle name="Standard 4 5 2 7" xfId="36805" xr:uid="{00000000-0005-0000-0000-000095860000}"/>
    <cellStyle name="Standard 4 5 2 7 2" xfId="36806" xr:uid="{00000000-0005-0000-0000-000096860000}"/>
    <cellStyle name="Standard 4 5 2 8" xfId="36807" xr:uid="{00000000-0005-0000-0000-000097860000}"/>
    <cellStyle name="Standard 4 5 2 9" xfId="36808" xr:uid="{00000000-0005-0000-0000-000098860000}"/>
    <cellStyle name="Standard 4 5 3" xfId="1029" xr:uid="{00000000-0005-0000-0000-000099860000}"/>
    <cellStyle name="Standard 4 5 3 2" xfId="1030" xr:uid="{00000000-0005-0000-0000-00009A860000}"/>
    <cellStyle name="Standard 4 5 3 2 2" xfId="1031" xr:uid="{00000000-0005-0000-0000-00009B860000}"/>
    <cellStyle name="Standard 4 5 3 2 2 2" xfId="1032" xr:uid="{00000000-0005-0000-0000-00009C860000}"/>
    <cellStyle name="Standard 4 5 3 2 2 2 2" xfId="21211" xr:uid="{00000000-0005-0000-0000-00009D860000}"/>
    <cellStyle name="Standard 4 5 3 2 2 2 2 2" xfId="36809" xr:uid="{00000000-0005-0000-0000-00009E860000}"/>
    <cellStyle name="Standard 4 5 3 2 2 2 2 3" xfId="36810" xr:uid="{00000000-0005-0000-0000-00009F860000}"/>
    <cellStyle name="Standard 4 5 3 2 2 2 2 4" xfId="36811" xr:uid="{00000000-0005-0000-0000-0000A0860000}"/>
    <cellStyle name="Standard 4 5 3 2 2 2 3" xfId="36812" xr:uid="{00000000-0005-0000-0000-0000A1860000}"/>
    <cellStyle name="Standard 4 5 3 2 2 2 4" xfId="36813" xr:uid="{00000000-0005-0000-0000-0000A2860000}"/>
    <cellStyle name="Standard 4 5 3 2 2 2 5" xfId="36814" xr:uid="{00000000-0005-0000-0000-0000A3860000}"/>
    <cellStyle name="Standard 4 5 3 2 2 3" xfId="9013" xr:uid="{00000000-0005-0000-0000-0000A4860000}"/>
    <cellStyle name="Standard 4 5 3 2 2 3 2" xfId="21212" xr:uid="{00000000-0005-0000-0000-0000A5860000}"/>
    <cellStyle name="Standard 4 5 3 2 2 3 2 2" xfId="36815" xr:uid="{00000000-0005-0000-0000-0000A6860000}"/>
    <cellStyle name="Standard 4 5 3 2 2 3 2 3" xfId="36816" xr:uid="{00000000-0005-0000-0000-0000A7860000}"/>
    <cellStyle name="Standard 4 5 3 2 2 3 3" xfId="36817" xr:uid="{00000000-0005-0000-0000-0000A8860000}"/>
    <cellStyle name="Standard 4 5 3 2 2 3 4" xfId="36818" xr:uid="{00000000-0005-0000-0000-0000A9860000}"/>
    <cellStyle name="Standard 4 5 3 2 2 4" xfId="21213" xr:uid="{00000000-0005-0000-0000-0000AA860000}"/>
    <cellStyle name="Standard 4 5 3 2 2 4 2" xfId="36819" xr:uid="{00000000-0005-0000-0000-0000AB860000}"/>
    <cellStyle name="Standard 4 5 3 2 2 4 3" xfId="36820" xr:uid="{00000000-0005-0000-0000-0000AC860000}"/>
    <cellStyle name="Standard 4 5 3 2 2 5" xfId="36821" xr:uid="{00000000-0005-0000-0000-0000AD860000}"/>
    <cellStyle name="Standard 4 5 3 2 2 6" xfId="36822" xr:uid="{00000000-0005-0000-0000-0000AE860000}"/>
    <cellStyle name="Standard 4 5 3 2 3" xfId="1033" xr:uid="{00000000-0005-0000-0000-0000AF860000}"/>
    <cellStyle name="Standard 4 5 3 2 3 2" xfId="21214" xr:uid="{00000000-0005-0000-0000-0000B0860000}"/>
    <cellStyle name="Standard 4 5 3 2 3 2 2" xfId="36823" xr:uid="{00000000-0005-0000-0000-0000B1860000}"/>
    <cellStyle name="Standard 4 5 3 2 3 2 3" xfId="36824" xr:uid="{00000000-0005-0000-0000-0000B2860000}"/>
    <cellStyle name="Standard 4 5 3 2 3 2 4" xfId="36825" xr:uid="{00000000-0005-0000-0000-0000B3860000}"/>
    <cellStyle name="Standard 4 5 3 2 3 3" xfId="36826" xr:uid="{00000000-0005-0000-0000-0000B4860000}"/>
    <cellStyle name="Standard 4 5 3 2 3 4" xfId="36827" xr:uid="{00000000-0005-0000-0000-0000B5860000}"/>
    <cellStyle name="Standard 4 5 3 2 3 5" xfId="36828" xr:uid="{00000000-0005-0000-0000-0000B6860000}"/>
    <cellStyle name="Standard 4 5 3 2 4" xfId="9014" xr:uid="{00000000-0005-0000-0000-0000B7860000}"/>
    <cellStyle name="Standard 4 5 3 2 4 2" xfId="21215" xr:uid="{00000000-0005-0000-0000-0000B8860000}"/>
    <cellStyle name="Standard 4 5 3 2 4 2 2" xfId="36829" xr:uid="{00000000-0005-0000-0000-0000B9860000}"/>
    <cellStyle name="Standard 4 5 3 2 4 2 3" xfId="36830" xr:uid="{00000000-0005-0000-0000-0000BA860000}"/>
    <cellStyle name="Standard 4 5 3 2 4 3" xfId="36831" xr:uid="{00000000-0005-0000-0000-0000BB860000}"/>
    <cellStyle name="Standard 4 5 3 2 4 4" xfId="36832" xr:uid="{00000000-0005-0000-0000-0000BC860000}"/>
    <cellStyle name="Standard 4 5 3 2 5" xfId="21216" xr:uid="{00000000-0005-0000-0000-0000BD860000}"/>
    <cellStyle name="Standard 4 5 3 2 5 2" xfId="36833" xr:uid="{00000000-0005-0000-0000-0000BE860000}"/>
    <cellStyle name="Standard 4 5 3 2 5 3" xfId="36834" xr:uid="{00000000-0005-0000-0000-0000BF860000}"/>
    <cellStyle name="Standard 4 5 3 2 5 4" xfId="36835" xr:uid="{00000000-0005-0000-0000-0000C0860000}"/>
    <cellStyle name="Standard 4 5 3 2 6" xfId="36836" xr:uid="{00000000-0005-0000-0000-0000C1860000}"/>
    <cellStyle name="Standard 4 5 3 2 6 2" xfId="36837" xr:uid="{00000000-0005-0000-0000-0000C2860000}"/>
    <cellStyle name="Standard 4 5 3 2 7" xfId="36838" xr:uid="{00000000-0005-0000-0000-0000C3860000}"/>
    <cellStyle name="Standard 4 5 3 2 8" xfId="36839" xr:uid="{00000000-0005-0000-0000-0000C4860000}"/>
    <cellStyle name="Standard 4 5 3 3" xfId="1034" xr:uid="{00000000-0005-0000-0000-0000C5860000}"/>
    <cellStyle name="Standard 4 5 3 3 2" xfId="1035" xr:uid="{00000000-0005-0000-0000-0000C6860000}"/>
    <cellStyle name="Standard 4 5 3 3 2 2" xfId="21217" xr:uid="{00000000-0005-0000-0000-0000C7860000}"/>
    <cellStyle name="Standard 4 5 3 3 2 2 2" xfId="36840" xr:uid="{00000000-0005-0000-0000-0000C8860000}"/>
    <cellStyle name="Standard 4 5 3 3 2 2 3" xfId="36841" xr:uid="{00000000-0005-0000-0000-0000C9860000}"/>
    <cellStyle name="Standard 4 5 3 3 2 2 4" xfId="36842" xr:uid="{00000000-0005-0000-0000-0000CA860000}"/>
    <cellStyle name="Standard 4 5 3 3 2 3" xfId="36843" xr:uid="{00000000-0005-0000-0000-0000CB860000}"/>
    <cellStyle name="Standard 4 5 3 3 2 4" xfId="36844" xr:uid="{00000000-0005-0000-0000-0000CC860000}"/>
    <cellStyle name="Standard 4 5 3 3 2 5" xfId="36845" xr:uid="{00000000-0005-0000-0000-0000CD860000}"/>
    <cellStyle name="Standard 4 5 3 3 3" xfId="9015" xr:uid="{00000000-0005-0000-0000-0000CE860000}"/>
    <cellStyle name="Standard 4 5 3 3 3 2" xfId="21218" xr:uid="{00000000-0005-0000-0000-0000CF860000}"/>
    <cellStyle name="Standard 4 5 3 3 3 2 2" xfId="36846" xr:uid="{00000000-0005-0000-0000-0000D0860000}"/>
    <cellStyle name="Standard 4 5 3 3 3 2 3" xfId="36847" xr:uid="{00000000-0005-0000-0000-0000D1860000}"/>
    <cellStyle name="Standard 4 5 3 3 3 3" xfId="36848" xr:uid="{00000000-0005-0000-0000-0000D2860000}"/>
    <cellStyle name="Standard 4 5 3 3 3 4" xfId="36849" xr:uid="{00000000-0005-0000-0000-0000D3860000}"/>
    <cellStyle name="Standard 4 5 3 3 4" xfId="21219" xr:uid="{00000000-0005-0000-0000-0000D4860000}"/>
    <cellStyle name="Standard 4 5 3 3 4 2" xfId="36850" xr:uid="{00000000-0005-0000-0000-0000D5860000}"/>
    <cellStyle name="Standard 4 5 3 3 4 3" xfId="36851" xr:uid="{00000000-0005-0000-0000-0000D6860000}"/>
    <cellStyle name="Standard 4 5 3 3 5" xfId="36852" xr:uid="{00000000-0005-0000-0000-0000D7860000}"/>
    <cellStyle name="Standard 4 5 3 3 6" xfId="36853" xr:uid="{00000000-0005-0000-0000-0000D8860000}"/>
    <cellStyle name="Standard 4 5 3 4" xfId="1036" xr:uid="{00000000-0005-0000-0000-0000D9860000}"/>
    <cellStyle name="Standard 4 5 3 4 2" xfId="21220" xr:uid="{00000000-0005-0000-0000-0000DA860000}"/>
    <cellStyle name="Standard 4 5 3 4 2 2" xfId="36854" xr:uid="{00000000-0005-0000-0000-0000DB860000}"/>
    <cellStyle name="Standard 4 5 3 4 2 3" xfId="36855" xr:uid="{00000000-0005-0000-0000-0000DC860000}"/>
    <cellStyle name="Standard 4 5 3 4 2 4" xfId="36856" xr:uid="{00000000-0005-0000-0000-0000DD860000}"/>
    <cellStyle name="Standard 4 5 3 4 3" xfId="36857" xr:uid="{00000000-0005-0000-0000-0000DE860000}"/>
    <cellStyle name="Standard 4 5 3 4 4" xfId="36858" xr:uid="{00000000-0005-0000-0000-0000DF860000}"/>
    <cellStyle name="Standard 4 5 3 4 5" xfId="36859" xr:uid="{00000000-0005-0000-0000-0000E0860000}"/>
    <cellStyle name="Standard 4 5 3 5" xfId="1392" xr:uid="{00000000-0005-0000-0000-0000E1860000}"/>
    <cellStyle name="Standard 4 5 3 5 2" xfId="21221" xr:uid="{00000000-0005-0000-0000-0000E2860000}"/>
    <cellStyle name="Standard 4 5 3 5 2 2" xfId="36860" xr:uid="{00000000-0005-0000-0000-0000E3860000}"/>
    <cellStyle name="Standard 4 5 3 5 2 3" xfId="36861" xr:uid="{00000000-0005-0000-0000-0000E4860000}"/>
    <cellStyle name="Standard 4 5 3 5 3" xfId="36862" xr:uid="{00000000-0005-0000-0000-0000E5860000}"/>
    <cellStyle name="Standard 4 5 3 5 4" xfId="36863" xr:uid="{00000000-0005-0000-0000-0000E6860000}"/>
    <cellStyle name="Standard 4 5 3 6" xfId="21222" xr:uid="{00000000-0005-0000-0000-0000E7860000}"/>
    <cellStyle name="Standard 4 5 3 6 2" xfId="36864" xr:uid="{00000000-0005-0000-0000-0000E8860000}"/>
    <cellStyle name="Standard 4 5 3 6 3" xfId="36865" xr:uid="{00000000-0005-0000-0000-0000E9860000}"/>
    <cellStyle name="Standard 4 5 3 6 4" xfId="36866" xr:uid="{00000000-0005-0000-0000-0000EA860000}"/>
    <cellStyle name="Standard 4 5 3 7" xfId="36867" xr:uid="{00000000-0005-0000-0000-0000EB860000}"/>
    <cellStyle name="Standard 4 5 3 7 2" xfId="36868" xr:uid="{00000000-0005-0000-0000-0000EC860000}"/>
    <cellStyle name="Standard 4 5 3 8" xfId="36869" xr:uid="{00000000-0005-0000-0000-0000ED860000}"/>
    <cellStyle name="Standard 4 5 3 9" xfId="36870" xr:uid="{00000000-0005-0000-0000-0000EE860000}"/>
    <cellStyle name="Standard 4 5 4" xfId="1037" xr:uid="{00000000-0005-0000-0000-0000EF860000}"/>
    <cellStyle name="Standard 4 5 4 2" xfId="1038" xr:uid="{00000000-0005-0000-0000-0000F0860000}"/>
    <cellStyle name="Standard 4 5 4 2 2" xfId="1039" xr:uid="{00000000-0005-0000-0000-0000F1860000}"/>
    <cellStyle name="Standard 4 5 4 2 2 2" xfId="21223" xr:uid="{00000000-0005-0000-0000-0000F2860000}"/>
    <cellStyle name="Standard 4 5 4 2 2 2 2" xfId="36871" xr:uid="{00000000-0005-0000-0000-0000F3860000}"/>
    <cellStyle name="Standard 4 5 4 2 2 2 3" xfId="36872" xr:uid="{00000000-0005-0000-0000-0000F4860000}"/>
    <cellStyle name="Standard 4 5 4 2 2 2 4" xfId="36873" xr:uid="{00000000-0005-0000-0000-0000F5860000}"/>
    <cellStyle name="Standard 4 5 4 2 2 3" xfId="36874" xr:uid="{00000000-0005-0000-0000-0000F6860000}"/>
    <cellStyle name="Standard 4 5 4 2 2 4" xfId="36875" xr:uid="{00000000-0005-0000-0000-0000F7860000}"/>
    <cellStyle name="Standard 4 5 4 2 2 5" xfId="36876" xr:uid="{00000000-0005-0000-0000-0000F8860000}"/>
    <cellStyle name="Standard 4 5 4 2 3" xfId="9016" xr:uid="{00000000-0005-0000-0000-0000F9860000}"/>
    <cellStyle name="Standard 4 5 4 2 3 2" xfId="21224" xr:uid="{00000000-0005-0000-0000-0000FA860000}"/>
    <cellStyle name="Standard 4 5 4 2 3 2 2" xfId="36877" xr:uid="{00000000-0005-0000-0000-0000FB860000}"/>
    <cellStyle name="Standard 4 5 4 2 3 2 3" xfId="36878" xr:uid="{00000000-0005-0000-0000-0000FC860000}"/>
    <cellStyle name="Standard 4 5 4 2 3 3" xfId="36879" xr:uid="{00000000-0005-0000-0000-0000FD860000}"/>
    <cellStyle name="Standard 4 5 4 2 3 4" xfId="36880" xr:uid="{00000000-0005-0000-0000-0000FE860000}"/>
    <cellStyle name="Standard 4 5 4 2 4" xfId="21225" xr:uid="{00000000-0005-0000-0000-0000FF860000}"/>
    <cellStyle name="Standard 4 5 4 2 4 2" xfId="36881" xr:uid="{00000000-0005-0000-0000-000000870000}"/>
    <cellStyle name="Standard 4 5 4 2 4 3" xfId="36882" xr:uid="{00000000-0005-0000-0000-000001870000}"/>
    <cellStyle name="Standard 4 5 4 2 5" xfId="36883" xr:uid="{00000000-0005-0000-0000-000002870000}"/>
    <cellStyle name="Standard 4 5 4 2 6" xfId="36884" xr:uid="{00000000-0005-0000-0000-000003870000}"/>
    <cellStyle name="Standard 4 5 4 3" xfId="1040" xr:uid="{00000000-0005-0000-0000-000004870000}"/>
    <cellStyle name="Standard 4 5 4 3 2" xfId="21226" xr:uid="{00000000-0005-0000-0000-000005870000}"/>
    <cellStyle name="Standard 4 5 4 3 2 2" xfId="36885" xr:uid="{00000000-0005-0000-0000-000006870000}"/>
    <cellStyle name="Standard 4 5 4 3 2 3" xfId="36886" xr:uid="{00000000-0005-0000-0000-000007870000}"/>
    <cellStyle name="Standard 4 5 4 3 2 4" xfId="36887" xr:uid="{00000000-0005-0000-0000-000008870000}"/>
    <cellStyle name="Standard 4 5 4 3 3" xfId="36888" xr:uid="{00000000-0005-0000-0000-000009870000}"/>
    <cellStyle name="Standard 4 5 4 3 4" xfId="36889" xr:uid="{00000000-0005-0000-0000-00000A870000}"/>
    <cellStyle name="Standard 4 5 4 3 5" xfId="36890" xr:uid="{00000000-0005-0000-0000-00000B870000}"/>
    <cellStyle name="Standard 4 5 4 4" xfId="9017" xr:uid="{00000000-0005-0000-0000-00000C870000}"/>
    <cellStyle name="Standard 4 5 4 4 2" xfId="21227" xr:uid="{00000000-0005-0000-0000-00000D870000}"/>
    <cellStyle name="Standard 4 5 4 4 2 2" xfId="36891" xr:uid="{00000000-0005-0000-0000-00000E870000}"/>
    <cellStyle name="Standard 4 5 4 4 2 3" xfId="36892" xr:uid="{00000000-0005-0000-0000-00000F870000}"/>
    <cellStyle name="Standard 4 5 4 4 3" xfId="36893" xr:uid="{00000000-0005-0000-0000-000010870000}"/>
    <cellStyle name="Standard 4 5 4 4 4" xfId="36894" xr:uid="{00000000-0005-0000-0000-000011870000}"/>
    <cellStyle name="Standard 4 5 4 5" xfId="21228" xr:uid="{00000000-0005-0000-0000-000012870000}"/>
    <cellStyle name="Standard 4 5 4 5 2" xfId="36895" xr:uid="{00000000-0005-0000-0000-000013870000}"/>
    <cellStyle name="Standard 4 5 4 5 3" xfId="36896" xr:uid="{00000000-0005-0000-0000-000014870000}"/>
    <cellStyle name="Standard 4 5 4 5 4" xfId="36897" xr:uid="{00000000-0005-0000-0000-000015870000}"/>
    <cellStyle name="Standard 4 5 4 6" xfId="36898" xr:uid="{00000000-0005-0000-0000-000016870000}"/>
    <cellStyle name="Standard 4 5 4 6 2" xfId="36899" xr:uid="{00000000-0005-0000-0000-000017870000}"/>
    <cellStyle name="Standard 4 5 4 7" xfId="36900" xr:uid="{00000000-0005-0000-0000-000018870000}"/>
    <cellStyle name="Standard 4 5 4 8" xfId="36901" xr:uid="{00000000-0005-0000-0000-000019870000}"/>
    <cellStyle name="Standard 4 5 5" xfId="1041" xr:uid="{00000000-0005-0000-0000-00001A870000}"/>
    <cellStyle name="Standard 4 5 5 2" xfId="1042" xr:uid="{00000000-0005-0000-0000-00001B870000}"/>
    <cellStyle name="Standard 4 5 5 2 2" xfId="1043" xr:uid="{00000000-0005-0000-0000-00001C870000}"/>
    <cellStyle name="Standard 4 5 5 2 2 2" xfId="21229" xr:uid="{00000000-0005-0000-0000-00001D870000}"/>
    <cellStyle name="Standard 4 5 5 2 2 2 2" xfId="36902" xr:uid="{00000000-0005-0000-0000-00001E870000}"/>
    <cellStyle name="Standard 4 5 5 2 2 2 3" xfId="36903" xr:uid="{00000000-0005-0000-0000-00001F870000}"/>
    <cellStyle name="Standard 4 5 5 2 2 2 4" xfId="36904" xr:uid="{00000000-0005-0000-0000-000020870000}"/>
    <cellStyle name="Standard 4 5 5 2 2 3" xfId="36905" xr:uid="{00000000-0005-0000-0000-000021870000}"/>
    <cellStyle name="Standard 4 5 5 2 2 4" xfId="36906" xr:uid="{00000000-0005-0000-0000-000022870000}"/>
    <cellStyle name="Standard 4 5 5 2 2 5" xfId="36907" xr:uid="{00000000-0005-0000-0000-000023870000}"/>
    <cellStyle name="Standard 4 5 5 2 3" xfId="9018" xr:uid="{00000000-0005-0000-0000-000024870000}"/>
    <cellStyle name="Standard 4 5 5 2 3 2" xfId="21230" xr:uid="{00000000-0005-0000-0000-000025870000}"/>
    <cellStyle name="Standard 4 5 5 2 3 2 2" xfId="36908" xr:uid="{00000000-0005-0000-0000-000026870000}"/>
    <cellStyle name="Standard 4 5 5 2 3 2 3" xfId="36909" xr:uid="{00000000-0005-0000-0000-000027870000}"/>
    <cellStyle name="Standard 4 5 5 2 3 3" xfId="36910" xr:uid="{00000000-0005-0000-0000-000028870000}"/>
    <cellStyle name="Standard 4 5 5 2 3 4" xfId="36911" xr:uid="{00000000-0005-0000-0000-000029870000}"/>
    <cellStyle name="Standard 4 5 5 2 4" xfId="21231" xr:uid="{00000000-0005-0000-0000-00002A870000}"/>
    <cellStyle name="Standard 4 5 5 2 4 2" xfId="36912" xr:uid="{00000000-0005-0000-0000-00002B870000}"/>
    <cellStyle name="Standard 4 5 5 2 4 3" xfId="36913" xr:uid="{00000000-0005-0000-0000-00002C870000}"/>
    <cellStyle name="Standard 4 5 5 2 5" xfId="36914" xr:uid="{00000000-0005-0000-0000-00002D870000}"/>
    <cellStyle name="Standard 4 5 5 2 6" xfId="36915" xr:uid="{00000000-0005-0000-0000-00002E870000}"/>
    <cellStyle name="Standard 4 5 5 3" xfId="1044" xr:uid="{00000000-0005-0000-0000-00002F870000}"/>
    <cellStyle name="Standard 4 5 5 3 2" xfId="21232" xr:uid="{00000000-0005-0000-0000-000030870000}"/>
    <cellStyle name="Standard 4 5 5 3 2 2" xfId="36916" xr:uid="{00000000-0005-0000-0000-000031870000}"/>
    <cellStyle name="Standard 4 5 5 3 2 3" xfId="36917" xr:uid="{00000000-0005-0000-0000-000032870000}"/>
    <cellStyle name="Standard 4 5 5 3 2 4" xfId="36918" xr:uid="{00000000-0005-0000-0000-000033870000}"/>
    <cellStyle name="Standard 4 5 5 3 3" xfId="36919" xr:uid="{00000000-0005-0000-0000-000034870000}"/>
    <cellStyle name="Standard 4 5 5 3 4" xfId="36920" xr:uid="{00000000-0005-0000-0000-000035870000}"/>
    <cellStyle name="Standard 4 5 5 3 5" xfId="36921" xr:uid="{00000000-0005-0000-0000-000036870000}"/>
    <cellStyle name="Standard 4 5 5 4" xfId="9019" xr:uid="{00000000-0005-0000-0000-000037870000}"/>
    <cellStyle name="Standard 4 5 5 4 2" xfId="21233" xr:uid="{00000000-0005-0000-0000-000038870000}"/>
    <cellStyle name="Standard 4 5 5 4 2 2" xfId="36922" xr:uid="{00000000-0005-0000-0000-000039870000}"/>
    <cellStyle name="Standard 4 5 5 4 2 3" xfId="36923" xr:uid="{00000000-0005-0000-0000-00003A870000}"/>
    <cellStyle name="Standard 4 5 5 4 3" xfId="36924" xr:uid="{00000000-0005-0000-0000-00003B870000}"/>
    <cellStyle name="Standard 4 5 5 4 4" xfId="36925" xr:uid="{00000000-0005-0000-0000-00003C870000}"/>
    <cellStyle name="Standard 4 5 5 5" xfId="21234" xr:uid="{00000000-0005-0000-0000-00003D870000}"/>
    <cellStyle name="Standard 4 5 5 5 2" xfId="36926" xr:uid="{00000000-0005-0000-0000-00003E870000}"/>
    <cellStyle name="Standard 4 5 5 5 3" xfId="36927" xr:uid="{00000000-0005-0000-0000-00003F870000}"/>
    <cellStyle name="Standard 4 5 5 5 4" xfId="36928" xr:uid="{00000000-0005-0000-0000-000040870000}"/>
    <cellStyle name="Standard 4 5 5 6" xfId="36929" xr:uid="{00000000-0005-0000-0000-000041870000}"/>
    <cellStyle name="Standard 4 5 5 6 2" xfId="36930" xr:uid="{00000000-0005-0000-0000-000042870000}"/>
    <cellStyle name="Standard 4 5 5 7" xfId="36931" xr:uid="{00000000-0005-0000-0000-000043870000}"/>
    <cellStyle name="Standard 4 5 5 8" xfId="36932" xr:uid="{00000000-0005-0000-0000-000044870000}"/>
    <cellStyle name="Standard 4 5 6" xfId="1045" xr:uid="{00000000-0005-0000-0000-000045870000}"/>
    <cellStyle name="Standard 4 5 6 2" xfId="1046" xr:uid="{00000000-0005-0000-0000-000046870000}"/>
    <cellStyle name="Standard 4 5 6 2 2" xfId="21235" xr:uid="{00000000-0005-0000-0000-000047870000}"/>
    <cellStyle name="Standard 4 5 6 2 2 2" xfId="36933" xr:uid="{00000000-0005-0000-0000-000048870000}"/>
    <cellStyle name="Standard 4 5 6 2 2 3" xfId="36934" xr:uid="{00000000-0005-0000-0000-000049870000}"/>
    <cellStyle name="Standard 4 5 6 2 2 4" xfId="36935" xr:uid="{00000000-0005-0000-0000-00004A870000}"/>
    <cellStyle name="Standard 4 5 6 2 3" xfId="36936" xr:uid="{00000000-0005-0000-0000-00004B870000}"/>
    <cellStyle name="Standard 4 5 6 2 4" xfId="36937" xr:uid="{00000000-0005-0000-0000-00004C870000}"/>
    <cellStyle name="Standard 4 5 6 2 5" xfId="36938" xr:uid="{00000000-0005-0000-0000-00004D870000}"/>
    <cellStyle name="Standard 4 5 6 3" xfId="9020" xr:uid="{00000000-0005-0000-0000-00004E870000}"/>
    <cellStyle name="Standard 4 5 6 3 2" xfId="21236" xr:uid="{00000000-0005-0000-0000-00004F870000}"/>
    <cellStyle name="Standard 4 5 6 3 2 2" xfId="36939" xr:uid="{00000000-0005-0000-0000-000050870000}"/>
    <cellStyle name="Standard 4 5 6 3 2 3" xfId="36940" xr:uid="{00000000-0005-0000-0000-000051870000}"/>
    <cellStyle name="Standard 4 5 6 3 3" xfId="36941" xr:uid="{00000000-0005-0000-0000-000052870000}"/>
    <cellStyle name="Standard 4 5 6 3 4" xfId="36942" xr:uid="{00000000-0005-0000-0000-000053870000}"/>
    <cellStyle name="Standard 4 5 6 4" xfId="21237" xr:uid="{00000000-0005-0000-0000-000054870000}"/>
    <cellStyle name="Standard 4 5 6 4 2" xfId="36943" xr:uid="{00000000-0005-0000-0000-000055870000}"/>
    <cellStyle name="Standard 4 5 6 4 3" xfId="36944" xr:uid="{00000000-0005-0000-0000-000056870000}"/>
    <cellStyle name="Standard 4 5 6 5" xfId="36945" xr:uid="{00000000-0005-0000-0000-000057870000}"/>
    <cellStyle name="Standard 4 5 6 6" xfId="36946" xr:uid="{00000000-0005-0000-0000-000058870000}"/>
    <cellStyle name="Standard 4 5 7" xfId="1047" xr:uid="{00000000-0005-0000-0000-000059870000}"/>
    <cellStyle name="Standard 4 5 7 2" xfId="1048" xr:uid="{00000000-0005-0000-0000-00005A870000}"/>
    <cellStyle name="Standard 4 5 7 2 2" xfId="21238" xr:uid="{00000000-0005-0000-0000-00005B870000}"/>
    <cellStyle name="Standard 4 5 7 2 2 2" xfId="36947" xr:uid="{00000000-0005-0000-0000-00005C870000}"/>
    <cellStyle name="Standard 4 5 7 2 2 3" xfId="36948" xr:uid="{00000000-0005-0000-0000-00005D870000}"/>
    <cellStyle name="Standard 4 5 7 2 2 4" xfId="36949" xr:uid="{00000000-0005-0000-0000-00005E870000}"/>
    <cellStyle name="Standard 4 5 7 2 3" xfId="36950" xr:uid="{00000000-0005-0000-0000-00005F870000}"/>
    <cellStyle name="Standard 4 5 7 2 4" xfId="36951" xr:uid="{00000000-0005-0000-0000-000060870000}"/>
    <cellStyle name="Standard 4 5 7 2 5" xfId="36952" xr:uid="{00000000-0005-0000-0000-000061870000}"/>
    <cellStyle name="Standard 4 5 7 3" xfId="21239" xr:uid="{00000000-0005-0000-0000-000062870000}"/>
    <cellStyle name="Standard 4 5 7 3 2" xfId="36953" xr:uid="{00000000-0005-0000-0000-000063870000}"/>
    <cellStyle name="Standard 4 5 7 3 3" xfId="36954" xr:uid="{00000000-0005-0000-0000-000064870000}"/>
    <cellStyle name="Standard 4 5 7 3 4" xfId="36955" xr:uid="{00000000-0005-0000-0000-000065870000}"/>
    <cellStyle name="Standard 4 5 7 4" xfId="36956" xr:uid="{00000000-0005-0000-0000-000066870000}"/>
    <cellStyle name="Standard 4 5 7 5" xfId="36957" xr:uid="{00000000-0005-0000-0000-000067870000}"/>
    <cellStyle name="Standard 4 5 7 6" xfId="36958" xr:uid="{00000000-0005-0000-0000-000068870000}"/>
    <cellStyle name="Standard 4 5 8" xfId="1049" xr:uid="{00000000-0005-0000-0000-000069870000}"/>
    <cellStyle name="Standard 4 5 8 2" xfId="21240" xr:uid="{00000000-0005-0000-0000-00006A870000}"/>
    <cellStyle name="Standard 4 5 8 2 2" xfId="36959" xr:uid="{00000000-0005-0000-0000-00006B870000}"/>
    <cellStyle name="Standard 4 5 8 2 3" xfId="36960" xr:uid="{00000000-0005-0000-0000-00006C870000}"/>
    <cellStyle name="Standard 4 5 8 2 4" xfId="36961" xr:uid="{00000000-0005-0000-0000-00006D870000}"/>
    <cellStyle name="Standard 4 5 8 3" xfId="36962" xr:uid="{00000000-0005-0000-0000-00006E870000}"/>
    <cellStyle name="Standard 4 5 8 4" xfId="36963" xr:uid="{00000000-0005-0000-0000-00006F870000}"/>
    <cellStyle name="Standard 4 5 8 5" xfId="36964" xr:uid="{00000000-0005-0000-0000-000070870000}"/>
    <cellStyle name="Standard 4 5 9" xfId="9021" xr:uid="{00000000-0005-0000-0000-000071870000}"/>
    <cellStyle name="Standard 4 5 9 2" xfId="21241" xr:uid="{00000000-0005-0000-0000-000072870000}"/>
    <cellStyle name="Standard 4 5 9 2 2" xfId="36965" xr:uid="{00000000-0005-0000-0000-000073870000}"/>
    <cellStyle name="Standard 4 5 9 2 3" xfId="36966" xr:uid="{00000000-0005-0000-0000-000074870000}"/>
    <cellStyle name="Standard 4 5 9 3" xfId="36967" xr:uid="{00000000-0005-0000-0000-000075870000}"/>
    <cellStyle name="Standard 4 5 9 4" xfId="36968" xr:uid="{00000000-0005-0000-0000-000076870000}"/>
    <cellStyle name="Standard 4 6" xfId="1050" xr:uid="{00000000-0005-0000-0000-000077870000}"/>
    <cellStyle name="Standard 4 6 10" xfId="21242" xr:uid="{00000000-0005-0000-0000-000078870000}"/>
    <cellStyle name="Standard 4 6 10 2" xfId="36969" xr:uid="{00000000-0005-0000-0000-000079870000}"/>
    <cellStyle name="Standard 4 6 10 3" xfId="36970" xr:uid="{00000000-0005-0000-0000-00007A870000}"/>
    <cellStyle name="Standard 4 6 10 4" xfId="36971" xr:uid="{00000000-0005-0000-0000-00007B870000}"/>
    <cellStyle name="Standard 4 6 11" xfId="36972" xr:uid="{00000000-0005-0000-0000-00007C870000}"/>
    <cellStyle name="Standard 4 6 11 2" xfId="36973" xr:uid="{00000000-0005-0000-0000-00007D870000}"/>
    <cellStyle name="Standard 4 6 12" xfId="36974" xr:uid="{00000000-0005-0000-0000-00007E870000}"/>
    <cellStyle name="Standard 4 6 13" xfId="36975" xr:uid="{00000000-0005-0000-0000-00007F870000}"/>
    <cellStyle name="Standard 4 6 2" xfId="1051" xr:uid="{00000000-0005-0000-0000-000080870000}"/>
    <cellStyle name="Standard 4 6 2 2" xfId="1052" xr:uid="{00000000-0005-0000-0000-000081870000}"/>
    <cellStyle name="Standard 4 6 2 2 2" xfId="1053" xr:uid="{00000000-0005-0000-0000-000082870000}"/>
    <cellStyle name="Standard 4 6 2 2 2 2" xfId="1054" xr:uid="{00000000-0005-0000-0000-000083870000}"/>
    <cellStyle name="Standard 4 6 2 2 2 2 2" xfId="21243" xr:uid="{00000000-0005-0000-0000-000084870000}"/>
    <cellStyle name="Standard 4 6 2 2 2 2 2 2" xfId="36976" xr:uid="{00000000-0005-0000-0000-000085870000}"/>
    <cellStyle name="Standard 4 6 2 2 2 2 2 3" xfId="36977" xr:uid="{00000000-0005-0000-0000-000086870000}"/>
    <cellStyle name="Standard 4 6 2 2 2 2 2 4" xfId="36978" xr:uid="{00000000-0005-0000-0000-000087870000}"/>
    <cellStyle name="Standard 4 6 2 2 2 2 3" xfId="36979" xr:uid="{00000000-0005-0000-0000-000088870000}"/>
    <cellStyle name="Standard 4 6 2 2 2 2 4" xfId="36980" xr:uid="{00000000-0005-0000-0000-000089870000}"/>
    <cellStyle name="Standard 4 6 2 2 2 2 5" xfId="36981" xr:uid="{00000000-0005-0000-0000-00008A870000}"/>
    <cellStyle name="Standard 4 6 2 2 2 3" xfId="9022" xr:uid="{00000000-0005-0000-0000-00008B870000}"/>
    <cellStyle name="Standard 4 6 2 2 2 3 2" xfId="21244" xr:uid="{00000000-0005-0000-0000-00008C870000}"/>
    <cellStyle name="Standard 4 6 2 2 2 3 2 2" xfId="36982" xr:uid="{00000000-0005-0000-0000-00008D870000}"/>
    <cellStyle name="Standard 4 6 2 2 2 3 2 3" xfId="36983" xr:uid="{00000000-0005-0000-0000-00008E870000}"/>
    <cellStyle name="Standard 4 6 2 2 2 3 3" xfId="36984" xr:uid="{00000000-0005-0000-0000-00008F870000}"/>
    <cellStyle name="Standard 4 6 2 2 2 3 4" xfId="36985" xr:uid="{00000000-0005-0000-0000-000090870000}"/>
    <cellStyle name="Standard 4 6 2 2 2 4" xfId="21245" xr:uid="{00000000-0005-0000-0000-000091870000}"/>
    <cellStyle name="Standard 4 6 2 2 2 4 2" xfId="36986" xr:uid="{00000000-0005-0000-0000-000092870000}"/>
    <cellStyle name="Standard 4 6 2 2 2 4 3" xfId="36987" xr:uid="{00000000-0005-0000-0000-000093870000}"/>
    <cellStyle name="Standard 4 6 2 2 2 5" xfId="36988" xr:uid="{00000000-0005-0000-0000-000094870000}"/>
    <cellStyle name="Standard 4 6 2 2 2 6" xfId="36989" xr:uid="{00000000-0005-0000-0000-000095870000}"/>
    <cellStyle name="Standard 4 6 2 2 3" xfId="1055" xr:uid="{00000000-0005-0000-0000-000096870000}"/>
    <cellStyle name="Standard 4 6 2 2 3 2" xfId="21246" xr:uid="{00000000-0005-0000-0000-000097870000}"/>
    <cellStyle name="Standard 4 6 2 2 3 2 2" xfId="36990" xr:uid="{00000000-0005-0000-0000-000098870000}"/>
    <cellStyle name="Standard 4 6 2 2 3 2 3" xfId="36991" xr:uid="{00000000-0005-0000-0000-000099870000}"/>
    <cellStyle name="Standard 4 6 2 2 3 2 4" xfId="36992" xr:uid="{00000000-0005-0000-0000-00009A870000}"/>
    <cellStyle name="Standard 4 6 2 2 3 3" xfId="36993" xr:uid="{00000000-0005-0000-0000-00009B870000}"/>
    <cellStyle name="Standard 4 6 2 2 3 4" xfId="36994" xr:uid="{00000000-0005-0000-0000-00009C870000}"/>
    <cellStyle name="Standard 4 6 2 2 3 5" xfId="36995" xr:uid="{00000000-0005-0000-0000-00009D870000}"/>
    <cellStyle name="Standard 4 6 2 2 4" xfId="9023" xr:uid="{00000000-0005-0000-0000-00009E870000}"/>
    <cellStyle name="Standard 4 6 2 2 4 2" xfId="21247" xr:uid="{00000000-0005-0000-0000-00009F870000}"/>
    <cellStyle name="Standard 4 6 2 2 4 2 2" xfId="36996" xr:uid="{00000000-0005-0000-0000-0000A0870000}"/>
    <cellStyle name="Standard 4 6 2 2 4 2 3" xfId="36997" xr:uid="{00000000-0005-0000-0000-0000A1870000}"/>
    <cellStyle name="Standard 4 6 2 2 4 3" xfId="36998" xr:uid="{00000000-0005-0000-0000-0000A2870000}"/>
    <cellStyle name="Standard 4 6 2 2 4 4" xfId="36999" xr:uid="{00000000-0005-0000-0000-0000A3870000}"/>
    <cellStyle name="Standard 4 6 2 2 5" xfId="21248" xr:uid="{00000000-0005-0000-0000-0000A4870000}"/>
    <cellStyle name="Standard 4 6 2 2 5 2" xfId="37000" xr:uid="{00000000-0005-0000-0000-0000A5870000}"/>
    <cellStyle name="Standard 4 6 2 2 5 3" xfId="37001" xr:uid="{00000000-0005-0000-0000-0000A6870000}"/>
    <cellStyle name="Standard 4 6 2 2 5 4" xfId="37002" xr:uid="{00000000-0005-0000-0000-0000A7870000}"/>
    <cellStyle name="Standard 4 6 2 2 6" xfId="37003" xr:uid="{00000000-0005-0000-0000-0000A8870000}"/>
    <cellStyle name="Standard 4 6 2 2 6 2" xfId="37004" xr:uid="{00000000-0005-0000-0000-0000A9870000}"/>
    <cellStyle name="Standard 4 6 2 2 7" xfId="37005" xr:uid="{00000000-0005-0000-0000-0000AA870000}"/>
    <cellStyle name="Standard 4 6 2 2 8" xfId="37006" xr:uid="{00000000-0005-0000-0000-0000AB870000}"/>
    <cellStyle name="Standard 4 6 2 3" xfId="1056" xr:uid="{00000000-0005-0000-0000-0000AC870000}"/>
    <cellStyle name="Standard 4 6 2 3 2" xfId="1057" xr:uid="{00000000-0005-0000-0000-0000AD870000}"/>
    <cellStyle name="Standard 4 6 2 3 2 2" xfId="21249" xr:uid="{00000000-0005-0000-0000-0000AE870000}"/>
    <cellStyle name="Standard 4 6 2 3 2 2 2" xfId="37007" xr:uid="{00000000-0005-0000-0000-0000AF870000}"/>
    <cellStyle name="Standard 4 6 2 3 2 2 3" xfId="37008" xr:uid="{00000000-0005-0000-0000-0000B0870000}"/>
    <cellStyle name="Standard 4 6 2 3 2 2 4" xfId="37009" xr:uid="{00000000-0005-0000-0000-0000B1870000}"/>
    <cellStyle name="Standard 4 6 2 3 2 3" xfId="37010" xr:uid="{00000000-0005-0000-0000-0000B2870000}"/>
    <cellStyle name="Standard 4 6 2 3 2 4" xfId="37011" xr:uid="{00000000-0005-0000-0000-0000B3870000}"/>
    <cellStyle name="Standard 4 6 2 3 2 5" xfId="37012" xr:uid="{00000000-0005-0000-0000-0000B4870000}"/>
    <cellStyle name="Standard 4 6 2 3 3" xfId="9024" xr:uid="{00000000-0005-0000-0000-0000B5870000}"/>
    <cellStyle name="Standard 4 6 2 3 3 2" xfId="21250" xr:uid="{00000000-0005-0000-0000-0000B6870000}"/>
    <cellStyle name="Standard 4 6 2 3 3 2 2" xfId="37013" xr:uid="{00000000-0005-0000-0000-0000B7870000}"/>
    <cellStyle name="Standard 4 6 2 3 3 2 3" xfId="37014" xr:uid="{00000000-0005-0000-0000-0000B8870000}"/>
    <cellStyle name="Standard 4 6 2 3 3 3" xfId="37015" xr:uid="{00000000-0005-0000-0000-0000B9870000}"/>
    <cellStyle name="Standard 4 6 2 3 3 4" xfId="37016" xr:uid="{00000000-0005-0000-0000-0000BA870000}"/>
    <cellStyle name="Standard 4 6 2 3 4" xfId="21251" xr:uid="{00000000-0005-0000-0000-0000BB870000}"/>
    <cellStyle name="Standard 4 6 2 3 4 2" xfId="37017" xr:uid="{00000000-0005-0000-0000-0000BC870000}"/>
    <cellStyle name="Standard 4 6 2 3 4 3" xfId="37018" xr:uid="{00000000-0005-0000-0000-0000BD870000}"/>
    <cellStyle name="Standard 4 6 2 3 5" xfId="37019" xr:uid="{00000000-0005-0000-0000-0000BE870000}"/>
    <cellStyle name="Standard 4 6 2 3 6" xfId="37020" xr:uid="{00000000-0005-0000-0000-0000BF870000}"/>
    <cellStyle name="Standard 4 6 2 4" xfId="1058" xr:uid="{00000000-0005-0000-0000-0000C0870000}"/>
    <cellStyle name="Standard 4 6 2 4 2" xfId="21252" xr:uid="{00000000-0005-0000-0000-0000C1870000}"/>
    <cellStyle name="Standard 4 6 2 4 2 2" xfId="37021" xr:uid="{00000000-0005-0000-0000-0000C2870000}"/>
    <cellStyle name="Standard 4 6 2 4 2 3" xfId="37022" xr:uid="{00000000-0005-0000-0000-0000C3870000}"/>
    <cellStyle name="Standard 4 6 2 4 2 4" xfId="37023" xr:uid="{00000000-0005-0000-0000-0000C4870000}"/>
    <cellStyle name="Standard 4 6 2 4 3" xfId="37024" xr:uid="{00000000-0005-0000-0000-0000C5870000}"/>
    <cellStyle name="Standard 4 6 2 4 4" xfId="37025" xr:uid="{00000000-0005-0000-0000-0000C6870000}"/>
    <cellStyle name="Standard 4 6 2 4 5" xfId="37026" xr:uid="{00000000-0005-0000-0000-0000C7870000}"/>
    <cellStyle name="Standard 4 6 2 5" xfId="1393" xr:uid="{00000000-0005-0000-0000-0000C8870000}"/>
    <cellStyle name="Standard 4 6 2 5 2" xfId="21253" xr:uid="{00000000-0005-0000-0000-0000C9870000}"/>
    <cellStyle name="Standard 4 6 2 5 2 2" xfId="37027" xr:uid="{00000000-0005-0000-0000-0000CA870000}"/>
    <cellStyle name="Standard 4 6 2 5 2 3" xfId="37028" xr:uid="{00000000-0005-0000-0000-0000CB870000}"/>
    <cellStyle name="Standard 4 6 2 5 3" xfId="37029" xr:uid="{00000000-0005-0000-0000-0000CC870000}"/>
    <cellStyle name="Standard 4 6 2 5 4" xfId="37030" xr:uid="{00000000-0005-0000-0000-0000CD870000}"/>
    <cellStyle name="Standard 4 6 2 6" xfId="21254" xr:uid="{00000000-0005-0000-0000-0000CE870000}"/>
    <cellStyle name="Standard 4 6 2 6 2" xfId="37031" xr:uid="{00000000-0005-0000-0000-0000CF870000}"/>
    <cellStyle name="Standard 4 6 2 6 3" xfId="37032" xr:uid="{00000000-0005-0000-0000-0000D0870000}"/>
    <cellStyle name="Standard 4 6 2 6 4" xfId="37033" xr:uid="{00000000-0005-0000-0000-0000D1870000}"/>
    <cellStyle name="Standard 4 6 2 7" xfId="37034" xr:uid="{00000000-0005-0000-0000-0000D2870000}"/>
    <cellStyle name="Standard 4 6 2 7 2" xfId="37035" xr:uid="{00000000-0005-0000-0000-0000D3870000}"/>
    <cellStyle name="Standard 4 6 2 8" xfId="37036" xr:uid="{00000000-0005-0000-0000-0000D4870000}"/>
    <cellStyle name="Standard 4 6 2 9" xfId="37037" xr:uid="{00000000-0005-0000-0000-0000D5870000}"/>
    <cellStyle name="Standard 4 6 3" xfId="1059" xr:uid="{00000000-0005-0000-0000-0000D6870000}"/>
    <cellStyle name="Standard 4 6 3 2" xfId="1060" xr:uid="{00000000-0005-0000-0000-0000D7870000}"/>
    <cellStyle name="Standard 4 6 3 2 2" xfId="1061" xr:uid="{00000000-0005-0000-0000-0000D8870000}"/>
    <cellStyle name="Standard 4 6 3 2 2 2" xfId="1062" xr:uid="{00000000-0005-0000-0000-0000D9870000}"/>
    <cellStyle name="Standard 4 6 3 2 2 2 2" xfId="21255" xr:uid="{00000000-0005-0000-0000-0000DA870000}"/>
    <cellStyle name="Standard 4 6 3 2 2 2 2 2" xfId="37038" xr:uid="{00000000-0005-0000-0000-0000DB870000}"/>
    <cellStyle name="Standard 4 6 3 2 2 2 2 3" xfId="37039" xr:uid="{00000000-0005-0000-0000-0000DC870000}"/>
    <cellStyle name="Standard 4 6 3 2 2 2 2 4" xfId="37040" xr:uid="{00000000-0005-0000-0000-0000DD870000}"/>
    <cellStyle name="Standard 4 6 3 2 2 2 3" xfId="37041" xr:uid="{00000000-0005-0000-0000-0000DE870000}"/>
    <cellStyle name="Standard 4 6 3 2 2 2 4" xfId="37042" xr:uid="{00000000-0005-0000-0000-0000DF870000}"/>
    <cellStyle name="Standard 4 6 3 2 2 2 5" xfId="37043" xr:uid="{00000000-0005-0000-0000-0000E0870000}"/>
    <cellStyle name="Standard 4 6 3 2 2 3" xfId="9025" xr:uid="{00000000-0005-0000-0000-0000E1870000}"/>
    <cellStyle name="Standard 4 6 3 2 2 3 2" xfId="21256" xr:uid="{00000000-0005-0000-0000-0000E2870000}"/>
    <cellStyle name="Standard 4 6 3 2 2 3 2 2" xfId="37044" xr:uid="{00000000-0005-0000-0000-0000E3870000}"/>
    <cellStyle name="Standard 4 6 3 2 2 3 2 3" xfId="37045" xr:uid="{00000000-0005-0000-0000-0000E4870000}"/>
    <cellStyle name="Standard 4 6 3 2 2 3 3" xfId="37046" xr:uid="{00000000-0005-0000-0000-0000E5870000}"/>
    <cellStyle name="Standard 4 6 3 2 2 3 4" xfId="37047" xr:uid="{00000000-0005-0000-0000-0000E6870000}"/>
    <cellStyle name="Standard 4 6 3 2 2 4" xfId="21257" xr:uid="{00000000-0005-0000-0000-0000E7870000}"/>
    <cellStyle name="Standard 4 6 3 2 2 4 2" xfId="37048" xr:uid="{00000000-0005-0000-0000-0000E8870000}"/>
    <cellStyle name="Standard 4 6 3 2 2 4 3" xfId="37049" xr:uid="{00000000-0005-0000-0000-0000E9870000}"/>
    <cellStyle name="Standard 4 6 3 2 2 5" xfId="37050" xr:uid="{00000000-0005-0000-0000-0000EA870000}"/>
    <cellStyle name="Standard 4 6 3 2 2 6" xfId="37051" xr:uid="{00000000-0005-0000-0000-0000EB870000}"/>
    <cellStyle name="Standard 4 6 3 2 3" xfId="1063" xr:uid="{00000000-0005-0000-0000-0000EC870000}"/>
    <cellStyle name="Standard 4 6 3 2 3 2" xfId="21258" xr:uid="{00000000-0005-0000-0000-0000ED870000}"/>
    <cellStyle name="Standard 4 6 3 2 3 2 2" xfId="37052" xr:uid="{00000000-0005-0000-0000-0000EE870000}"/>
    <cellStyle name="Standard 4 6 3 2 3 2 3" xfId="37053" xr:uid="{00000000-0005-0000-0000-0000EF870000}"/>
    <cellStyle name="Standard 4 6 3 2 3 2 4" xfId="37054" xr:uid="{00000000-0005-0000-0000-0000F0870000}"/>
    <cellStyle name="Standard 4 6 3 2 3 3" xfId="37055" xr:uid="{00000000-0005-0000-0000-0000F1870000}"/>
    <cellStyle name="Standard 4 6 3 2 3 4" xfId="37056" xr:uid="{00000000-0005-0000-0000-0000F2870000}"/>
    <cellStyle name="Standard 4 6 3 2 3 5" xfId="37057" xr:uid="{00000000-0005-0000-0000-0000F3870000}"/>
    <cellStyle name="Standard 4 6 3 2 4" xfId="9026" xr:uid="{00000000-0005-0000-0000-0000F4870000}"/>
    <cellStyle name="Standard 4 6 3 2 4 2" xfId="21259" xr:uid="{00000000-0005-0000-0000-0000F5870000}"/>
    <cellStyle name="Standard 4 6 3 2 4 2 2" xfId="37058" xr:uid="{00000000-0005-0000-0000-0000F6870000}"/>
    <cellStyle name="Standard 4 6 3 2 4 2 3" xfId="37059" xr:uid="{00000000-0005-0000-0000-0000F7870000}"/>
    <cellStyle name="Standard 4 6 3 2 4 3" xfId="37060" xr:uid="{00000000-0005-0000-0000-0000F8870000}"/>
    <cellStyle name="Standard 4 6 3 2 4 4" xfId="37061" xr:uid="{00000000-0005-0000-0000-0000F9870000}"/>
    <cellStyle name="Standard 4 6 3 2 5" xfId="21260" xr:uid="{00000000-0005-0000-0000-0000FA870000}"/>
    <cellStyle name="Standard 4 6 3 2 5 2" xfId="37062" xr:uid="{00000000-0005-0000-0000-0000FB870000}"/>
    <cellStyle name="Standard 4 6 3 2 5 3" xfId="37063" xr:uid="{00000000-0005-0000-0000-0000FC870000}"/>
    <cellStyle name="Standard 4 6 3 2 5 4" xfId="37064" xr:uid="{00000000-0005-0000-0000-0000FD870000}"/>
    <cellStyle name="Standard 4 6 3 2 6" xfId="37065" xr:uid="{00000000-0005-0000-0000-0000FE870000}"/>
    <cellStyle name="Standard 4 6 3 2 6 2" xfId="37066" xr:uid="{00000000-0005-0000-0000-0000FF870000}"/>
    <cellStyle name="Standard 4 6 3 2 7" xfId="37067" xr:uid="{00000000-0005-0000-0000-000000880000}"/>
    <cellStyle name="Standard 4 6 3 2 8" xfId="37068" xr:uid="{00000000-0005-0000-0000-000001880000}"/>
    <cellStyle name="Standard 4 6 3 3" xfId="1064" xr:uid="{00000000-0005-0000-0000-000002880000}"/>
    <cellStyle name="Standard 4 6 3 3 2" xfId="1065" xr:uid="{00000000-0005-0000-0000-000003880000}"/>
    <cellStyle name="Standard 4 6 3 3 2 2" xfId="21261" xr:uid="{00000000-0005-0000-0000-000004880000}"/>
    <cellStyle name="Standard 4 6 3 3 2 2 2" xfId="37069" xr:uid="{00000000-0005-0000-0000-000005880000}"/>
    <cellStyle name="Standard 4 6 3 3 2 2 3" xfId="37070" xr:uid="{00000000-0005-0000-0000-000006880000}"/>
    <cellStyle name="Standard 4 6 3 3 2 2 4" xfId="37071" xr:uid="{00000000-0005-0000-0000-000007880000}"/>
    <cellStyle name="Standard 4 6 3 3 2 3" xfId="37072" xr:uid="{00000000-0005-0000-0000-000008880000}"/>
    <cellStyle name="Standard 4 6 3 3 2 4" xfId="37073" xr:uid="{00000000-0005-0000-0000-000009880000}"/>
    <cellStyle name="Standard 4 6 3 3 2 5" xfId="37074" xr:uid="{00000000-0005-0000-0000-00000A880000}"/>
    <cellStyle name="Standard 4 6 3 3 3" xfId="9027" xr:uid="{00000000-0005-0000-0000-00000B880000}"/>
    <cellStyle name="Standard 4 6 3 3 3 2" xfId="21262" xr:uid="{00000000-0005-0000-0000-00000C880000}"/>
    <cellStyle name="Standard 4 6 3 3 3 2 2" xfId="37075" xr:uid="{00000000-0005-0000-0000-00000D880000}"/>
    <cellStyle name="Standard 4 6 3 3 3 2 3" xfId="37076" xr:uid="{00000000-0005-0000-0000-00000E880000}"/>
    <cellStyle name="Standard 4 6 3 3 3 3" xfId="37077" xr:uid="{00000000-0005-0000-0000-00000F880000}"/>
    <cellStyle name="Standard 4 6 3 3 3 4" xfId="37078" xr:uid="{00000000-0005-0000-0000-000010880000}"/>
    <cellStyle name="Standard 4 6 3 3 4" xfId="21263" xr:uid="{00000000-0005-0000-0000-000011880000}"/>
    <cellStyle name="Standard 4 6 3 3 4 2" xfId="37079" xr:uid="{00000000-0005-0000-0000-000012880000}"/>
    <cellStyle name="Standard 4 6 3 3 4 3" xfId="37080" xr:uid="{00000000-0005-0000-0000-000013880000}"/>
    <cellStyle name="Standard 4 6 3 3 5" xfId="37081" xr:uid="{00000000-0005-0000-0000-000014880000}"/>
    <cellStyle name="Standard 4 6 3 3 6" xfId="37082" xr:uid="{00000000-0005-0000-0000-000015880000}"/>
    <cellStyle name="Standard 4 6 3 4" xfId="1066" xr:uid="{00000000-0005-0000-0000-000016880000}"/>
    <cellStyle name="Standard 4 6 3 4 2" xfId="21264" xr:uid="{00000000-0005-0000-0000-000017880000}"/>
    <cellStyle name="Standard 4 6 3 4 2 2" xfId="37083" xr:uid="{00000000-0005-0000-0000-000018880000}"/>
    <cellStyle name="Standard 4 6 3 4 2 3" xfId="37084" xr:uid="{00000000-0005-0000-0000-000019880000}"/>
    <cellStyle name="Standard 4 6 3 4 2 4" xfId="37085" xr:uid="{00000000-0005-0000-0000-00001A880000}"/>
    <cellStyle name="Standard 4 6 3 4 3" xfId="37086" xr:uid="{00000000-0005-0000-0000-00001B880000}"/>
    <cellStyle name="Standard 4 6 3 4 4" xfId="37087" xr:uid="{00000000-0005-0000-0000-00001C880000}"/>
    <cellStyle name="Standard 4 6 3 4 5" xfId="37088" xr:uid="{00000000-0005-0000-0000-00001D880000}"/>
    <cellStyle name="Standard 4 6 3 5" xfId="1394" xr:uid="{00000000-0005-0000-0000-00001E880000}"/>
    <cellStyle name="Standard 4 6 3 5 2" xfId="21265" xr:uid="{00000000-0005-0000-0000-00001F880000}"/>
    <cellStyle name="Standard 4 6 3 5 2 2" xfId="37089" xr:uid="{00000000-0005-0000-0000-000020880000}"/>
    <cellStyle name="Standard 4 6 3 5 2 3" xfId="37090" xr:uid="{00000000-0005-0000-0000-000021880000}"/>
    <cellStyle name="Standard 4 6 3 5 3" xfId="37091" xr:uid="{00000000-0005-0000-0000-000022880000}"/>
    <cellStyle name="Standard 4 6 3 5 4" xfId="37092" xr:uid="{00000000-0005-0000-0000-000023880000}"/>
    <cellStyle name="Standard 4 6 3 6" xfId="21266" xr:uid="{00000000-0005-0000-0000-000024880000}"/>
    <cellStyle name="Standard 4 6 3 6 2" xfId="37093" xr:uid="{00000000-0005-0000-0000-000025880000}"/>
    <cellStyle name="Standard 4 6 3 6 3" xfId="37094" xr:uid="{00000000-0005-0000-0000-000026880000}"/>
    <cellStyle name="Standard 4 6 3 6 4" xfId="37095" xr:uid="{00000000-0005-0000-0000-000027880000}"/>
    <cellStyle name="Standard 4 6 3 7" xfId="37096" xr:uid="{00000000-0005-0000-0000-000028880000}"/>
    <cellStyle name="Standard 4 6 3 7 2" xfId="37097" xr:uid="{00000000-0005-0000-0000-000029880000}"/>
    <cellStyle name="Standard 4 6 3 8" xfId="37098" xr:uid="{00000000-0005-0000-0000-00002A880000}"/>
    <cellStyle name="Standard 4 6 3 9" xfId="37099" xr:uid="{00000000-0005-0000-0000-00002B880000}"/>
    <cellStyle name="Standard 4 6 4" xfId="1067" xr:uid="{00000000-0005-0000-0000-00002C880000}"/>
    <cellStyle name="Standard 4 6 4 2" xfId="1068" xr:uid="{00000000-0005-0000-0000-00002D880000}"/>
    <cellStyle name="Standard 4 6 4 2 2" xfId="1069" xr:uid="{00000000-0005-0000-0000-00002E880000}"/>
    <cellStyle name="Standard 4 6 4 2 2 2" xfId="21267" xr:uid="{00000000-0005-0000-0000-00002F880000}"/>
    <cellStyle name="Standard 4 6 4 2 2 2 2" xfId="37100" xr:uid="{00000000-0005-0000-0000-000030880000}"/>
    <cellStyle name="Standard 4 6 4 2 2 2 3" xfId="37101" xr:uid="{00000000-0005-0000-0000-000031880000}"/>
    <cellStyle name="Standard 4 6 4 2 2 2 4" xfId="37102" xr:uid="{00000000-0005-0000-0000-000032880000}"/>
    <cellStyle name="Standard 4 6 4 2 2 3" xfId="37103" xr:uid="{00000000-0005-0000-0000-000033880000}"/>
    <cellStyle name="Standard 4 6 4 2 2 4" xfId="37104" xr:uid="{00000000-0005-0000-0000-000034880000}"/>
    <cellStyle name="Standard 4 6 4 2 2 5" xfId="37105" xr:uid="{00000000-0005-0000-0000-000035880000}"/>
    <cellStyle name="Standard 4 6 4 2 3" xfId="9028" xr:uid="{00000000-0005-0000-0000-000036880000}"/>
    <cellStyle name="Standard 4 6 4 2 3 2" xfId="21268" xr:uid="{00000000-0005-0000-0000-000037880000}"/>
    <cellStyle name="Standard 4 6 4 2 3 2 2" xfId="37106" xr:uid="{00000000-0005-0000-0000-000038880000}"/>
    <cellStyle name="Standard 4 6 4 2 3 2 3" xfId="37107" xr:uid="{00000000-0005-0000-0000-000039880000}"/>
    <cellStyle name="Standard 4 6 4 2 3 3" xfId="37108" xr:uid="{00000000-0005-0000-0000-00003A880000}"/>
    <cellStyle name="Standard 4 6 4 2 3 4" xfId="37109" xr:uid="{00000000-0005-0000-0000-00003B880000}"/>
    <cellStyle name="Standard 4 6 4 2 4" xfId="21269" xr:uid="{00000000-0005-0000-0000-00003C880000}"/>
    <cellStyle name="Standard 4 6 4 2 4 2" xfId="37110" xr:uid="{00000000-0005-0000-0000-00003D880000}"/>
    <cellStyle name="Standard 4 6 4 2 4 3" xfId="37111" xr:uid="{00000000-0005-0000-0000-00003E880000}"/>
    <cellStyle name="Standard 4 6 4 2 5" xfId="37112" xr:uid="{00000000-0005-0000-0000-00003F880000}"/>
    <cellStyle name="Standard 4 6 4 2 6" xfId="37113" xr:uid="{00000000-0005-0000-0000-000040880000}"/>
    <cellStyle name="Standard 4 6 4 3" xfId="1070" xr:uid="{00000000-0005-0000-0000-000041880000}"/>
    <cellStyle name="Standard 4 6 4 3 2" xfId="21270" xr:uid="{00000000-0005-0000-0000-000042880000}"/>
    <cellStyle name="Standard 4 6 4 3 2 2" xfId="37114" xr:uid="{00000000-0005-0000-0000-000043880000}"/>
    <cellStyle name="Standard 4 6 4 3 2 3" xfId="37115" xr:uid="{00000000-0005-0000-0000-000044880000}"/>
    <cellStyle name="Standard 4 6 4 3 2 4" xfId="37116" xr:uid="{00000000-0005-0000-0000-000045880000}"/>
    <cellStyle name="Standard 4 6 4 3 3" xfId="37117" xr:uid="{00000000-0005-0000-0000-000046880000}"/>
    <cellStyle name="Standard 4 6 4 3 4" xfId="37118" xr:uid="{00000000-0005-0000-0000-000047880000}"/>
    <cellStyle name="Standard 4 6 4 3 5" xfId="37119" xr:uid="{00000000-0005-0000-0000-000048880000}"/>
    <cellStyle name="Standard 4 6 4 4" xfId="9029" xr:uid="{00000000-0005-0000-0000-000049880000}"/>
    <cellStyle name="Standard 4 6 4 4 2" xfId="21271" xr:uid="{00000000-0005-0000-0000-00004A880000}"/>
    <cellStyle name="Standard 4 6 4 4 2 2" xfId="37120" xr:uid="{00000000-0005-0000-0000-00004B880000}"/>
    <cellStyle name="Standard 4 6 4 4 2 3" xfId="37121" xr:uid="{00000000-0005-0000-0000-00004C880000}"/>
    <cellStyle name="Standard 4 6 4 4 3" xfId="37122" xr:uid="{00000000-0005-0000-0000-00004D880000}"/>
    <cellStyle name="Standard 4 6 4 4 4" xfId="37123" xr:uid="{00000000-0005-0000-0000-00004E880000}"/>
    <cellStyle name="Standard 4 6 4 5" xfId="21272" xr:uid="{00000000-0005-0000-0000-00004F880000}"/>
    <cellStyle name="Standard 4 6 4 5 2" xfId="37124" xr:uid="{00000000-0005-0000-0000-000050880000}"/>
    <cellStyle name="Standard 4 6 4 5 3" xfId="37125" xr:uid="{00000000-0005-0000-0000-000051880000}"/>
    <cellStyle name="Standard 4 6 4 5 4" xfId="37126" xr:uid="{00000000-0005-0000-0000-000052880000}"/>
    <cellStyle name="Standard 4 6 4 6" xfId="37127" xr:uid="{00000000-0005-0000-0000-000053880000}"/>
    <cellStyle name="Standard 4 6 4 6 2" xfId="37128" xr:uid="{00000000-0005-0000-0000-000054880000}"/>
    <cellStyle name="Standard 4 6 4 7" xfId="37129" xr:uid="{00000000-0005-0000-0000-000055880000}"/>
    <cellStyle name="Standard 4 6 4 8" xfId="37130" xr:uid="{00000000-0005-0000-0000-000056880000}"/>
    <cellStyle name="Standard 4 6 5" xfId="1071" xr:uid="{00000000-0005-0000-0000-000057880000}"/>
    <cellStyle name="Standard 4 6 5 2" xfId="1072" xr:uid="{00000000-0005-0000-0000-000058880000}"/>
    <cellStyle name="Standard 4 6 5 2 2" xfId="1073" xr:uid="{00000000-0005-0000-0000-000059880000}"/>
    <cellStyle name="Standard 4 6 5 2 2 2" xfId="21273" xr:uid="{00000000-0005-0000-0000-00005A880000}"/>
    <cellStyle name="Standard 4 6 5 2 2 2 2" xfId="37131" xr:uid="{00000000-0005-0000-0000-00005B880000}"/>
    <cellStyle name="Standard 4 6 5 2 2 2 3" xfId="37132" xr:uid="{00000000-0005-0000-0000-00005C880000}"/>
    <cellStyle name="Standard 4 6 5 2 2 2 4" xfId="37133" xr:uid="{00000000-0005-0000-0000-00005D880000}"/>
    <cellStyle name="Standard 4 6 5 2 2 3" xfId="37134" xr:uid="{00000000-0005-0000-0000-00005E880000}"/>
    <cellStyle name="Standard 4 6 5 2 2 4" xfId="37135" xr:uid="{00000000-0005-0000-0000-00005F880000}"/>
    <cellStyle name="Standard 4 6 5 2 2 5" xfId="37136" xr:uid="{00000000-0005-0000-0000-000060880000}"/>
    <cellStyle name="Standard 4 6 5 2 3" xfId="9030" xr:uid="{00000000-0005-0000-0000-000061880000}"/>
    <cellStyle name="Standard 4 6 5 2 3 2" xfId="21274" xr:uid="{00000000-0005-0000-0000-000062880000}"/>
    <cellStyle name="Standard 4 6 5 2 3 2 2" xfId="37137" xr:uid="{00000000-0005-0000-0000-000063880000}"/>
    <cellStyle name="Standard 4 6 5 2 3 2 3" xfId="37138" xr:uid="{00000000-0005-0000-0000-000064880000}"/>
    <cellStyle name="Standard 4 6 5 2 3 3" xfId="37139" xr:uid="{00000000-0005-0000-0000-000065880000}"/>
    <cellStyle name="Standard 4 6 5 2 3 4" xfId="37140" xr:uid="{00000000-0005-0000-0000-000066880000}"/>
    <cellStyle name="Standard 4 6 5 2 4" xfId="21275" xr:uid="{00000000-0005-0000-0000-000067880000}"/>
    <cellStyle name="Standard 4 6 5 2 4 2" xfId="37141" xr:uid="{00000000-0005-0000-0000-000068880000}"/>
    <cellStyle name="Standard 4 6 5 2 4 3" xfId="37142" xr:uid="{00000000-0005-0000-0000-000069880000}"/>
    <cellStyle name="Standard 4 6 5 2 5" xfId="37143" xr:uid="{00000000-0005-0000-0000-00006A880000}"/>
    <cellStyle name="Standard 4 6 5 2 6" xfId="37144" xr:uid="{00000000-0005-0000-0000-00006B880000}"/>
    <cellStyle name="Standard 4 6 5 3" xfId="1074" xr:uid="{00000000-0005-0000-0000-00006C880000}"/>
    <cellStyle name="Standard 4 6 5 3 2" xfId="21276" xr:uid="{00000000-0005-0000-0000-00006D880000}"/>
    <cellStyle name="Standard 4 6 5 3 2 2" xfId="37145" xr:uid="{00000000-0005-0000-0000-00006E880000}"/>
    <cellStyle name="Standard 4 6 5 3 2 3" xfId="37146" xr:uid="{00000000-0005-0000-0000-00006F880000}"/>
    <cellStyle name="Standard 4 6 5 3 2 4" xfId="37147" xr:uid="{00000000-0005-0000-0000-000070880000}"/>
    <cellStyle name="Standard 4 6 5 3 3" xfId="37148" xr:uid="{00000000-0005-0000-0000-000071880000}"/>
    <cellStyle name="Standard 4 6 5 3 4" xfId="37149" xr:uid="{00000000-0005-0000-0000-000072880000}"/>
    <cellStyle name="Standard 4 6 5 3 5" xfId="37150" xr:uid="{00000000-0005-0000-0000-000073880000}"/>
    <cellStyle name="Standard 4 6 5 4" xfId="9031" xr:uid="{00000000-0005-0000-0000-000074880000}"/>
    <cellStyle name="Standard 4 6 5 4 2" xfId="21277" xr:uid="{00000000-0005-0000-0000-000075880000}"/>
    <cellStyle name="Standard 4 6 5 4 2 2" xfId="37151" xr:uid="{00000000-0005-0000-0000-000076880000}"/>
    <cellStyle name="Standard 4 6 5 4 2 3" xfId="37152" xr:uid="{00000000-0005-0000-0000-000077880000}"/>
    <cellStyle name="Standard 4 6 5 4 3" xfId="37153" xr:uid="{00000000-0005-0000-0000-000078880000}"/>
    <cellStyle name="Standard 4 6 5 4 4" xfId="37154" xr:uid="{00000000-0005-0000-0000-000079880000}"/>
    <cellStyle name="Standard 4 6 5 5" xfId="21278" xr:uid="{00000000-0005-0000-0000-00007A880000}"/>
    <cellStyle name="Standard 4 6 5 5 2" xfId="37155" xr:uid="{00000000-0005-0000-0000-00007B880000}"/>
    <cellStyle name="Standard 4 6 5 5 3" xfId="37156" xr:uid="{00000000-0005-0000-0000-00007C880000}"/>
    <cellStyle name="Standard 4 6 5 5 4" xfId="37157" xr:uid="{00000000-0005-0000-0000-00007D880000}"/>
    <cellStyle name="Standard 4 6 5 6" xfId="37158" xr:uid="{00000000-0005-0000-0000-00007E880000}"/>
    <cellStyle name="Standard 4 6 5 6 2" xfId="37159" xr:uid="{00000000-0005-0000-0000-00007F880000}"/>
    <cellStyle name="Standard 4 6 5 7" xfId="37160" xr:uid="{00000000-0005-0000-0000-000080880000}"/>
    <cellStyle name="Standard 4 6 5 8" xfId="37161" xr:uid="{00000000-0005-0000-0000-000081880000}"/>
    <cellStyle name="Standard 4 6 6" xfId="1075" xr:uid="{00000000-0005-0000-0000-000082880000}"/>
    <cellStyle name="Standard 4 6 6 2" xfId="1076" xr:uid="{00000000-0005-0000-0000-000083880000}"/>
    <cellStyle name="Standard 4 6 6 2 2" xfId="21279" xr:uid="{00000000-0005-0000-0000-000084880000}"/>
    <cellStyle name="Standard 4 6 6 2 2 2" xfId="37162" xr:uid="{00000000-0005-0000-0000-000085880000}"/>
    <cellStyle name="Standard 4 6 6 2 2 3" xfId="37163" xr:uid="{00000000-0005-0000-0000-000086880000}"/>
    <cellStyle name="Standard 4 6 6 2 2 4" xfId="37164" xr:uid="{00000000-0005-0000-0000-000087880000}"/>
    <cellStyle name="Standard 4 6 6 2 3" xfId="37165" xr:uid="{00000000-0005-0000-0000-000088880000}"/>
    <cellStyle name="Standard 4 6 6 2 4" xfId="37166" xr:uid="{00000000-0005-0000-0000-000089880000}"/>
    <cellStyle name="Standard 4 6 6 2 5" xfId="37167" xr:uid="{00000000-0005-0000-0000-00008A880000}"/>
    <cellStyle name="Standard 4 6 6 3" xfId="9032" xr:uid="{00000000-0005-0000-0000-00008B880000}"/>
    <cellStyle name="Standard 4 6 6 3 2" xfId="21280" xr:uid="{00000000-0005-0000-0000-00008C880000}"/>
    <cellStyle name="Standard 4 6 6 3 2 2" xfId="37168" xr:uid="{00000000-0005-0000-0000-00008D880000}"/>
    <cellStyle name="Standard 4 6 6 3 2 3" xfId="37169" xr:uid="{00000000-0005-0000-0000-00008E880000}"/>
    <cellStyle name="Standard 4 6 6 3 3" xfId="37170" xr:uid="{00000000-0005-0000-0000-00008F880000}"/>
    <cellStyle name="Standard 4 6 6 3 4" xfId="37171" xr:uid="{00000000-0005-0000-0000-000090880000}"/>
    <cellStyle name="Standard 4 6 6 4" xfId="21281" xr:uid="{00000000-0005-0000-0000-000091880000}"/>
    <cellStyle name="Standard 4 6 6 4 2" xfId="37172" xr:uid="{00000000-0005-0000-0000-000092880000}"/>
    <cellStyle name="Standard 4 6 6 4 3" xfId="37173" xr:uid="{00000000-0005-0000-0000-000093880000}"/>
    <cellStyle name="Standard 4 6 6 5" xfId="37174" xr:uid="{00000000-0005-0000-0000-000094880000}"/>
    <cellStyle name="Standard 4 6 6 6" xfId="37175" xr:uid="{00000000-0005-0000-0000-000095880000}"/>
    <cellStyle name="Standard 4 6 7" xfId="1077" xr:uid="{00000000-0005-0000-0000-000096880000}"/>
    <cellStyle name="Standard 4 6 7 2" xfId="1078" xr:uid="{00000000-0005-0000-0000-000097880000}"/>
    <cellStyle name="Standard 4 6 7 2 2" xfId="21282" xr:uid="{00000000-0005-0000-0000-000098880000}"/>
    <cellStyle name="Standard 4 6 7 2 2 2" xfId="37176" xr:uid="{00000000-0005-0000-0000-000099880000}"/>
    <cellStyle name="Standard 4 6 7 2 2 3" xfId="37177" xr:uid="{00000000-0005-0000-0000-00009A880000}"/>
    <cellStyle name="Standard 4 6 7 2 2 4" xfId="37178" xr:uid="{00000000-0005-0000-0000-00009B880000}"/>
    <cellStyle name="Standard 4 6 7 2 3" xfId="37179" xr:uid="{00000000-0005-0000-0000-00009C880000}"/>
    <cellStyle name="Standard 4 6 7 2 4" xfId="37180" xr:uid="{00000000-0005-0000-0000-00009D880000}"/>
    <cellStyle name="Standard 4 6 7 2 5" xfId="37181" xr:uid="{00000000-0005-0000-0000-00009E880000}"/>
    <cellStyle name="Standard 4 6 7 3" xfId="21283" xr:uid="{00000000-0005-0000-0000-00009F880000}"/>
    <cellStyle name="Standard 4 6 7 3 2" xfId="37182" xr:uid="{00000000-0005-0000-0000-0000A0880000}"/>
    <cellStyle name="Standard 4 6 7 3 3" xfId="37183" xr:uid="{00000000-0005-0000-0000-0000A1880000}"/>
    <cellStyle name="Standard 4 6 7 3 4" xfId="37184" xr:uid="{00000000-0005-0000-0000-0000A2880000}"/>
    <cellStyle name="Standard 4 6 7 4" xfId="37185" xr:uid="{00000000-0005-0000-0000-0000A3880000}"/>
    <cellStyle name="Standard 4 6 7 5" xfId="37186" xr:uid="{00000000-0005-0000-0000-0000A4880000}"/>
    <cellStyle name="Standard 4 6 7 6" xfId="37187" xr:uid="{00000000-0005-0000-0000-0000A5880000}"/>
    <cellStyle name="Standard 4 6 8" xfId="1079" xr:uid="{00000000-0005-0000-0000-0000A6880000}"/>
    <cellStyle name="Standard 4 6 8 2" xfId="21284" xr:uid="{00000000-0005-0000-0000-0000A7880000}"/>
    <cellStyle name="Standard 4 6 8 2 2" xfId="37188" xr:uid="{00000000-0005-0000-0000-0000A8880000}"/>
    <cellStyle name="Standard 4 6 8 2 3" xfId="37189" xr:uid="{00000000-0005-0000-0000-0000A9880000}"/>
    <cellStyle name="Standard 4 6 8 2 4" xfId="37190" xr:uid="{00000000-0005-0000-0000-0000AA880000}"/>
    <cellStyle name="Standard 4 6 8 3" xfId="37191" xr:uid="{00000000-0005-0000-0000-0000AB880000}"/>
    <cellStyle name="Standard 4 6 8 4" xfId="37192" xr:uid="{00000000-0005-0000-0000-0000AC880000}"/>
    <cellStyle name="Standard 4 6 8 5" xfId="37193" xr:uid="{00000000-0005-0000-0000-0000AD880000}"/>
    <cellStyle name="Standard 4 6 9" xfId="9033" xr:uid="{00000000-0005-0000-0000-0000AE880000}"/>
    <cellStyle name="Standard 4 6 9 2" xfId="21285" xr:uid="{00000000-0005-0000-0000-0000AF880000}"/>
    <cellStyle name="Standard 4 6 9 2 2" xfId="37194" xr:uid="{00000000-0005-0000-0000-0000B0880000}"/>
    <cellStyle name="Standard 4 6 9 2 3" xfId="37195" xr:uid="{00000000-0005-0000-0000-0000B1880000}"/>
    <cellStyle name="Standard 4 6 9 3" xfId="37196" xr:uid="{00000000-0005-0000-0000-0000B2880000}"/>
    <cellStyle name="Standard 4 6 9 4" xfId="37197" xr:uid="{00000000-0005-0000-0000-0000B3880000}"/>
    <cellStyle name="Standard 4 7" xfId="1080" xr:uid="{00000000-0005-0000-0000-0000B4880000}"/>
    <cellStyle name="Standard 4 7 10" xfId="37198" xr:uid="{00000000-0005-0000-0000-0000B5880000}"/>
    <cellStyle name="Standard 4 7 2" xfId="1081" xr:uid="{00000000-0005-0000-0000-0000B6880000}"/>
    <cellStyle name="Standard 4 7 2 2" xfId="1082" xr:uid="{00000000-0005-0000-0000-0000B7880000}"/>
    <cellStyle name="Standard 4 7 2 2 2" xfId="1083" xr:uid="{00000000-0005-0000-0000-0000B8880000}"/>
    <cellStyle name="Standard 4 7 2 2 2 2" xfId="21286" xr:uid="{00000000-0005-0000-0000-0000B9880000}"/>
    <cellStyle name="Standard 4 7 2 2 2 2 2" xfId="37199" xr:uid="{00000000-0005-0000-0000-0000BA880000}"/>
    <cellStyle name="Standard 4 7 2 2 2 2 3" xfId="37200" xr:uid="{00000000-0005-0000-0000-0000BB880000}"/>
    <cellStyle name="Standard 4 7 2 2 2 2 4" xfId="37201" xr:uid="{00000000-0005-0000-0000-0000BC880000}"/>
    <cellStyle name="Standard 4 7 2 2 2 3" xfId="37202" xr:uid="{00000000-0005-0000-0000-0000BD880000}"/>
    <cellStyle name="Standard 4 7 2 2 2 4" xfId="37203" xr:uid="{00000000-0005-0000-0000-0000BE880000}"/>
    <cellStyle name="Standard 4 7 2 2 2 5" xfId="37204" xr:uid="{00000000-0005-0000-0000-0000BF880000}"/>
    <cellStyle name="Standard 4 7 2 2 3" xfId="9034" xr:uid="{00000000-0005-0000-0000-0000C0880000}"/>
    <cellStyle name="Standard 4 7 2 2 3 2" xfId="21287" xr:uid="{00000000-0005-0000-0000-0000C1880000}"/>
    <cellStyle name="Standard 4 7 2 2 3 2 2" xfId="37205" xr:uid="{00000000-0005-0000-0000-0000C2880000}"/>
    <cellStyle name="Standard 4 7 2 2 3 2 3" xfId="37206" xr:uid="{00000000-0005-0000-0000-0000C3880000}"/>
    <cellStyle name="Standard 4 7 2 2 3 3" xfId="37207" xr:uid="{00000000-0005-0000-0000-0000C4880000}"/>
    <cellStyle name="Standard 4 7 2 2 3 4" xfId="37208" xr:uid="{00000000-0005-0000-0000-0000C5880000}"/>
    <cellStyle name="Standard 4 7 2 2 4" xfId="21288" xr:uid="{00000000-0005-0000-0000-0000C6880000}"/>
    <cellStyle name="Standard 4 7 2 2 4 2" xfId="37209" xr:uid="{00000000-0005-0000-0000-0000C7880000}"/>
    <cellStyle name="Standard 4 7 2 2 4 3" xfId="37210" xr:uid="{00000000-0005-0000-0000-0000C8880000}"/>
    <cellStyle name="Standard 4 7 2 2 5" xfId="37211" xr:uid="{00000000-0005-0000-0000-0000C9880000}"/>
    <cellStyle name="Standard 4 7 2 2 6" xfId="37212" xr:uid="{00000000-0005-0000-0000-0000CA880000}"/>
    <cellStyle name="Standard 4 7 2 3" xfId="1084" xr:uid="{00000000-0005-0000-0000-0000CB880000}"/>
    <cellStyle name="Standard 4 7 2 3 2" xfId="21289" xr:uid="{00000000-0005-0000-0000-0000CC880000}"/>
    <cellStyle name="Standard 4 7 2 3 2 2" xfId="37213" xr:uid="{00000000-0005-0000-0000-0000CD880000}"/>
    <cellStyle name="Standard 4 7 2 3 2 3" xfId="37214" xr:uid="{00000000-0005-0000-0000-0000CE880000}"/>
    <cellStyle name="Standard 4 7 2 3 2 4" xfId="37215" xr:uid="{00000000-0005-0000-0000-0000CF880000}"/>
    <cellStyle name="Standard 4 7 2 3 3" xfId="37216" xr:uid="{00000000-0005-0000-0000-0000D0880000}"/>
    <cellStyle name="Standard 4 7 2 3 4" xfId="37217" xr:uid="{00000000-0005-0000-0000-0000D1880000}"/>
    <cellStyle name="Standard 4 7 2 3 5" xfId="37218" xr:uid="{00000000-0005-0000-0000-0000D2880000}"/>
    <cellStyle name="Standard 4 7 2 4" xfId="9035" xr:uid="{00000000-0005-0000-0000-0000D3880000}"/>
    <cellStyle name="Standard 4 7 2 4 2" xfId="21290" xr:uid="{00000000-0005-0000-0000-0000D4880000}"/>
    <cellStyle name="Standard 4 7 2 4 2 2" xfId="37219" xr:uid="{00000000-0005-0000-0000-0000D5880000}"/>
    <cellStyle name="Standard 4 7 2 4 2 3" xfId="37220" xr:uid="{00000000-0005-0000-0000-0000D6880000}"/>
    <cellStyle name="Standard 4 7 2 4 3" xfId="37221" xr:uid="{00000000-0005-0000-0000-0000D7880000}"/>
    <cellStyle name="Standard 4 7 2 4 4" xfId="37222" xr:uid="{00000000-0005-0000-0000-0000D8880000}"/>
    <cellStyle name="Standard 4 7 2 5" xfId="21291" xr:uid="{00000000-0005-0000-0000-0000D9880000}"/>
    <cellStyle name="Standard 4 7 2 5 2" xfId="37223" xr:uid="{00000000-0005-0000-0000-0000DA880000}"/>
    <cellStyle name="Standard 4 7 2 5 3" xfId="37224" xr:uid="{00000000-0005-0000-0000-0000DB880000}"/>
    <cellStyle name="Standard 4 7 2 5 4" xfId="37225" xr:uid="{00000000-0005-0000-0000-0000DC880000}"/>
    <cellStyle name="Standard 4 7 2 6" xfId="37226" xr:uid="{00000000-0005-0000-0000-0000DD880000}"/>
    <cellStyle name="Standard 4 7 2 6 2" xfId="37227" xr:uid="{00000000-0005-0000-0000-0000DE880000}"/>
    <cellStyle name="Standard 4 7 2 7" xfId="37228" xr:uid="{00000000-0005-0000-0000-0000DF880000}"/>
    <cellStyle name="Standard 4 7 2 8" xfId="37229" xr:uid="{00000000-0005-0000-0000-0000E0880000}"/>
    <cellStyle name="Standard 4 7 3" xfId="1085" xr:uid="{00000000-0005-0000-0000-0000E1880000}"/>
    <cellStyle name="Standard 4 7 3 2" xfId="1086" xr:uid="{00000000-0005-0000-0000-0000E2880000}"/>
    <cellStyle name="Standard 4 7 3 2 2" xfId="21292" xr:uid="{00000000-0005-0000-0000-0000E3880000}"/>
    <cellStyle name="Standard 4 7 3 2 2 2" xfId="37230" xr:uid="{00000000-0005-0000-0000-0000E4880000}"/>
    <cellStyle name="Standard 4 7 3 2 2 3" xfId="37231" xr:uid="{00000000-0005-0000-0000-0000E5880000}"/>
    <cellStyle name="Standard 4 7 3 2 2 4" xfId="37232" xr:uid="{00000000-0005-0000-0000-0000E6880000}"/>
    <cellStyle name="Standard 4 7 3 2 3" xfId="37233" xr:uid="{00000000-0005-0000-0000-0000E7880000}"/>
    <cellStyle name="Standard 4 7 3 2 4" xfId="37234" xr:uid="{00000000-0005-0000-0000-0000E8880000}"/>
    <cellStyle name="Standard 4 7 3 2 5" xfId="37235" xr:uid="{00000000-0005-0000-0000-0000E9880000}"/>
    <cellStyle name="Standard 4 7 3 3" xfId="9036" xr:uid="{00000000-0005-0000-0000-0000EA880000}"/>
    <cellStyle name="Standard 4 7 3 3 2" xfId="21293" xr:uid="{00000000-0005-0000-0000-0000EB880000}"/>
    <cellStyle name="Standard 4 7 3 3 2 2" xfId="37236" xr:uid="{00000000-0005-0000-0000-0000EC880000}"/>
    <cellStyle name="Standard 4 7 3 3 2 3" xfId="37237" xr:uid="{00000000-0005-0000-0000-0000ED880000}"/>
    <cellStyle name="Standard 4 7 3 3 3" xfId="37238" xr:uid="{00000000-0005-0000-0000-0000EE880000}"/>
    <cellStyle name="Standard 4 7 3 3 4" xfId="37239" xr:uid="{00000000-0005-0000-0000-0000EF880000}"/>
    <cellStyle name="Standard 4 7 3 4" xfId="21294" xr:uid="{00000000-0005-0000-0000-0000F0880000}"/>
    <cellStyle name="Standard 4 7 3 4 2" xfId="37240" xr:uid="{00000000-0005-0000-0000-0000F1880000}"/>
    <cellStyle name="Standard 4 7 3 4 3" xfId="37241" xr:uid="{00000000-0005-0000-0000-0000F2880000}"/>
    <cellStyle name="Standard 4 7 3 5" xfId="37242" xr:uid="{00000000-0005-0000-0000-0000F3880000}"/>
    <cellStyle name="Standard 4 7 3 6" xfId="37243" xr:uid="{00000000-0005-0000-0000-0000F4880000}"/>
    <cellStyle name="Standard 4 7 4" xfId="1087" xr:uid="{00000000-0005-0000-0000-0000F5880000}"/>
    <cellStyle name="Standard 4 7 4 2" xfId="1088" xr:uid="{00000000-0005-0000-0000-0000F6880000}"/>
    <cellStyle name="Standard 4 7 4 2 2" xfId="21295" xr:uid="{00000000-0005-0000-0000-0000F7880000}"/>
    <cellStyle name="Standard 4 7 4 2 2 2" xfId="37244" xr:uid="{00000000-0005-0000-0000-0000F8880000}"/>
    <cellStyle name="Standard 4 7 4 2 2 3" xfId="37245" xr:uid="{00000000-0005-0000-0000-0000F9880000}"/>
    <cellStyle name="Standard 4 7 4 2 2 4" xfId="37246" xr:uid="{00000000-0005-0000-0000-0000FA880000}"/>
    <cellStyle name="Standard 4 7 4 2 3" xfId="37247" xr:uid="{00000000-0005-0000-0000-0000FB880000}"/>
    <cellStyle name="Standard 4 7 4 2 4" xfId="37248" xr:uid="{00000000-0005-0000-0000-0000FC880000}"/>
    <cellStyle name="Standard 4 7 4 2 5" xfId="37249" xr:uid="{00000000-0005-0000-0000-0000FD880000}"/>
    <cellStyle name="Standard 4 7 4 3" xfId="21296" xr:uid="{00000000-0005-0000-0000-0000FE880000}"/>
    <cellStyle name="Standard 4 7 4 3 2" xfId="37250" xr:uid="{00000000-0005-0000-0000-0000FF880000}"/>
    <cellStyle name="Standard 4 7 4 3 3" xfId="37251" xr:uid="{00000000-0005-0000-0000-000000890000}"/>
    <cellStyle name="Standard 4 7 4 3 4" xfId="37252" xr:uid="{00000000-0005-0000-0000-000001890000}"/>
    <cellStyle name="Standard 4 7 4 4" xfId="37253" xr:uid="{00000000-0005-0000-0000-000002890000}"/>
    <cellStyle name="Standard 4 7 4 5" xfId="37254" xr:uid="{00000000-0005-0000-0000-000003890000}"/>
    <cellStyle name="Standard 4 7 4 6" xfId="37255" xr:uid="{00000000-0005-0000-0000-000004890000}"/>
    <cellStyle name="Standard 4 7 5" xfId="1089" xr:uid="{00000000-0005-0000-0000-000005890000}"/>
    <cellStyle name="Standard 4 7 5 2" xfId="21297" xr:uid="{00000000-0005-0000-0000-000006890000}"/>
    <cellStyle name="Standard 4 7 5 2 2" xfId="37256" xr:uid="{00000000-0005-0000-0000-000007890000}"/>
    <cellStyle name="Standard 4 7 5 2 3" xfId="37257" xr:uid="{00000000-0005-0000-0000-000008890000}"/>
    <cellStyle name="Standard 4 7 5 2 4" xfId="37258" xr:uid="{00000000-0005-0000-0000-000009890000}"/>
    <cellStyle name="Standard 4 7 5 3" xfId="37259" xr:uid="{00000000-0005-0000-0000-00000A890000}"/>
    <cellStyle name="Standard 4 7 5 4" xfId="37260" xr:uid="{00000000-0005-0000-0000-00000B890000}"/>
    <cellStyle name="Standard 4 7 5 5" xfId="37261" xr:uid="{00000000-0005-0000-0000-00000C890000}"/>
    <cellStyle name="Standard 4 7 6" xfId="9037" xr:uid="{00000000-0005-0000-0000-00000D890000}"/>
    <cellStyle name="Standard 4 7 6 2" xfId="21298" xr:uid="{00000000-0005-0000-0000-00000E890000}"/>
    <cellStyle name="Standard 4 7 6 2 2" xfId="37262" xr:uid="{00000000-0005-0000-0000-00000F890000}"/>
    <cellStyle name="Standard 4 7 6 2 3" xfId="37263" xr:uid="{00000000-0005-0000-0000-000010890000}"/>
    <cellStyle name="Standard 4 7 6 3" xfId="37264" xr:uid="{00000000-0005-0000-0000-000011890000}"/>
    <cellStyle name="Standard 4 7 6 4" xfId="37265" xr:uid="{00000000-0005-0000-0000-000012890000}"/>
    <cellStyle name="Standard 4 7 7" xfId="21299" xr:uid="{00000000-0005-0000-0000-000013890000}"/>
    <cellStyle name="Standard 4 7 7 2" xfId="37266" xr:uid="{00000000-0005-0000-0000-000014890000}"/>
    <cellStyle name="Standard 4 7 7 3" xfId="37267" xr:uid="{00000000-0005-0000-0000-000015890000}"/>
    <cellStyle name="Standard 4 7 7 4" xfId="37268" xr:uid="{00000000-0005-0000-0000-000016890000}"/>
    <cellStyle name="Standard 4 7 8" xfId="37269" xr:uid="{00000000-0005-0000-0000-000017890000}"/>
    <cellStyle name="Standard 4 7 8 2" xfId="37270" xr:uid="{00000000-0005-0000-0000-000018890000}"/>
    <cellStyle name="Standard 4 7 9" xfId="37271" xr:uid="{00000000-0005-0000-0000-000019890000}"/>
    <cellStyle name="Standard 4 8" xfId="1090" xr:uid="{00000000-0005-0000-0000-00001A890000}"/>
    <cellStyle name="Standard 4 8 2" xfId="1091" xr:uid="{00000000-0005-0000-0000-00001B890000}"/>
    <cellStyle name="Standard 4 8 2 2" xfId="1092" xr:uid="{00000000-0005-0000-0000-00001C890000}"/>
    <cellStyle name="Standard 4 8 2 2 2" xfId="1093" xr:uid="{00000000-0005-0000-0000-00001D890000}"/>
    <cellStyle name="Standard 4 8 2 2 2 2" xfId="21300" xr:uid="{00000000-0005-0000-0000-00001E890000}"/>
    <cellStyle name="Standard 4 8 2 2 2 2 2" xfId="37272" xr:uid="{00000000-0005-0000-0000-00001F890000}"/>
    <cellStyle name="Standard 4 8 2 2 2 2 3" xfId="37273" xr:uid="{00000000-0005-0000-0000-000020890000}"/>
    <cellStyle name="Standard 4 8 2 2 2 2 4" xfId="37274" xr:uid="{00000000-0005-0000-0000-000021890000}"/>
    <cellStyle name="Standard 4 8 2 2 2 3" xfId="37275" xr:uid="{00000000-0005-0000-0000-000022890000}"/>
    <cellStyle name="Standard 4 8 2 2 2 4" xfId="37276" xr:uid="{00000000-0005-0000-0000-000023890000}"/>
    <cellStyle name="Standard 4 8 2 2 2 5" xfId="37277" xr:uid="{00000000-0005-0000-0000-000024890000}"/>
    <cellStyle name="Standard 4 8 2 2 3" xfId="9038" xr:uid="{00000000-0005-0000-0000-000025890000}"/>
    <cellStyle name="Standard 4 8 2 2 3 2" xfId="21301" xr:uid="{00000000-0005-0000-0000-000026890000}"/>
    <cellStyle name="Standard 4 8 2 2 3 2 2" xfId="37278" xr:uid="{00000000-0005-0000-0000-000027890000}"/>
    <cellStyle name="Standard 4 8 2 2 3 2 3" xfId="37279" xr:uid="{00000000-0005-0000-0000-000028890000}"/>
    <cellStyle name="Standard 4 8 2 2 3 3" xfId="37280" xr:uid="{00000000-0005-0000-0000-000029890000}"/>
    <cellStyle name="Standard 4 8 2 2 3 4" xfId="37281" xr:uid="{00000000-0005-0000-0000-00002A890000}"/>
    <cellStyle name="Standard 4 8 2 2 4" xfId="21302" xr:uid="{00000000-0005-0000-0000-00002B890000}"/>
    <cellStyle name="Standard 4 8 2 2 4 2" xfId="37282" xr:uid="{00000000-0005-0000-0000-00002C890000}"/>
    <cellStyle name="Standard 4 8 2 2 4 3" xfId="37283" xr:uid="{00000000-0005-0000-0000-00002D890000}"/>
    <cellStyle name="Standard 4 8 2 2 5" xfId="37284" xr:uid="{00000000-0005-0000-0000-00002E890000}"/>
    <cellStyle name="Standard 4 8 2 2 6" xfId="37285" xr:uid="{00000000-0005-0000-0000-00002F890000}"/>
    <cellStyle name="Standard 4 8 2 3" xfId="1094" xr:uid="{00000000-0005-0000-0000-000030890000}"/>
    <cellStyle name="Standard 4 8 2 3 2" xfId="21303" xr:uid="{00000000-0005-0000-0000-000031890000}"/>
    <cellStyle name="Standard 4 8 2 3 2 2" xfId="37286" xr:uid="{00000000-0005-0000-0000-000032890000}"/>
    <cellStyle name="Standard 4 8 2 3 2 3" xfId="37287" xr:uid="{00000000-0005-0000-0000-000033890000}"/>
    <cellStyle name="Standard 4 8 2 3 2 4" xfId="37288" xr:uid="{00000000-0005-0000-0000-000034890000}"/>
    <cellStyle name="Standard 4 8 2 3 3" xfId="37289" xr:uid="{00000000-0005-0000-0000-000035890000}"/>
    <cellStyle name="Standard 4 8 2 3 4" xfId="37290" xr:uid="{00000000-0005-0000-0000-000036890000}"/>
    <cellStyle name="Standard 4 8 2 3 5" xfId="37291" xr:uid="{00000000-0005-0000-0000-000037890000}"/>
    <cellStyle name="Standard 4 8 2 4" xfId="9039" xr:uid="{00000000-0005-0000-0000-000038890000}"/>
    <cellStyle name="Standard 4 8 2 4 2" xfId="21304" xr:uid="{00000000-0005-0000-0000-000039890000}"/>
    <cellStyle name="Standard 4 8 2 4 2 2" xfId="37292" xr:uid="{00000000-0005-0000-0000-00003A890000}"/>
    <cellStyle name="Standard 4 8 2 4 2 3" xfId="37293" xr:uid="{00000000-0005-0000-0000-00003B890000}"/>
    <cellStyle name="Standard 4 8 2 4 3" xfId="37294" xr:uid="{00000000-0005-0000-0000-00003C890000}"/>
    <cellStyle name="Standard 4 8 2 4 4" xfId="37295" xr:uid="{00000000-0005-0000-0000-00003D890000}"/>
    <cellStyle name="Standard 4 8 2 5" xfId="21305" xr:uid="{00000000-0005-0000-0000-00003E890000}"/>
    <cellStyle name="Standard 4 8 2 5 2" xfId="37296" xr:uid="{00000000-0005-0000-0000-00003F890000}"/>
    <cellStyle name="Standard 4 8 2 5 3" xfId="37297" xr:uid="{00000000-0005-0000-0000-000040890000}"/>
    <cellStyle name="Standard 4 8 2 5 4" xfId="37298" xr:uid="{00000000-0005-0000-0000-000041890000}"/>
    <cellStyle name="Standard 4 8 2 6" xfId="37299" xr:uid="{00000000-0005-0000-0000-000042890000}"/>
    <cellStyle name="Standard 4 8 2 6 2" xfId="37300" xr:uid="{00000000-0005-0000-0000-000043890000}"/>
    <cellStyle name="Standard 4 8 2 7" xfId="37301" xr:uid="{00000000-0005-0000-0000-000044890000}"/>
    <cellStyle name="Standard 4 8 2 8" xfId="37302" xr:uid="{00000000-0005-0000-0000-000045890000}"/>
    <cellStyle name="Standard 4 8 3" xfId="1095" xr:uid="{00000000-0005-0000-0000-000046890000}"/>
    <cellStyle name="Standard 4 8 3 2" xfId="1096" xr:uid="{00000000-0005-0000-0000-000047890000}"/>
    <cellStyle name="Standard 4 8 3 2 2" xfId="21306" xr:uid="{00000000-0005-0000-0000-000048890000}"/>
    <cellStyle name="Standard 4 8 3 2 2 2" xfId="37303" xr:uid="{00000000-0005-0000-0000-000049890000}"/>
    <cellStyle name="Standard 4 8 3 2 2 3" xfId="37304" xr:uid="{00000000-0005-0000-0000-00004A890000}"/>
    <cellStyle name="Standard 4 8 3 2 2 4" xfId="37305" xr:uid="{00000000-0005-0000-0000-00004B890000}"/>
    <cellStyle name="Standard 4 8 3 2 3" xfId="37306" xr:uid="{00000000-0005-0000-0000-00004C890000}"/>
    <cellStyle name="Standard 4 8 3 2 4" xfId="37307" xr:uid="{00000000-0005-0000-0000-00004D890000}"/>
    <cellStyle name="Standard 4 8 3 2 5" xfId="37308" xr:uid="{00000000-0005-0000-0000-00004E890000}"/>
    <cellStyle name="Standard 4 8 3 3" xfId="9040" xr:uid="{00000000-0005-0000-0000-00004F890000}"/>
    <cellStyle name="Standard 4 8 3 3 2" xfId="21307" xr:uid="{00000000-0005-0000-0000-000050890000}"/>
    <cellStyle name="Standard 4 8 3 3 2 2" xfId="37309" xr:uid="{00000000-0005-0000-0000-000051890000}"/>
    <cellStyle name="Standard 4 8 3 3 2 3" xfId="37310" xr:uid="{00000000-0005-0000-0000-000052890000}"/>
    <cellStyle name="Standard 4 8 3 3 3" xfId="37311" xr:uid="{00000000-0005-0000-0000-000053890000}"/>
    <cellStyle name="Standard 4 8 3 3 4" xfId="37312" xr:uid="{00000000-0005-0000-0000-000054890000}"/>
    <cellStyle name="Standard 4 8 3 4" xfId="21308" xr:uid="{00000000-0005-0000-0000-000055890000}"/>
    <cellStyle name="Standard 4 8 3 4 2" xfId="37313" xr:uid="{00000000-0005-0000-0000-000056890000}"/>
    <cellStyle name="Standard 4 8 3 4 3" xfId="37314" xr:uid="{00000000-0005-0000-0000-000057890000}"/>
    <cellStyle name="Standard 4 8 3 5" xfId="37315" xr:uid="{00000000-0005-0000-0000-000058890000}"/>
    <cellStyle name="Standard 4 8 3 6" xfId="37316" xr:uid="{00000000-0005-0000-0000-000059890000}"/>
    <cellStyle name="Standard 4 8 4" xfId="1097" xr:uid="{00000000-0005-0000-0000-00005A890000}"/>
    <cellStyle name="Standard 4 8 4 2" xfId="21309" xr:uid="{00000000-0005-0000-0000-00005B890000}"/>
    <cellStyle name="Standard 4 8 4 2 2" xfId="37317" xr:uid="{00000000-0005-0000-0000-00005C890000}"/>
    <cellStyle name="Standard 4 8 4 2 3" xfId="37318" xr:uid="{00000000-0005-0000-0000-00005D890000}"/>
    <cellStyle name="Standard 4 8 4 2 4" xfId="37319" xr:uid="{00000000-0005-0000-0000-00005E890000}"/>
    <cellStyle name="Standard 4 8 4 3" xfId="37320" xr:uid="{00000000-0005-0000-0000-00005F890000}"/>
    <cellStyle name="Standard 4 8 4 4" xfId="37321" xr:uid="{00000000-0005-0000-0000-000060890000}"/>
    <cellStyle name="Standard 4 8 4 5" xfId="37322" xr:uid="{00000000-0005-0000-0000-000061890000}"/>
    <cellStyle name="Standard 4 8 5" xfId="1395" xr:uid="{00000000-0005-0000-0000-000062890000}"/>
    <cellStyle name="Standard 4 8 5 2" xfId="21310" xr:uid="{00000000-0005-0000-0000-000063890000}"/>
    <cellStyle name="Standard 4 8 5 2 2" xfId="37323" xr:uid="{00000000-0005-0000-0000-000064890000}"/>
    <cellStyle name="Standard 4 8 5 2 3" xfId="37324" xr:uid="{00000000-0005-0000-0000-000065890000}"/>
    <cellStyle name="Standard 4 8 5 3" xfId="37325" xr:uid="{00000000-0005-0000-0000-000066890000}"/>
    <cellStyle name="Standard 4 8 5 4" xfId="37326" xr:uid="{00000000-0005-0000-0000-000067890000}"/>
    <cellStyle name="Standard 4 8 6" xfId="21311" xr:uid="{00000000-0005-0000-0000-000068890000}"/>
    <cellStyle name="Standard 4 8 6 2" xfId="37327" xr:uid="{00000000-0005-0000-0000-000069890000}"/>
    <cellStyle name="Standard 4 8 6 3" xfId="37328" xr:uid="{00000000-0005-0000-0000-00006A890000}"/>
    <cellStyle name="Standard 4 8 6 4" xfId="37329" xr:uid="{00000000-0005-0000-0000-00006B890000}"/>
    <cellStyle name="Standard 4 8 7" xfId="37330" xr:uid="{00000000-0005-0000-0000-00006C890000}"/>
    <cellStyle name="Standard 4 8 7 2" xfId="37331" xr:uid="{00000000-0005-0000-0000-00006D890000}"/>
    <cellStyle name="Standard 4 8 8" xfId="37332" xr:uid="{00000000-0005-0000-0000-00006E890000}"/>
    <cellStyle name="Standard 4 8 9" xfId="37333" xr:uid="{00000000-0005-0000-0000-00006F890000}"/>
    <cellStyle name="Standard 4 9" xfId="1098" xr:uid="{00000000-0005-0000-0000-000070890000}"/>
    <cellStyle name="Standard 4 9 2" xfId="1099" xr:uid="{00000000-0005-0000-0000-000071890000}"/>
    <cellStyle name="Standard 4 9 2 2" xfId="1100" xr:uid="{00000000-0005-0000-0000-000072890000}"/>
    <cellStyle name="Standard 4 9 2 2 2" xfId="1101" xr:uid="{00000000-0005-0000-0000-000073890000}"/>
    <cellStyle name="Standard 4 9 2 2 2 2" xfId="21312" xr:uid="{00000000-0005-0000-0000-000074890000}"/>
    <cellStyle name="Standard 4 9 2 2 2 2 2" xfId="37334" xr:uid="{00000000-0005-0000-0000-000075890000}"/>
    <cellStyle name="Standard 4 9 2 2 2 2 3" xfId="37335" xr:uid="{00000000-0005-0000-0000-000076890000}"/>
    <cellStyle name="Standard 4 9 2 2 2 2 4" xfId="37336" xr:uid="{00000000-0005-0000-0000-000077890000}"/>
    <cellStyle name="Standard 4 9 2 2 2 3" xfId="37337" xr:uid="{00000000-0005-0000-0000-000078890000}"/>
    <cellStyle name="Standard 4 9 2 2 2 4" xfId="37338" xr:uid="{00000000-0005-0000-0000-000079890000}"/>
    <cellStyle name="Standard 4 9 2 2 2 5" xfId="37339" xr:uid="{00000000-0005-0000-0000-00007A890000}"/>
    <cellStyle name="Standard 4 9 2 2 3" xfId="9041" xr:uid="{00000000-0005-0000-0000-00007B890000}"/>
    <cellStyle name="Standard 4 9 2 2 3 2" xfId="21313" xr:uid="{00000000-0005-0000-0000-00007C890000}"/>
    <cellStyle name="Standard 4 9 2 2 3 2 2" xfId="37340" xr:uid="{00000000-0005-0000-0000-00007D890000}"/>
    <cellStyle name="Standard 4 9 2 2 3 2 3" xfId="37341" xr:uid="{00000000-0005-0000-0000-00007E890000}"/>
    <cellStyle name="Standard 4 9 2 2 3 3" xfId="37342" xr:uid="{00000000-0005-0000-0000-00007F890000}"/>
    <cellStyle name="Standard 4 9 2 2 3 4" xfId="37343" xr:uid="{00000000-0005-0000-0000-000080890000}"/>
    <cellStyle name="Standard 4 9 2 2 4" xfId="21314" xr:uid="{00000000-0005-0000-0000-000081890000}"/>
    <cellStyle name="Standard 4 9 2 2 4 2" xfId="37344" xr:uid="{00000000-0005-0000-0000-000082890000}"/>
    <cellStyle name="Standard 4 9 2 2 4 3" xfId="37345" xr:uid="{00000000-0005-0000-0000-000083890000}"/>
    <cellStyle name="Standard 4 9 2 2 5" xfId="37346" xr:uid="{00000000-0005-0000-0000-000084890000}"/>
    <cellStyle name="Standard 4 9 2 2 6" xfId="37347" xr:uid="{00000000-0005-0000-0000-000085890000}"/>
    <cellStyle name="Standard 4 9 2 3" xfId="1102" xr:uid="{00000000-0005-0000-0000-000086890000}"/>
    <cellStyle name="Standard 4 9 2 3 2" xfId="21315" xr:uid="{00000000-0005-0000-0000-000087890000}"/>
    <cellStyle name="Standard 4 9 2 3 2 2" xfId="37348" xr:uid="{00000000-0005-0000-0000-000088890000}"/>
    <cellStyle name="Standard 4 9 2 3 2 3" xfId="37349" xr:uid="{00000000-0005-0000-0000-000089890000}"/>
    <cellStyle name="Standard 4 9 2 3 2 4" xfId="37350" xr:uid="{00000000-0005-0000-0000-00008A890000}"/>
    <cellStyle name="Standard 4 9 2 3 3" xfId="37351" xr:uid="{00000000-0005-0000-0000-00008B890000}"/>
    <cellStyle name="Standard 4 9 2 3 4" xfId="37352" xr:uid="{00000000-0005-0000-0000-00008C890000}"/>
    <cellStyle name="Standard 4 9 2 3 5" xfId="37353" xr:uid="{00000000-0005-0000-0000-00008D890000}"/>
    <cellStyle name="Standard 4 9 2 4" xfId="9042" xr:uid="{00000000-0005-0000-0000-00008E890000}"/>
    <cellStyle name="Standard 4 9 2 4 2" xfId="21316" xr:uid="{00000000-0005-0000-0000-00008F890000}"/>
    <cellStyle name="Standard 4 9 2 4 2 2" xfId="37354" xr:uid="{00000000-0005-0000-0000-000090890000}"/>
    <cellStyle name="Standard 4 9 2 4 2 3" xfId="37355" xr:uid="{00000000-0005-0000-0000-000091890000}"/>
    <cellStyle name="Standard 4 9 2 4 3" xfId="37356" xr:uid="{00000000-0005-0000-0000-000092890000}"/>
    <cellStyle name="Standard 4 9 2 4 4" xfId="37357" xr:uid="{00000000-0005-0000-0000-000093890000}"/>
    <cellStyle name="Standard 4 9 2 5" xfId="21317" xr:uid="{00000000-0005-0000-0000-000094890000}"/>
    <cellStyle name="Standard 4 9 2 5 2" xfId="37358" xr:uid="{00000000-0005-0000-0000-000095890000}"/>
    <cellStyle name="Standard 4 9 2 5 3" xfId="37359" xr:uid="{00000000-0005-0000-0000-000096890000}"/>
    <cellStyle name="Standard 4 9 2 5 4" xfId="37360" xr:uid="{00000000-0005-0000-0000-000097890000}"/>
    <cellStyle name="Standard 4 9 2 6" xfId="37361" xr:uid="{00000000-0005-0000-0000-000098890000}"/>
    <cellStyle name="Standard 4 9 2 6 2" xfId="37362" xr:uid="{00000000-0005-0000-0000-000099890000}"/>
    <cellStyle name="Standard 4 9 2 7" xfId="37363" xr:uid="{00000000-0005-0000-0000-00009A890000}"/>
    <cellStyle name="Standard 4 9 2 8" xfId="37364" xr:uid="{00000000-0005-0000-0000-00009B890000}"/>
    <cellStyle name="Standard 4 9 3" xfId="1103" xr:uid="{00000000-0005-0000-0000-00009C890000}"/>
    <cellStyle name="Standard 4 9 3 2" xfId="1104" xr:uid="{00000000-0005-0000-0000-00009D890000}"/>
    <cellStyle name="Standard 4 9 3 2 2" xfId="21318" xr:uid="{00000000-0005-0000-0000-00009E890000}"/>
    <cellStyle name="Standard 4 9 3 2 2 2" xfId="37365" xr:uid="{00000000-0005-0000-0000-00009F890000}"/>
    <cellStyle name="Standard 4 9 3 2 2 3" xfId="37366" xr:uid="{00000000-0005-0000-0000-0000A0890000}"/>
    <cellStyle name="Standard 4 9 3 2 2 4" xfId="37367" xr:uid="{00000000-0005-0000-0000-0000A1890000}"/>
    <cellStyle name="Standard 4 9 3 2 3" xfId="37368" xr:uid="{00000000-0005-0000-0000-0000A2890000}"/>
    <cellStyle name="Standard 4 9 3 2 4" xfId="37369" xr:uid="{00000000-0005-0000-0000-0000A3890000}"/>
    <cellStyle name="Standard 4 9 3 2 5" xfId="37370" xr:uid="{00000000-0005-0000-0000-0000A4890000}"/>
    <cellStyle name="Standard 4 9 3 3" xfId="9043" xr:uid="{00000000-0005-0000-0000-0000A5890000}"/>
    <cellStyle name="Standard 4 9 3 3 2" xfId="21319" xr:uid="{00000000-0005-0000-0000-0000A6890000}"/>
    <cellStyle name="Standard 4 9 3 3 2 2" xfId="37371" xr:uid="{00000000-0005-0000-0000-0000A7890000}"/>
    <cellStyle name="Standard 4 9 3 3 2 3" xfId="37372" xr:uid="{00000000-0005-0000-0000-0000A8890000}"/>
    <cellStyle name="Standard 4 9 3 3 3" xfId="37373" xr:uid="{00000000-0005-0000-0000-0000A9890000}"/>
    <cellStyle name="Standard 4 9 3 3 4" xfId="37374" xr:uid="{00000000-0005-0000-0000-0000AA890000}"/>
    <cellStyle name="Standard 4 9 3 4" xfId="21320" xr:uid="{00000000-0005-0000-0000-0000AB890000}"/>
    <cellStyle name="Standard 4 9 3 4 2" xfId="37375" xr:uid="{00000000-0005-0000-0000-0000AC890000}"/>
    <cellStyle name="Standard 4 9 3 4 3" xfId="37376" xr:uid="{00000000-0005-0000-0000-0000AD890000}"/>
    <cellStyle name="Standard 4 9 3 5" xfId="37377" xr:uid="{00000000-0005-0000-0000-0000AE890000}"/>
    <cellStyle name="Standard 4 9 3 6" xfId="37378" xr:uid="{00000000-0005-0000-0000-0000AF890000}"/>
    <cellStyle name="Standard 4 9 4" xfId="1105" xr:uid="{00000000-0005-0000-0000-0000B0890000}"/>
    <cellStyle name="Standard 4 9 4 2" xfId="21321" xr:uid="{00000000-0005-0000-0000-0000B1890000}"/>
    <cellStyle name="Standard 4 9 4 2 2" xfId="37379" xr:uid="{00000000-0005-0000-0000-0000B2890000}"/>
    <cellStyle name="Standard 4 9 4 2 3" xfId="37380" xr:uid="{00000000-0005-0000-0000-0000B3890000}"/>
    <cellStyle name="Standard 4 9 4 2 4" xfId="37381" xr:uid="{00000000-0005-0000-0000-0000B4890000}"/>
    <cellStyle name="Standard 4 9 4 3" xfId="37382" xr:uid="{00000000-0005-0000-0000-0000B5890000}"/>
    <cellStyle name="Standard 4 9 4 4" xfId="37383" xr:uid="{00000000-0005-0000-0000-0000B6890000}"/>
    <cellStyle name="Standard 4 9 4 5" xfId="37384" xr:uid="{00000000-0005-0000-0000-0000B7890000}"/>
    <cellStyle name="Standard 4 9 5" xfId="1396" xr:uid="{00000000-0005-0000-0000-0000B8890000}"/>
    <cellStyle name="Standard 4 9 5 2" xfId="21322" xr:uid="{00000000-0005-0000-0000-0000B9890000}"/>
    <cellStyle name="Standard 4 9 5 2 2" xfId="37385" xr:uid="{00000000-0005-0000-0000-0000BA890000}"/>
    <cellStyle name="Standard 4 9 5 2 3" xfId="37386" xr:uid="{00000000-0005-0000-0000-0000BB890000}"/>
    <cellStyle name="Standard 4 9 5 3" xfId="37387" xr:uid="{00000000-0005-0000-0000-0000BC890000}"/>
    <cellStyle name="Standard 4 9 5 4" xfId="37388" xr:uid="{00000000-0005-0000-0000-0000BD890000}"/>
    <cellStyle name="Standard 4 9 6" xfId="21323" xr:uid="{00000000-0005-0000-0000-0000BE890000}"/>
    <cellStyle name="Standard 4 9 6 2" xfId="37389" xr:uid="{00000000-0005-0000-0000-0000BF890000}"/>
    <cellStyle name="Standard 4 9 6 3" xfId="37390" xr:uid="{00000000-0005-0000-0000-0000C0890000}"/>
    <cellStyle name="Standard 4 9 6 4" xfId="37391" xr:uid="{00000000-0005-0000-0000-0000C1890000}"/>
    <cellStyle name="Standard 4 9 7" xfId="37392" xr:uid="{00000000-0005-0000-0000-0000C2890000}"/>
    <cellStyle name="Standard 4 9 7 2" xfId="37393" xr:uid="{00000000-0005-0000-0000-0000C3890000}"/>
    <cellStyle name="Standard 4 9 8" xfId="37394" xr:uid="{00000000-0005-0000-0000-0000C4890000}"/>
    <cellStyle name="Standard 4 9 9" xfId="37395" xr:uid="{00000000-0005-0000-0000-0000C5890000}"/>
    <cellStyle name="Standard 5" xfId="1106" xr:uid="{00000000-0005-0000-0000-0000C6890000}"/>
    <cellStyle name="Standard 5 2" xfId="9044" xr:uid="{00000000-0005-0000-0000-0000C7890000}"/>
    <cellStyle name="Standard 5 2 2" xfId="21324" xr:uid="{00000000-0005-0000-0000-0000C8890000}"/>
    <cellStyle name="Standard 5 2 2 2" xfId="37396" xr:uid="{00000000-0005-0000-0000-0000C9890000}"/>
    <cellStyle name="Standard 5 2 2 3" xfId="37397" xr:uid="{00000000-0005-0000-0000-0000CA890000}"/>
    <cellStyle name="Standard 5 2 2 4" xfId="37398" xr:uid="{00000000-0005-0000-0000-0000CB890000}"/>
    <cellStyle name="Standard 5 2 3" xfId="37399" xr:uid="{00000000-0005-0000-0000-0000CC890000}"/>
    <cellStyle name="Standard 5 2 4" xfId="37400" xr:uid="{00000000-0005-0000-0000-0000CD890000}"/>
    <cellStyle name="Standard 5 2 5" xfId="37401" xr:uid="{00000000-0005-0000-0000-0000CE890000}"/>
    <cellStyle name="Standard 5 3" xfId="9045" xr:uid="{00000000-0005-0000-0000-0000CF890000}"/>
    <cellStyle name="Standard 5 4" xfId="21325" xr:uid="{00000000-0005-0000-0000-0000D0890000}"/>
    <cellStyle name="Standard 5 4 2" xfId="20530" xr:uid="{00000000-0005-0000-0000-0000D1890000}"/>
    <cellStyle name="Standard 5 4 3" xfId="38811" xr:uid="{00000000-0005-0000-0000-0000D2890000}"/>
    <cellStyle name="Standard 5 5" xfId="21326" xr:uid="{00000000-0005-0000-0000-0000D3890000}"/>
    <cellStyle name="Standard 5 6" xfId="38812" xr:uid="{00000000-0005-0000-0000-0000D4890000}"/>
    <cellStyle name="Standard 5 7" xfId="38813" xr:uid="{00000000-0005-0000-0000-0000D5890000}"/>
    <cellStyle name="Standard 6" xfId="1107" xr:uid="{00000000-0005-0000-0000-0000D6890000}"/>
    <cellStyle name="Standard 6 10" xfId="1108" xr:uid="{00000000-0005-0000-0000-0000D7890000}"/>
    <cellStyle name="Standard 6 10 2" xfId="1109" xr:uid="{00000000-0005-0000-0000-0000D8890000}"/>
    <cellStyle name="Standard 6 10 2 2" xfId="1110" xr:uid="{00000000-0005-0000-0000-0000D9890000}"/>
    <cellStyle name="Standard 6 10 2 2 2" xfId="21327" xr:uid="{00000000-0005-0000-0000-0000DA890000}"/>
    <cellStyle name="Standard 6 10 2 2 2 2" xfId="37402" xr:uid="{00000000-0005-0000-0000-0000DB890000}"/>
    <cellStyle name="Standard 6 10 2 2 2 3" xfId="37403" xr:uid="{00000000-0005-0000-0000-0000DC890000}"/>
    <cellStyle name="Standard 6 10 2 2 2 4" xfId="37404" xr:uid="{00000000-0005-0000-0000-0000DD890000}"/>
    <cellStyle name="Standard 6 10 2 2 3" xfId="37405" xr:uid="{00000000-0005-0000-0000-0000DE890000}"/>
    <cellStyle name="Standard 6 10 2 2 4" xfId="37406" xr:uid="{00000000-0005-0000-0000-0000DF890000}"/>
    <cellStyle name="Standard 6 10 2 2 5" xfId="37407" xr:uid="{00000000-0005-0000-0000-0000E0890000}"/>
    <cellStyle name="Standard 6 10 2 3" xfId="9046" xr:uid="{00000000-0005-0000-0000-0000E1890000}"/>
    <cellStyle name="Standard 6 10 2 3 2" xfId="21328" xr:uid="{00000000-0005-0000-0000-0000E2890000}"/>
    <cellStyle name="Standard 6 10 2 3 2 2" xfId="37408" xr:uid="{00000000-0005-0000-0000-0000E3890000}"/>
    <cellStyle name="Standard 6 10 2 3 2 3" xfId="37409" xr:uid="{00000000-0005-0000-0000-0000E4890000}"/>
    <cellStyle name="Standard 6 10 2 3 3" xfId="37410" xr:uid="{00000000-0005-0000-0000-0000E5890000}"/>
    <cellStyle name="Standard 6 10 2 3 4" xfId="37411" xr:uid="{00000000-0005-0000-0000-0000E6890000}"/>
    <cellStyle name="Standard 6 10 2 4" xfId="21329" xr:uid="{00000000-0005-0000-0000-0000E7890000}"/>
    <cellStyle name="Standard 6 10 2 4 2" xfId="37412" xr:uid="{00000000-0005-0000-0000-0000E8890000}"/>
    <cellStyle name="Standard 6 10 2 4 3" xfId="37413" xr:uid="{00000000-0005-0000-0000-0000E9890000}"/>
    <cellStyle name="Standard 6 10 2 5" xfId="37414" xr:uid="{00000000-0005-0000-0000-0000EA890000}"/>
    <cellStyle name="Standard 6 10 2 6" xfId="37415" xr:uid="{00000000-0005-0000-0000-0000EB890000}"/>
    <cellStyle name="Standard 6 10 3" xfId="1111" xr:uid="{00000000-0005-0000-0000-0000EC890000}"/>
    <cellStyle name="Standard 6 10 3 2" xfId="21330" xr:uid="{00000000-0005-0000-0000-0000ED890000}"/>
    <cellStyle name="Standard 6 10 3 2 2" xfId="37416" xr:uid="{00000000-0005-0000-0000-0000EE890000}"/>
    <cellStyle name="Standard 6 10 3 2 3" xfId="37417" xr:uid="{00000000-0005-0000-0000-0000EF890000}"/>
    <cellStyle name="Standard 6 10 3 2 4" xfId="37418" xr:uid="{00000000-0005-0000-0000-0000F0890000}"/>
    <cellStyle name="Standard 6 10 3 3" xfId="37419" xr:uid="{00000000-0005-0000-0000-0000F1890000}"/>
    <cellStyle name="Standard 6 10 3 4" xfId="37420" xr:uid="{00000000-0005-0000-0000-0000F2890000}"/>
    <cellStyle name="Standard 6 10 3 5" xfId="37421" xr:uid="{00000000-0005-0000-0000-0000F3890000}"/>
    <cellStyle name="Standard 6 10 4" xfId="9047" xr:uid="{00000000-0005-0000-0000-0000F4890000}"/>
    <cellStyle name="Standard 6 10 4 2" xfId="21331" xr:uid="{00000000-0005-0000-0000-0000F5890000}"/>
    <cellStyle name="Standard 6 10 4 2 2" xfId="37422" xr:uid="{00000000-0005-0000-0000-0000F6890000}"/>
    <cellStyle name="Standard 6 10 4 2 3" xfId="37423" xr:uid="{00000000-0005-0000-0000-0000F7890000}"/>
    <cellStyle name="Standard 6 10 4 3" xfId="37424" xr:uid="{00000000-0005-0000-0000-0000F8890000}"/>
    <cellStyle name="Standard 6 10 4 4" xfId="37425" xr:uid="{00000000-0005-0000-0000-0000F9890000}"/>
    <cellStyle name="Standard 6 10 5" xfId="21332" xr:uid="{00000000-0005-0000-0000-0000FA890000}"/>
    <cellStyle name="Standard 6 10 5 2" xfId="37426" xr:uid="{00000000-0005-0000-0000-0000FB890000}"/>
    <cellStyle name="Standard 6 10 5 3" xfId="37427" xr:uid="{00000000-0005-0000-0000-0000FC890000}"/>
    <cellStyle name="Standard 6 10 5 4" xfId="37428" xr:uid="{00000000-0005-0000-0000-0000FD890000}"/>
    <cellStyle name="Standard 6 10 6" xfId="37429" xr:uid="{00000000-0005-0000-0000-0000FE890000}"/>
    <cellStyle name="Standard 6 10 6 2" xfId="37430" xr:uid="{00000000-0005-0000-0000-0000FF890000}"/>
    <cellStyle name="Standard 6 10 7" xfId="37431" xr:uid="{00000000-0005-0000-0000-0000008A0000}"/>
    <cellStyle name="Standard 6 10 8" xfId="37432" xr:uid="{00000000-0005-0000-0000-0000018A0000}"/>
    <cellStyle name="Standard 6 11" xfId="1112" xr:uid="{00000000-0005-0000-0000-0000028A0000}"/>
    <cellStyle name="Standard 6 11 2" xfId="1113" xr:uid="{00000000-0005-0000-0000-0000038A0000}"/>
    <cellStyle name="Standard 6 11 2 2" xfId="21333" xr:uid="{00000000-0005-0000-0000-0000048A0000}"/>
    <cellStyle name="Standard 6 11 2 2 2" xfId="37433" xr:uid="{00000000-0005-0000-0000-0000058A0000}"/>
    <cellStyle name="Standard 6 11 2 2 3" xfId="37434" xr:uid="{00000000-0005-0000-0000-0000068A0000}"/>
    <cellStyle name="Standard 6 11 2 2 4" xfId="37435" xr:uid="{00000000-0005-0000-0000-0000078A0000}"/>
    <cellStyle name="Standard 6 11 2 3" xfId="37436" xr:uid="{00000000-0005-0000-0000-0000088A0000}"/>
    <cellStyle name="Standard 6 11 2 4" xfId="37437" xr:uid="{00000000-0005-0000-0000-0000098A0000}"/>
    <cellStyle name="Standard 6 11 2 5" xfId="37438" xr:uid="{00000000-0005-0000-0000-00000A8A0000}"/>
    <cellStyle name="Standard 6 11 3" xfId="9048" xr:uid="{00000000-0005-0000-0000-00000B8A0000}"/>
    <cellStyle name="Standard 6 11 3 2" xfId="21334" xr:uid="{00000000-0005-0000-0000-00000C8A0000}"/>
    <cellStyle name="Standard 6 11 3 2 2" xfId="37439" xr:uid="{00000000-0005-0000-0000-00000D8A0000}"/>
    <cellStyle name="Standard 6 11 3 2 3" xfId="37440" xr:uid="{00000000-0005-0000-0000-00000E8A0000}"/>
    <cellStyle name="Standard 6 11 3 3" xfId="37441" xr:uid="{00000000-0005-0000-0000-00000F8A0000}"/>
    <cellStyle name="Standard 6 11 3 4" xfId="37442" xr:uid="{00000000-0005-0000-0000-0000108A0000}"/>
    <cellStyle name="Standard 6 11 4" xfId="21335" xr:uid="{00000000-0005-0000-0000-0000118A0000}"/>
    <cellStyle name="Standard 6 11 4 2" xfId="37443" xr:uid="{00000000-0005-0000-0000-0000128A0000}"/>
    <cellStyle name="Standard 6 11 4 3" xfId="37444" xr:uid="{00000000-0005-0000-0000-0000138A0000}"/>
    <cellStyle name="Standard 6 11 5" xfId="37445" xr:uid="{00000000-0005-0000-0000-0000148A0000}"/>
    <cellStyle name="Standard 6 11 5 2" xfId="37446" xr:uid="{00000000-0005-0000-0000-0000158A0000}"/>
    <cellStyle name="Standard 6 11 6" xfId="37447" xr:uid="{00000000-0005-0000-0000-0000168A0000}"/>
    <cellStyle name="Standard 6 12" xfId="1114" xr:uid="{00000000-0005-0000-0000-0000178A0000}"/>
    <cellStyle name="Standard 6 12 2" xfId="1115" xr:uid="{00000000-0005-0000-0000-0000188A0000}"/>
    <cellStyle name="Standard 6 12 2 2" xfId="21336" xr:uid="{00000000-0005-0000-0000-0000198A0000}"/>
    <cellStyle name="Standard 6 12 2 2 2" xfId="37448" xr:uid="{00000000-0005-0000-0000-00001A8A0000}"/>
    <cellStyle name="Standard 6 12 2 2 3" xfId="37449" xr:uid="{00000000-0005-0000-0000-00001B8A0000}"/>
    <cellStyle name="Standard 6 12 2 2 4" xfId="37450" xr:uid="{00000000-0005-0000-0000-00001C8A0000}"/>
    <cellStyle name="Standard 6 12 2 3" xfId="37451" xr:uid="{00000000-0005-0000-0000-00001D8A0000}"/>
    <cellStyle name="Standard 6 12 2 4" xfId="37452" xr:uid="{00000000-0005-0000-0000-00001E8A0000}"/>
    <cellStyle name="Standard 6 12 2 5" xfId="37453" xr:uid="{00000000-0005-0000-0000-00001F8A0000}"/>
    <cellStyle name="Standard 6 12 3" xfId="21337" xr:uid="{00000000-0005-0000-0000-0000208A0000}"/>
    <cellStyle name="Standard 6 12 3 2" xfId="37454" xr:uid="{00000000-0005-0000-0000-0000218A0000}"/>
    <cellStyle name="Standard 6 12 3 3" xfId="37455" xr:uid="{00000000-0005-0000-0000-0000228A0000}"/>
    <cellStyle name="Standard 6 12 3 4" xfId="37456" xr:uid="{00000000-0005-0000-0000-0000238A0000}"/>
    <cellStyle name="Standard 6 12 4" xfId="37457" xr:uid="{00000000-0005-0000-0000-0000248A0000}"/>
    <cellStyle name="Standard 6 12 5" xfId="37458" xr:uid="{00000000-0005-0000-0000-0000258A0000}"/>
    <cellStyle name="Standard 6 12 6" xfId="37459" xr:uid="{00000000-0005-0000-0000-0000268A0000}"/>
    <cellStyle name="Standard 6 13" xfId="1116" xr:uid="{00000000-0005-0000-0000-0000278A0000}"/>
    <cellStyle name="Standard 6 13 2" xfId="1117" xr:uid="{00000000-0005-0000-0000-0000288A0000}"/>
    <cellStyle name="Standard 6 13 2 2" xfId="21338" xr:uid="{00000000-0005-0000-0000-0000298A0000}"/>
    <cellStyle name="Standard 6 13 2 2 2" xfId="38814" xr:uid="{00000000-0005-0000-0000-00002A8A0000}"/>
    <cellStyle name="Standard 6 13 2 2 3" xfId="38815" xr:uid="{00000000-0005-0000-0000-00002B8A0000}"/>
    <cellStyle name="Standard 6 13 2 3" xfId="37460" xr:uid="{00000000-0005-0000-0000-00002C8A0000}"/>
    <cellStyle name="Standard 6 13 2 4" xfId="37461" xr:uid="{00000000-0005-0000-0000-00002D8A0000}"/>
    <cellStyle name="Standard 6 13 3" xfId="21339" xr:uid="{00000000-0005-0000-0000-00002E8A0000}"/>
    <cellStyle name="Standard 6 13 3 2" xfId="38816" xr:uid="{00000000-0005-0000-0000-00002F8A0000}"/>
    <cellStyle name="Standard 6 13 3 3" xfId="38817" xr:uid="{00000000-0005-0000-0000-0000308A0000}"/>
    <cellStyle name="Standard 6 13 4" xfId="37462" xr:uid="{00000000-0005-0000-0000-0000318A0000}"/>
    <cellStyle name="Standard 6 13 5" xfId="37463" xr:uid="{00000000-0005-0000-0000-0000328A0000}"/>
    <cellStyle name="Standard 6 14" xfId="1118" xr:uid="{00000000-0005-0000-0000-0000338A0000}"/>
    <cellStyle name="Standard 6 14 2" xfId="21340" xr:uid="{00000000-0005-0000-0000-0000348A0000}"/>
    <cellStyle name="Standard 6 14 2 2" xfId="37464" xr:uid="{00000000-0005-0000-0000-0000358A0000}"/>
    <cellStyle name="Standard 6 14 2 3" xfId="37465" xr:uid="{00000000-0005-0000-0000-0000368A0000}"/>
    <cellStyle name="Standard 6 14 2 4" xfId="37466" xr:uid="{00000000-0005-0000-0000-0000378A0000}"/>
    <cellStyle name="Standard 6 14 3" xfId="37467" xr:uid="{00000000-0005-0000-0000-0000388A0000}"/>
    <cellStyle name="Standard 6 14 4" xfId="37468" xr:uid="{00000000-0005-0000-0000-0000398A0000}"/>
    <cellStyle name="Standard 6 14 5" xfId="37469" xr:uid="{00000000-0005-0000-0000-00003A8A0000}"/>
    <cellStyle name="Standard 6 15" xfId="9049" xr:uid="{00000000-0005-0000-0000-00003B8A0000}"/>
    <cellStyle name="Standard 6 15 2" xfId="21341" xr:uid="{00000000-0005-0000-0000-00003C8A0000}"/>
    <cellStyle name="Standard 6 15 2 2" xfId="37470" xr:uid="{00000000-0005-0000-0000-00003D8A0000}"/>
    <cellStyle name="Standard 6 15 2 3" xfId="37471" xr:uid="{00000000-0005-0000-0000-00003E8A0000}"/>
    <cellStyle name="Standard 6 15 3" xfId="37472" xr:uid="{00000000-0005-0000-0000-00003F8A0000}"/>
    <cellStyle name="Standard 6 15 4" xfId="37473" xr:uid="{00000000-0005-0000-0000-0000408A0000}"/>
    <cellStyle name="Standard 6 16" xfId="21342" xr:uid="{00000000-0005-0000-0000-0000418A0000}"/>
    <cellStyle name="Standard 6 16 2" xfId="37474" xr:uid="{00000000-0005-0000-0000-0000428A0000}"/>
    <cellStyle name="Standard 6 16 3" xfId="37475" xr:uid="{00000000-0005-0000-0000-0000438A0000}"/>
    <cellStyle name="Standard 6 16 4" xfId="37476" xr:uid="{00000000-0005-0000-0000-0000448A0000}"/>
    <cellStyle name="Standard 6 17" xfId="37477" xr:uid="{00000000-0005-0000-0000-0000458A0000}"/>
    <cellStyle name="Standard 6 17 2" xfId="37478" xr:uid="{00000000-0005-0000-0000-0000468A0000}"/>
    <cellStyle name="Standard 6 18" xfId="37479" xr:uid="{00000000-0005-0000-0000-0000478A0000}"/>
    <cellStyle name="Standard 6 18 2" xfId="37480" xr:uid="{00000000-0005-0000-0000-0000488A0000}"/>
    <cellStyle name="Standard 6 19" xfId="37481" xr:uid="{00000000-0005-0000-0000-0000498A0000}"/>
    <cellStyle name="Standard 6 2" xfId="1119" xr:uid="{00000000-0005-0000-0000-00004A8A0000}"/>
    <cellStyle name="Standard 6 2 10" xfId="21343" xr:uid="{00000000-0005-0000-0000-00004B8A0000}"/>
    <cellStyle name="Standard 6 2 10 2" xfId="37482" xr:uid="{00000000-0005-0000-0000-00004C8A0000}"/>
    <cellStyle name="Standard 6 2 10 3" xfId="37483" xr:uid="{00000000-0005-0000-0000-00004D8A0000}"/>
    <cellStyle name="Standard 6 2 10 4" xfId="37484" xr:uid="{00000000-0005-0000-0000-00004E8A0000}"/>
    <cellStyle name="Standard 6 2 11" xfId="37485" xr:uid="{00000000-0005-0000-0000-00004F8A0000}"/>
    <cellStyle name="Standard 6 2 11 2" xfId="37486" xr:uid="{00000000-0005-0000-0000-0000508A0000}"/>
    <cellStyle name="Standard 6 2 12" xfId="37487" xr:uid="{00000000-0005-0000-0000-0000518A0000}"/>
    <cellStyle name="Standard 6 2 13" xfId="37488" xr:uid="{00000000-0005-0000-0000-0000528A0000}"/>
    <cellStyle name="Standard 6 2 2" xfId="1120" xr:uid="{00000000-0005-0000-0000-0000538A0000}"/>
    <cellStyle name="Standard 6 2 2 2" xfId="1121" xr:uid="{00000000-0005-0000-0000-0000548A0000}"/>
    <cellStyle name="Standard 6 2 2 2 2" xfId="1122" xr:uid="{00000000-0005-0000-0000-0000558A0000}"/>
    <cellStyle name="Standard 6 2 2 2 2 2" xfId="1123" xr:uid="{00000000-0005-0000-0000-0000568A0000}"/>
    <cellStyle name="Standard 6 2 2 2 2 2 2" xfId="21344" xr:uid="{00000000-0005-0000-0000-0000578A0000}"/>
    <cellStyle name="Standard 6 2 2 2 2 2 2 2" xfId="37489" xr:uid="{00000000-0005-0000-0000-0000588A0000}"/>
    <cellStyle name="Standard 6 2 2 2 2 2 2 3" xfId="37490" xr:uid="{00000000-0005-0000-0000-0000598A0000}"/>
    <cellStyle name="Standard 6 2 2 2 2 2 2 4" xfId="37491" xr:uid="{00000000-0005-0000-0000-00005A8A0000}"/>
    <cellStyle name="Standard 6 2 2 2 2 2 3" xfId="37492" xr:uid="{00000000-0005-0000-0000-00005B8A0000}"/>
    <cellStyle name="Standard 6 2 2 2 2 2 4" xfId="37493" xr:uid="{00000000-0005-0000-0000-00005C8A0000}"/>
    <cellStyle name="Standard 6 2 2 2 2 2 5" xfId="37494" xr:uid="{00000000-0005-0000-0000-00005D8A0000}"/>
    <cellStyle name="Standard 6 2 2 2 2 3" xfId="9050" xr:uid="{00000000-0005-0000-0000-00005E8A0000}"/>
    <cellStyle name="Standard 6 2 2 2 2 3 2" xfId="21345" xr:uid="{00000000-0005-0000-0000-00005F8A0000}"/>
    <cellStyle name="Standard 6 2 2 2 2 3 2 2" xfId="37495" xr:uid="{00000000-0005-0000-0000-0000608A0000}"/>
    <cellStyle name="Standard 6 2 2 2 2 3 2 3" xfId="37496" xr:uid="{00000000-0005-0000-0000-0000618A0000}"/>
    <cellStyle name="Standard 6 2 2 2 2 3 3" xfId="37497" xr:uid="{00000000-0005-0000-0000-0000628A0000}"/>
    <cellStyle name="Standard 6 2 2 2 2 3 4" xfId="37498" xr:uid="{00000000-0005-0000-0000-0000638A0000}"/>
    <cellStyle name="Standard 6 2 2 2 2 4" xfId="21346" xr:uid="{00000000-0005-0000-0000-0000648A0000}"/>
    <cellStyle name="Standard 6 2 2 2 2 4 2" xfId="37499" xr:uid="{00000000-0005-0000-0000-0000658A0000}"/>
    <cellStyle name="Standard 6 2 2 2 2 4 3" xfId="37500" xr:uid="{00000000-0005-0000-0000-0000668A0000}"/>
    <cellStyle name="Standard 6 2 2 2 2 5" xfId="37501" xr:uid="{00000000-0005-0000-0000-0000678A0000}"/>
    <cellStyle name="Standard 6 2 2 2 2 6" xfId="37502" xr:uid="{00000000-0005-0000-0000-0000688A0000}"/>
    <cellStyle name="Standard 6 2 2 2 3" xfId="1124" xr:uid="{00000000-0005-0000-0000-0000698A0000}"/>
    <cellStyle name="Standard 6 2 2 2 3 2" xfId="21347" xr:uid="{00000000-0005-0000-0000-00006A8A0000}"/>
    <cellStyle name="Standard 6 2 2 2 3 2 2" xfId="37503" xr:uid="{00000000-0005-0000-0000-00006B8A0000}"/>
    <cellStyle name="Standard 6 2 2 2 3 2 3" xfId="37504" xr:uid="{00000000-0005-0000-0000-00006C8A0000}"/>
    <cellStyle name="Standard 6 2 2 2 3 2 4" xfId="37505" xr:uid="{00000000-0005-0000-0000-00006D8A0000}"/>
    <cellStyle name="Standard 6 2 2 2 3 3" xfId="37506" xr:uid="{00000000-0005-0000-0000-00006E8A0000}"/>
    <cellStyle name="Standard 6 2 2 2 3 4" xfId="37507" xr:uid="{00000000-0005-0000-0000-00006F8A0000}"/>
    <cellStyle name="Standard 6 2 2 2 3 5" xfId="37508" xr:uid="{00000000-0005-0000-0000-0000708A0000}"/>
    <cellStyle name="Standard 6 2 2 2 4" xfId="9051" xr:uid="{00000000-0005-0000-0000-0000718A0000}"/>
    <cellStyle name="Standard 6 2 2 2 4 2" xfId="21348" xr:uid="{00000000-0005-0000-0000-0000728A0000}"/>
    <cellStyle name="Standard 6 2 2 2 4 2 2" xfId="37509" xr:uid="{00000000-0005-0000-0000-0000738A0000}"/>
    <cellStyle name="Standard 6 2 2 2 4 2 3" xfId="37510" xr:uid="{00000000-0005-0000-0000-0000748A0000}"/>
    <cellStyle name="Standard 6 2 2 2 4 3" xfId="37511" xr:uid="{00000000-0005-0000-0000-0000758A0000}"/>
    <cellStyle name="Standard 6 2 2 2 4 4" xfId="37512" xr:uid="{00000000-0005-0000-0000-0000768A0000}"/>
    <cellStyle name="Standard 6 2 2 2 5" xfId="21349" xr:uid="{00000000-0005-0000-0000-0000778A0000}"/>
    <cellStyle name="Standard 6 2 2 2 5 2" xfId="37513" xr:uid="{00000000-0005-0000-0000-0000788A0000}"/>
    <cellStyle name="Standard 6 2 2 2 5 3" xfId="37514" xr:uid="{00000000-0005-0000-0000-0000798A0000}"/>
    <cellStyle name="Standard 6 2 2 2 5 4" xfId="37515" xr:uid="{00000000-0005-0000-0000-00007A8A0000}"/>
    <cellStyle name="Standard 6 2 2 2 6" xfId="37516" xr:uid="{00000000-0005-0000-0000-00007B8A0000}"/>
    <cellStyle name="Standard 6 2 2 2 6 2" xfId="37517" xr:uid="{00000000-0005-0000-0000-00007C8A0000}"/>
    <cellStyle name="Standard 6 2 2 2 7" xfId="37518" xr:uid="{00000000-0005-0000-0000-00007D8A0000}"/>
    <cellStyle name="Standard 6 2 2 2 8" xfId="37519" xr:uid="{00000000-0005-0000-0000-00007E8A0000}"/>
    <cellStyle name="Standard 6 2 2 3" xfId="1125" xr:uid="{00000000-0005-0000-0000-00007F8A0000}"/>
    <cellStyle name="Standard 6 2 2 3 2" xfId="1126" xr:uid="{00000000-0005-0000-0000-0000808A0000}"/>
    <cellStyle name="Standard 6 2 2 3 2 2" xfId="21350" xr:uid="{00000000-0005-0000-0000-0000818A0000}"/>
    <cellStyle name="Standard 6 2 2 3 2 2 2" xfId="37520" xr:uid="{00000000-0005-0000-0000-0000828A0000}"/>
    <cellStyle name="Standard 6 2 2 3 2 2 3" xfId="37521" xr:uid="{00000000-0005-0000-0000-0000838A0000}"/>
    <cellStyle name="Standard 6 2 2 3 2 2 4" xfId="37522" xr:uid="{00000000-0005-0000-0000-0000848A0000}"/>
    <cellStyle name="Standard 6 2 2 3 2 3" xfId="37523" xr:uid="{00000000-0005-0000-0000-0000858A0000}"/>
    <cellStyle name="Standard 6 2 2 3 2 4" xfId="37524" xr:uid="{00000000-0005-0000-0000-0000868A0000}"/>
    <cellStyle name="Standard 6 2 2 3 2 5" xfId="37525" xr:uid="{00000000-0005-0000-0000-0000878A0000}"/>
    <cellStyle name="Standard 6 2 2 3 3" xfId="9052" xr:uid="{00000000-0005-0000-0000-0000888A0000}"/>
    <cellStyle name="Standard 6 2 2 3 3 2" xfId="21351" xr:uid="{00000000-0005-0000-0000-0000898A0000}"/>
    <cellStyle name="Standard 6 2 2 3 3 2 2" xfId="37526" xr:uid="{00000000-0005-0000-0000-00008A8A0000}"/>
    <cellStyle name="Standard 6 2 2 3 3 2 3" xfId="37527" xr:uid="{00000000-0005-0000-0000-00008B8A0000}"/>
    <cellStyle name="Standard 6 2 2 3 3 3" xfId="37528" xr:uid="{00000000-0005-0000-0000-00008C8A0000}"/>
    <cellStyle name="Standard 6 2 2 3 3 4" xfId="37529" xr:uid="{00000000-0005-0000-0000-00008D8A0000}"/>
    <cellStyle name="Standard 6 2 2 3 4" xfId="21352" xr:uid="{00000000-0005-0000-0000-00008E8A0000}"/>
    <cellStyle name="Standard 6 2 2 3 4 2" xfId="37530" xr:uid="{00000000-0005-0000-0000-00008F8A0000}"/>
    <cellStyle name="Standard 6 2 2 3 4 3" xfId="37531" xr:uid="{00000000-0005-0000-0000-0000908A0000}"/>
    <cellStyle name="Standard 6 2 2 3 5" xfId="37532" xr:uid="{00000000-0005-0000-0000-0000918A0000}"/>
    <cellStyle name="Standard 6 2 2 3 6" xfId="37533" xr:uid="{00000000-0005-0000-0000-0000928A0000}"/>
    <cellStyle name="Standard 6 2 2 4" xfId="1127" xr:uid="{00000000-0005-0000-0000-0000938A0000}"/>
    <cellStyle name="Standard 6 2 2 4 2" xfId="21353" xr:uid="{00000000-0005-0000-0000-0000948A0000}"/>
    <cellStyle name="Standard 6 2 2 4 2 2" xfId="37534" xr:uid="{00000000-0005-0000-0000-0000958A0000}"/>
    <cellStyle name="Standard 6 2 2 4 2 3" xfId="37535" xr:uid="{00000000-0005-0000-0000-0000968A0000}"/>
    <cellStyle name="Standard 6 2 2 4 2 4" xfId="37536" xr:uid="{00000000-0005-0000-0000-0000978A0000}"/>
    <cellStyle name="Standard 6 2 2 4 3" xfId="37537" xr:uid="{00000000-0005-0000-0000-0000988A0000}"/>
    <cellStyle name="Standard 6 2 2 4 4" xfId="37538" xr:uid="{00000000-0005-0000-0000-0000998A0000}"/>
    <cellStyle name="Standard 6 2 2 4 5" xfId="37539" xr:uid="{00000000-0005-0000-0000-00009A8A0000}"/>
    <cellStyle name="Standard 6 2 2 5" xfId="1397" xr:uid="{00000000-0005-0000-0000-00009B8A0000}"/>
    <cellStyle name="Standard 6 2 2 5 2" xfId="21354" xr:uid="{00000000-0005-0000-0000-00009C8A0000}"/>
    <cellStyle name="Standard 6 2 2 5 2 2" xfId="37540" xr:uid="{00000000-0005-0000-0000-00009D8A0000}"/>
    <cellStyle name="Standard 6 2 2 5 2 3" xfId="37541" xr:uid="{00000000-0005-0000-0000-00009E8A0000}"/>
    <cellStyle name="Standard 6 2 2 5 3" xfId="37542" xr:uid="{00000000-0005-0000-0000-00009F8A0000}"/>
    <cellStyle name="Standard 6 2 2 5 4" xfId="37543" xr:uid="{00000000-0005-0000-0000-0000A08A0000}"/>
    <cellStyle name="Standard 6 2 2 6" xfId="21355" xr:uid="{00000000-0005-0000-0000-0000A18A0000}"/>
    <cellStyle name="Standard 6 2 2 6 2" xfId="37544" xr:uid="{00000000-0005-0000-0000-0000A28A0000}"/>
    <cellStyle name="Standard 6 2 2 6 3" xfId="37545" xr:uid="{00000000-0005-0000-0000-0000A38A0000}"/>
    <cellStyle name="Standard 6 2 2 6 4" xfId="37546" xr:uid="{00000000-0005-0000-0000-0000A48A0000}"/>
    <cellStyle name="Standard 6 2 2 7" xfId="37547" xr:uid="{00000000-0005-0000-0000-0000A58A0000}"/>
    <cellStyle name="Standard 6 2 2 7 2" xfId="37548" xr:uid="{00000000-0005-0000-0000-0000A68A0000}"/>
    <cellStyle name="Standard 6 2 2 8" xfId="37549" xr:uid="{00000000-0005-0000-0000-0000A78A0000}"/>
    <cellStyle name="Standard 6 2 2 9" xfId="37550" xr:uid="{00000000-0005-0000-0000-0000A88A0000}"/>
    <cellStyle name="Standard 6 2 3" xfId="1128" xr:uid="{00000000-0005-0000-0000-0000A98A0000}"/>
    <cellStyle name="Standard 6 2 3 2" xfId="1129" xr:uid="{00000000-0005-0000-0000-0000AA8A0000}"/>
    <cellStyle name="Standard 6 2 3 2 2" xfId="1130" xr:uid="{00000000-0005-0000-0000-0000AB8A0000}"/>
    <cellStyle name="Standard 6 2 3 2 2 2" xfId="1131" xr:uid="{00000000-0005-0000-0000-0000AC8A0000}"/>
    <cellStyle name="Standard 6 2 3 2 2 2 2" xfId="21356" xr:uid="{00000000-0005-0000-0000-0000AD8A0000}"/>
    <cellStyle name="Standard 6 2 3 2 2 2 2 2" xfId="37551" xr:uid="{00000000-0005-0000-0000-0000AE8A0000}"/>
    <cellStyle name="Standard 6 2 3 2 2 2 2 3" xfId="37552" xr:uid="{00000000-0005-0000-0000-0000AF8A0000}"/>
    <cellStyle name="Standard 6 2 3 2 2 2 2 4" xfId="37553" xr:uid="{00000000-0005-0000-0000-0000B08A0000}"/>
    <cellStyle name="Standard 6 2 3 2 2 2 3" xfId="37554" xr:uid="{00000000-0005-0000-0000-0000B18A0000}"/>
    <cellStyle name="Standard 6 2 3 2 2 2 4" xfId="37555" xr:uid="{00000000-0005-0000-0000-0000B28A0000}"/>
    <cellStyle name="Standard 6 2 3 2 2 2 5" xfId="37556" xr:uid="{00000000-0005-0000-0000-0000B38A0000}"/>
    <cellStyle name="Standard 6 2 3 2 2 3" xfId="9053" xr:uid="{00000000-0005-0000-0000-0000B48A0000}"/>
    <cellStyle name="Standard 6 2 3 2 2 3 2" xfId="21357" xr:uid="{00000000-0005-0000-0000-0000B58A0000}"/>
    <cellStyle name="Standard 6 2 3 2 2 3 2 2" xfId="37557" xr:uid="{00000000-0005-0000-0000-0000B68A0000}"/>
    <cellStyle name="Standard 6 2 3 2 2 3 2 3" xfId="37558" xr:uid="{00000000-0005-0000-0000-0000B78A0000}"/>
    <cellStyle name="Standard 6 2 3 2 2 3 3" xfId="37559" xr:uid="{00000000-0005-0000-0000-0000B88A0000}"/>
    <cellStyle name="Standard 6 2 3 2 2 3 4" xfId="37560" xr:uid="{00000000-0005-0000-0000-0000B98A0000}"/>
    <cellStyle name="Standard 6 2 3 2 2 4" xfId="21358" xr:uid="{00000000-0005-0000-0000-0000BA8A0000}"/>
    <cellStyle name="Standard 6 2 3 2 2 4 2" xfId="37561" xr:uid="{00000000-0005-0000-0000-0000BB8A0000}"/>
    <cellStyle name="Standard 6 2 3 2 2 4 3" xfId="37562" xr:uid="{00000000-0005-0000-0000-0000BC8A0000}"/>
    <cellStyle name="Standard 6 2 3 2 2 5" xfId="37563" xr:uid="{00000000-0005-0000-0000-0000BD8A0000}"/>
    <cellStyle name="Standard 6 2 3 2 2 6" xfId="37564" xr:uid="{00000000-0005-0000-0000-0000BE8A0000}"/>
    <cellStyle name="Standard 6 2 3 2 3" xfId="1132" xr:uid="{00000000-0005-0000-0000-0000BF8A0000}"/>
    <cellStyle name="Standard 6 2 3 2 3 2" xfId="21359" xr:uid="{00000000-0005-0000-0000-0000C08A0000}"/>
    <cellStyle name="Standard 6 2 3 2 3 2 2" xfId="37565" xr:uid="{00000000-0005-0000-0000-0000C18A0000}"/>
    <cellStyle name="Standard 6 2 3 2 3 2 3" xfId="37566" xr:uid="{00000000-0005-0000-0000-0000C28A0000}"/>
    <cellStyle name="Standard 6 2 3 2 3 2 4" xfId="37567" xr:uid="{00000000-0005-0000-0000-0000C38A0000}"/>
    <cellStyle name="Standard 6 2 3 2 3 3" xfId="37568" xr:uid="{00000000-0005-0000-0000-0000C48A0000}"/>
    <cellStyle name="Standard 6 2 3 2 3 4" xfId="37569" xr:uid="{00000000-0005-0000-0000-0000C58A0000}"/>
    <cellStyle name="Standard 6 2 3 2 3 5" xfId="37570" xr:uid="{00000000-0005-0000-0000-0000C68A0000}"/>
    <cellStyle name="Standard 6 2 3 2 4" xfId="9054" xr:uid="{00000000-0005-0000-0000-0000C78A0000}"/>
    <cellStyle name="Standard 6 2 3 2 4 2" xfId="21360" xr:uid="{00000000-0005-0000-0000-0000C88A0000}"/>
    <cellStyle name="Standard 6 2 3 2 4 2 2" xfId="37571" xr:uid="{00000000-0005-0000-0000-0000C98A0000}"/>
    <cellStyle name="Standard 6 2 3 2 4 2 3" xfId="37572" xr:uid="{00000000-0005-0000-0000-0000CA8A0000}"/>
    <cellStyle name="Standard 6 2 3 2 4 3" xfId="37573" xr:uid="{00000000-0005-0000-0000-0000CB8A0000}"/>
    <cellStyle name="Standard 6 2 3 2 4 4" xfId="37574" xr:uid="{00000000-0005-0000-0000-0000CC8A0000}"/>
    <cellStyle name="Standard 6 2 3 2 5" xfId="21361" xr:uid="{00000000-0005-0000-0000-0000CD8A0000}"/>
    <cellStyle name="Standard 6 2 3 2 5 2" xfId="37575" xr:uid="{00000000-0005-0000-0000-0000CE8A0000}"/>
    <cellStyle name="Standard 6 2 3 2 5 3" xfId="37576" xr:uid="{00000000-0005-0000-0000-0000CF8A0000}"/>
    <cellStyle name="Standard 6 2 3 2 5 4" xfId="37577" xr:uid="{00000000-0005-0000-0000-0000D08A0000}"/>
    <cellStyle name="Standard 6 2 3 2 6" xfId="37578" xr:uid="{00000000-0005-0000-0000-0000D18A0000}"/>
    <cellStyle name="Standard 6 2 3 2 6 2" xfId="37579" xr:uid="{00000000-0005-0000-0000-0000D28A0000}"/>
    <cellStyle name="Standard 6 2 3 2 7" xfId="37580" xr:uid="{00000000-0005-0000-0000-0000D38A0000}"/>
    <cellStyle name="Standard 6 2 3 2 8" xfId="37581" xr:uid="{00000000-0005-0000-0000-0000D48A0000}"/>
    <cellStyle name="Standard 6 2 3 3" xfId="1133" xr:uid="{00000000-0005-0000-0000-0000D58A0000}"/>
    <cellStyle name="Standard 6 2 3 3 2" xfId="1134" xr:uid="{00000000-0005-0000-0000-0000D68A0000}"/>
    <cellStyle name="Standard 6 2 3 3 2 2" xfId="21362" xr:uid="{00000000-0005-0000-0000-0000D78A0000}"/>
    <cellStyle name="Standard 6 2 3 3 2 2 2" xfId="37582" xr:uid="{00000000-0005-0000-0000-0000D88A0000}"/>
    <cellStyle name="Standard 6 2 3 3 2 2 3" xfId="37583" xr:uid="{00000000-0005-0000-0000-0000D98A0000}"/>
    <cellStyle name="Standard 6 2 3 3 2 2 4" xfId="37584" xr:uid="{00000000-0005-0000-0000-0000DA8A0000}"/>
    <cellStyle name="Standard 6 2 3 3 2 3" xfId="37585" xr:uid="{00000000-0005-0000-0000-0000DB8A0000}"/>
    <cellStyle name="Standard 6 2 3 3 2 4" xfId="37586" xr:uid="{00000000-0005-0000-0000-0000DC8A0000}"/>
    <cellStyle name="Standard 6 2 3 3 2 5" xfId="37587" xr:uid="{00000000-0005-0000-0000-0000DD8A0000}"/>
    <cellStyle name="Standard 6 2 3 3 3" xfId="9055" xr:uid="{00000000-0005-0000-0000-0000DE8A0000}"/>
    <cellStyle name="Standard 6 2 3 3 3 2" xfId="21363" xr:uid="{00000000-0005-0000-0000-0000DF8A0000}"/>
    <cellStyle name="Standard 6 2 3 3 3 2 2" xfId="37588" xr:uid="{00000000-0005-0000-0000-0000E08A0000}"/>
    <cellStyle name="Standard 6 2 3 3 3 2 3" xfId="37589" xr:uid="{00000000-0005-0000-0000-0000E18A0000}"/>
    <cellStyle name="Standard 6 2 3 3 3 3" xfId="37590" xr:uid="{00000000-0005-0000-0000-0000E28A0000}"/>
    <cellStyle name="Standard 6 2 3 3 3 4" xfId="37591" xr:uid="{00000000-0005-0000-0000-0000E38A0000}"/>
    <cellStyle name="Standard 6 2 3 3 4" xfId="21364" xr:uid="{00000000-0005-0000-0000-0000E48A0000}"/>
    <cellStyle name="Standard 6 2 3 3 4 2" xfId="37592" xr:uid="{00000000-0005-0000-0000-0000E58A0000}"/>
    <cellStyle name="Standard 6 2 3 3 4 3" xfId="37593" xr:uid="{00000000-0005-0000-0000-0000E68A0000}"/>
    <cellStyle name="Standard 6 2 3 3 5" xfId="37594" xr:uid="{00000000-0005-0000-0000-0000E78A0000}"/>
    <cellStyle name="Standard 6 2 3 3 6" xfId="37595" xr:uid="{00000000-0005-0000-0000-0000E88A0000}"/>
    <cellStyle name="Standard 6 2 3 4" xfId="1135" xr:uid="{00000000-0005-0000-0000-0000E98A0000}"/>
    <cellStyle name="Standard 6 2 3 4 2" xfId="21365" xr:uid="{00000000-0005-0000-0000-0000EA8A0000}"/>
    <cellStyle name="Standard 6 2 3 4 2 2" xfId="37596" xr:uid="{00000000-0005-0000-0000-0000EB8A0000}"/>
    <cellStyle name="Standard 6 2 3 4 2 3" xfId="37597" xr:uid="{00000000-0005-0000-0000-0000EC8A0000}"/>
    <cellStyle name="Standard 6 2 3 4 2 4" xfId="37598" xr:uid="{00000000-0005-0000-0000-0000ED8A0000}"/>
    <cellStyle name="Standard 6 2 3 4 3" xfId="37599" xr:uid="{00000000-0005-0000-0000-0000EE8A0000}"/>
    <cellStyle name="Standard 6 2 3 4 4" xfId="37600" xr:uid="{00000000-0005-0000-0000-0000EF8A0000}"/>
    <cellStyle name="Standard 6 2 3 4 5" xfId="37601" xr:uid="{00000000-0005-0000-0000-0000F08A0000}"/>
    <cellStyle name="Standard 6 2 3 5" xfId="1398" xr:uid="{00000000-0005-0000-0000-0000F18A0000}"/>
    <cellStyle name="Standard 6 2 3 5 2" xfId="21366" xr:uid="{00000000-0005-0000-0000-0000F28A0000}"/>
    <cellStyle name="Standard 6 2 3 5 2 2" xfId="37602" xr:uid="{00000000-0005-0000-0000-0000F38A0000}"/>
    <cellStyle name="Standard 6 2 3 5 2 3" xfId="37603" xr:uid="{00000000-0005-0000-0000-0000F48A0000}"/>
    <cellStyle name="Standard 6 2 3 5 3" xfId="37604" xr:uid="{00000000-0005-0000-0000-0000F58A0000}"/>
    <cellStyle name="Standard 6 2 3 5 4" xfId="37605" xr:uid="{00000000-0005-0000-0000-0000F68A0000}"/>
    <cellStyle name="Standard 6 2 3 6" xfId="21367" xr:uid="{00000000-0005-0000-0000-0000F78A0000}"/>
    <cellStyle name="Standard 6 2 3 6 2" xfId="37606" xr:uid="{00000000-0005-0000-0000-0000F88A0000}"/>
    <cellStyle name="Standard 6 2 3 6 3" xfId="37607" xr:uid="{00000000-0005-0000-0000-0000F98A0000}"/>
    <cellStyle name="Standard 6 2 3 6 4" xfId="37608" xr:uid="{00000000-0005-0000-0000-0000FA8A0000}"/>
    <cellStyle name="Standard 6 2 3 7" xfId="37609" xr:uid="{00000000-0005-0000-0000-0000FB8A0000}"/>
    <cellStyle name="Standard 6 2 3 7 2" xfId="37610" xr:uid="{00000000-0005-0000-0000-0000FC8A0000}"/>
    <cellStyle name="Standard 6 2 3 8" xfId="37611" xr:uid="{00000000-0005-0000-0000-0000FD8A0000}"/>
    <cellStyle name="Standard 6 2 3 9" xfId="37612" xr:uid="{00000000-0005-0000-0000-0000FE8A0000}"/>
    <cellStyle name="Standard 6 2 4" xfId="1136" xr:uid="{00000000-0005-0000-0000-0000FF8A0000}"/>
    <cellStyle name="Standard 6 2 4 2" xfId="1137" xr:uid="{00000000-0005-0000-0000-0000008B0000}"/>
    <cellStyle name="Standard 6 2 4 2 2" xfId="1138" xr:uid="{00000000-0005-0000-0000-0000018B0000}"/>
    <cellStyle name="Standard 6 2 4 2 2 2" xfId="21368" xr:uid="{00000000-0005-0000-0000-0000028B0000}"/>
    <cellStyle name="Standard 6 2 4 2 2 2 2" xfId="37613" xr:uid="{00000000-0005-0000-0000-0000038B0000}"/>
    <cellStyle name="Standard 6 2 4 2 2 2 3" xfId="37614" xr:uid="{00000000-0005-0000-0000-0000048B0000}"/>
    <cellStyle name="Standard 6 2 4 2 2 2 4" xfId="37615" xr:uid="{00000000-0005-0000-0000-0000058B0000}"/>
    <cellStyle name="Standard 6 2 4 2 2 3" xfId="37616" xr:uid="{00000000-0005-0000-0000-0000068B0000}"/>
    <cellStyle name="Standard 6 2 4 2 2 4" xfId="37617" xr:uid="{00000000-0005-0000-0000-0000078B0000}"/>
    <cellStyle name="Standard 6 2 4 2 2 5" xfId="37618" xr:uid="{00000000-0005-0000-0000-0000088B0000}"/>
    <cellStyle name="Standard 6 2 4 2 3" xfId="9056" xr:uid="{00000000-0005-0000-0000-0000098B0000}"/>
    <cellStyle name="Standard 6 2 4 2 3 2" xfId="21369" xr:uid="{00000000-0005-0000-0000-00000A8B0000}"/>
    <cellStyle name="Standard 6 2 4 2 3 2 2" xfId="37619" xr:uid="{00000000-0005-0000-0000-00000B8B0000}"/>
    <cellStyle name="Standard 6 2 4 2 3 2 3" xfId="37620" xr:uid="{00000000-0005-0000-0000-00000C8B0000}"/>
    <cellStyle name="Standard 6 2 4 2 3 3" xfId="37621" xr:uid="{00000000-0005-0000-0000-00000D8B0000}"/>
    <cellStyle name="Standard 6 2 4 2 3 4" xfId="37622" xr:uid="{00000000-0005-0000-0000-00000E8B0000}"/>
    <cellStyle name="Standard 6 2 4 2 4" xfId="21370" xr:uid="{00000000-0005-0000-0000-00000F8B0000}"/>
    <cellStyle name="Standard 6 2 4 2 4 2" xfId="37623" xr:uid="{00000000-0005-0000-0000-0000108B0000}"/>
    <cellStyle name="Standard 6 2 4 2 4 3" xfId="37624" xr:uid="{00000000-0005-0000-0000-0000118B0000}"/>
    <cellStyle name="Standard 6 2 4 2 5" xfId="37625" xr:uid="{00000000-0005-0000-0000-0000128B0000}"/>
    <cellStyle name="Standard 6 2 4 2 6" xfId="37626" xr:uid="{00000000-0005-0000-0000-0000138B0000}"/>
    <cellStyle name="Standard 6 2 4 3" xfId="1139" xr:uid="{00000000-0005-0000-0000-0000148B0000}"/>
    <cellStyle name="Standard 6 2 4 3 2" xfId="21371" xr:uid="{00000000-0005-0000-0000-0000158B0000}"/>
    <cellStyle name="Standard 6 2 4 3 2 2" xfId="37627" xr:uid="{00000000-0005-0000-0000-0000168B0000}"/>
    <cellStyle name="Standard 6 2 4 3 2 3" xfId="37628" xr:uid="{00000000-0005-0000-0000-0000178B0000}"/>
    <cellStyle name="Standard 6 2 4 3 2 4" xfId="37629" xr:uid="{00000000-0005-0000-0000-0000188B0000}"/>
    <cellStyle name="Standard 6 2 4 3 3" xfId="37630" xr:uid="{00000000-0005-0000-0000-0000198B0000}"/>
    <cellStyle name="Standard 6 2 4 3 4" xfId="37631" xr:uid="{00000000-0005-0000-0000-00001A8B0000}"/>
    <cellStyle name="Standard 6 2 4 3 5" xfId="37632" xr:uid="{00000000-0005-0000-0000-00001B8B0000}"/>
    <cellStyle name="Standard 6 2 4 4" xfId="9057" xr:uid="{00000000-0005-0000-0000-00001C8B0000}"/>
    <cellStyle name="Standard 6 2 4 4 2" xfId="21372" xr:uid="{00000000-0005-0000-0000-00001D8B0000}"/>
    <cellStyle name="Standard 6 2 4 4 2 2" xfId="37633" xr:uid="{00000000-0005-0000-0000-00001E8B0000}"/>
    <cellStyle name="Standard 6 2 4 4 2 3" xfId="37634" xr:uid="{00000000-0005-0000-0000-00001F8B0000}"/>
    <cellStyle name="Standard 6 2 4 4 3" xfId="37635" xr:uid="{00000000-0005-0000-0000-0000208B0000}"/>
    <cellStyle name="Standard 6 2 4 4 4" xfId="37636" xr:uid="{00000000-0005-0000-0000-0000218B0000}"/>
    <cellStyle name="Standard 6 2 4 5" xfId="21373" xr:uid="{00000000-0005-0000-0000-0000228B0000}"/>
    <cellStyle name="Standard 6 2 4 5 2" xfId="37637" xr:uid="{00000000-0005-0000-0000-0000238B0000}"/>
    <cellStyle name="Standard 6 2 4 5 3" xfId="37638" xr:uid="{00000000-0005-0000-0000-0000248B0000}"/>
    <cellStyle name="Standard 6 2 4 5 4" xfId="37639" xr:uid="{00000000-0005-0000-0000-0000258B0000}"/>
    <cellStyle name="Standard 6 2 4 6" xfId="37640" xr:uid="{00000000-0005-0000-0000-0000268B0000}"/>
    <cellStyle name="Standard 6 2 4 6 2" xfId="37641" xr:uid="{00000000-0005-0000-0000-0000278B0000}"/>
    <cellStyle name="Standard 6 2 4 7" xfId="37642" xr:uid="{00000000-0005-0000-0000-0000288B0000}"/>
    <cellStyle name="Standard 6 2 4 8" xfId="37643" xr:uid="{00000000-0005-0000-0000-0000298B0000}"/>
    <cellStyle name="Standard 6 2 5" xfId="1140" xr:uid="{00000000-0005-0000-0000-00002A8B0000}"/>
    <cellStyle name="Standard 6 2 5 2" xfId="1141" xr:uid="{00000000-0005-0000-0000-00002B8B0000}"/>
    <cellStyle name="Standard 6 2 5 2 2" xfId="1142" xr:uid="{00000000-0005-0000-0000-00002C8B0000}"/>
    <cellStyle name="Standard 6 2 5 2 2 2" xfId="21374" xr:uid="{00000000-0005-0000-0000-00002D8B0000}"/>
    <cellStyle name="Standard 6 2 5 2 2 2 2" xfId="37644" xr:uid="{00000000-0005-0000-0000-00002E8B0000}"/>
    <cellStyle name="Standard 6 2 5 2 2 2 3" xfId="37645" xr:uid="{00000000-0005-0000-0000-00002F8B0000}"/>
    <cellStyle name="Standard 6 2 5 2 2 2 4" xfId="37646" xr:uid="{00000000-0005-0000-0000-0000308B0000}"/>
    <cellStyle name="Standard 6 2 5 2 2 3" xfId="37647" xr:uid="{00000000-0005-0000-0000-0000318B0000}"/>
    <cellStyle name="Standard 6 2 5 2 2 4" xfId="37648" xr:uid="{00000000-0005-0000-0000-0000328B0000}"/>
    <cellStyle name="Standard 6 2 5 2 2 5" xfId="37649" xr:uid="{00000000-0005-0000-0000-0000338B0000}"/>
    <cellStyle name="Standard 6 2 5 2 3" xfId="9058" xr:uid="{00000000-0005-0000-0000-0000348B0000}"/>
    <cellStyle name="Standard 6 2 5 2 3 2" xfId="21375" xr:uid="{00000000-0005-0000-0000-0000358B0000}"/>
    <cellStyle name="Standard 6 2 5 2 3 2 2" xfId="37650" xr:uid="{00000000-0005-0000-0000-0000368B0000}"/>
    <cellStyle name="Standard 6 2 5 2 3 2 3" xfId="37651" xr:uid="{00000000-0005-0000-0000-0000378B0000}"/>
    <cellStyle name="Standard 6 2 5 2 3 3" xfId="37652" xr:uid="{00000000-0005-0000-0000-0000388B0000}"/>
    <cellStyle name="Standard 6 2 5 2 3 4" xfId="37653" xr:uid="{00000000-0005-0000-0000-0000398B0000}"/>
    <cellStyle name="Standard 6 2 5 2 4" xfId="21376" xr:uid="{00000000-0005-0000-0000-00003A8B0000}"/>
    <cellStyle name="Standard 6 2 5 2 4 2" xfId="37654" xr:uid="{00000000-0005-0000-0000-00003B8B0000}"/>
    <cellStyle name="Standard 6 2 5 2 4 3" xfId="37655" xr:uid="{00000000-0005-0000-0000-00003C8B0000}"/>
    <cellStyle name="Standard 6 2 5 2 5" xfId="37656" xr:uid="{00000000-0005-0000-0000-00003D8B0000}"/>
    <cellStyle name="Standard 6 2 5 2 6" xfId="37657" xr:uid="{00000000-0005-0000-0000-00003E8B0000}"/>
    <cellStyle name="Standard 6 2 5 3" xfId="1143" xr:uid="{00000000-0005-0000-0000-00003F8B0000}"/>
    <cellStyle name="Standard 6 2 5 3 2" xfId="21377" xr:uid="{00000000-0005-0000-0000-0000408B0000}"/>
    <cellStyle name="Standard 6 2 5 3 2 2" xfId="37658" xr:uid="{00000000-0005-0000-0000-0000418B0000}"/>
    <cellStyle name="Standard 6 2 5 3 2 3" xfId="37659" xr:uid="{00000000-0005-0000-0000-0000428B0000}"/>
    <cellStyle name="Standard 6 2 5 3 2 4" xfId="37660" xr:uid="{00000000-0005-0000-0000-0000438B0000}"/>
    <cellStyle name="Standard 6 2 5 3 3" xfId="37661" xr:uid="{00000000-0005-0000-0000-0000448B0000}"/>
    <cellStyle name="Standard 6 2 5 3 4" xfId="37662" xr:uid="{00000000-0005-0000-0000-0000458B0000}"/>
    <cellStyle name="Standard 6 2 5 3 5" xfId="37663" xr:uid="{00000000-0005-0000-0000-0000468B0000}"/>
    <cellStyle name="Standard 6 2 5 4" xfId="9059" xr:uid="{00000000-0005-0000-0000-0000478B0000}"/>
    <cellStyle name="Standard 6 2 5 4 2" xfId="21378" xr:uid="{00000000-0005-0000-0000-0000488B0000}"/>
    <cellStyle name="Standard 6 2 5 4 2 2" xfId="37664" xr:uid="{00000000-0005-0000-0000-0000498B0000}"/>
    <cellStyle name="Standard 6 2 5 4 2 3" xfId="37665" xr:uid="{00000000-0005-0000-0000-00004A8B0000}"/>
    <cellStyle name="Standard 6 2 5 4 3" xfId="37666" xr:uid="{00000000-0005-0000-0000-00004B8B0000}"/>
    <cellStyle name="Standard 6 2 5 4 4" xfId="37667" xr:uid="{00000000-0005-0000-0000-00004C8B0000}"/>
    <cellStyle name="Standard 6 2 5 5" xfId="21379" xr:uid="{00000000-0005-0000-0000-00004D8B0000}"/>
    <cellStyle name="Standard 6 2 5 5 2" xfId="37668" xr:uid="{00000000-0005-0000-0000-00004E8B0000}"/>
    <cellStyle name="Standard 6 2 5 5 3" xfId="37669" xr:uid="{00000000-0005-0000-0000-00004F8B0000}"/>
    <cellStyle name="Standard 6 2 5 5 4" xfId="37670" xr:uid="{00000000-0005-0000-0000-0000508B0000}"/>
    <cellStyle name="Standard 6 2 5 6" xfId="37671" xr:uid="{00000000-0005-0000-0000-0000518B0000}"/>
    <cellStyle name="Standard 6 2 5 6 2" xfId="37672" xr:uid="{00000000-0005-0000-0000-0000528B0000}"/>
    <cellStyle name="Standard 6 2 5 7" xfId="37673" xr:uid="{00000000-0005-0000-0000-0000538B0000}"/>
    <cellStyle name="Standard 6 2 5 8" xfId="37674" xr:uid="{00000000-0005-0000-0000-0000548B0000}"/>
    <cellStyle name="Standard 6 2 6" xfId="1144" xr:uid="{00000000-0005-0000-0000-0000558B0000}"/>
    <cellStyle name="Standard 6 2 6 2" xfId="1145" xr:uid="{00000000-0005-0000-0000-0000568B0000}"/>
    <cellStyle name="Standard 6 2 6 2 2" xfId="21380" xr:uid="{00000000-0005-0000-0000-0000578B0000}"/>
    <cellStyle name="Standard 6 2 6 2 2 2" xfId="37675" xr:uid="{00000000-0005-0000-0000-0000588B0000}"/>
    <cellStyle name="Standard 6 2 6 2 2 3" xfId="37676" xr:uid="{00000000-0005-0000-0000-0000598B0000}"/>
    <cellStyle name="Standard 6 2 6 2 2 4" xfId="37677" xr:uid="{00000000-0005-0000-0000-00005A8B0000}"/>
    <cellStyle name="Standard 6 2 6 2 3" xfId="37678" xr:uid="{00000000-0005-0000-0000-00005B8B0000}"/>
    <cellStyle name="Standard 6 2 6 2 4" xfId="37679" xr:uid="{00000000-0005-0000-0000-00005C8B0000}"/>
    <cellStyle name="Standard 6 2 6 2 5" xfId="37680" xr:uid="{00000000-0005-0000-0000-00005D8B0000}"/>
    <cellStyle name="Standard 6 2 6 3" xfId="9060" xr:uid="{00000000-0005-0000-0000-00005E8B0000}"/>
    <cellStyle name="Standard 6 2 6 3 2" xfId="21381" xr:uid="{00000000-0005-0000-0000-00005F8B0000}"/>
    <cellStyle name="Standard 6 2 6 3 2 2" xfId="37681" xr:uid="{00000000-0005-0000-0000-0000608B0000}"/>
    <cellStyle name="Standard 6 2 6 3 2 3" xfId="37682" xr:uid="{00000000-0005-0000-0000-0000618B0000}"/>
    <cellStyle name="Standard 6 2 6 3 3" xfId="37683" xr:uid="{00000000-0005-0000-0000-0000628B0000}"/>
    <cellStyle name="Standard 6 2 6 3 4" xfId="37684" xr:uid="{00000000-0005-0000-0000-0000638B0000}"/>
    <cellStyle name="Standard 6 2 6 4" xfId="21382" xr:uid="{00000000-0005-0000-0000-0000648B0000}"/>
    <cellStyle name="Standard 6 2 6 4 2" xfId="37685" xr:uid="{00000000-0005-0000-0000-0000658B0000}"/>
    <cellStyle name="Standard 6 2 6 4 3" xfId="37686" xr:uid="{00000000-0005-0000-0000-0000668B0000}"/>
    <cellStyle name="Standard 6 2 6 5" xfId="37687" xr:uid="{00000000-0005-0000-0000-0000678B0000}"/>
    <cellStyle name="Standard 6 2 6 6" xfId="37688" xr:uid="{00000000-0005-0000-0000-0000688B0000}"/>
    <cellStyle name="Standard 6 2 7" xfId="1146" xr:uid="{00000000-0005-0000-0000-0000698B0000}"/>
    <cellStyle name="Standard 6 2 7 2" xfId="1147" xr:uid="{00000000-0005-0000-0000-00006A8B0000}"/>
    <cellStyle name="Standard 6 2 7 2 2" xfId="21383" xr:uid="{00000000-0005-0000-0000-00006B8B0000}"/>
    <cellStyle name="Standard 6 2 7 2 2 2" xfId="37689" xr:uid="{00000000-0005-0000-0000-00006C8B0000}"/>
    <cellStyle name="Standard 6 2 7 2 2 3" xfId="37690" xr:uid="{00000000-0005-0000-0000-00006D8B0000}"/>
    <cellStyle name="Standard 6 2 7 2 2 4" xfId="37691" xr:uid="{00000000-0005-0000-0000-00006E8B0000}"/>
    <cellStyle name="Standard 6 2 7 2 3" xfId="37692" xr:uid="{00000000-0005-0000-0000-00006F8B0000}"/>
    <cellStyle name="Standard 6 2 7 2 4" xfId="37693" xr:uid="{00000000-0005-0000-0000-0000708B0000}"/>
    <cellStyle name="Standard 6 2 7 2 5" xfId="37694" xr:uid="{00000000-0005-0000-0000-0000718B0000}"/>
    <cellStyle name="Standard 6 2 7 3" xfId="21384" xr:uid="{00000000-0005-0000-0000-0000728B0000}"/>
    <cellStyle name="Standard 6 2 7 3 2" xfId="37695" xr:uid="{00000000-0005-0000-0000-0000738B0000}"/>
    <cellStyle name="Standard 6 2 7 3 3" xfId="37696" xr:uid="{00000000-0005-0000-0000-0000748B0000}"/>
    <cellStyle name="Standard 6 2 7 3 4" xfId="37697" xr:uid="{00000000-0005-0000-0000-0000758B0000}"/>
    <cellStyle name="Standard 6 2 7 4" xfId="37698" xr:uid="{00000000-0005-0000-0000-0000768B0000}"/>
    <cellStyle name="Standard 6 2 7 5" xfId="37699" xr:uid="{00000000-0005-0000-0000-0000778B0000}"/>
    <cellStyle name="Standard 6 2 7 6" xfId="37700" xr:uid="{00000000-0005-0000-0000-0000788B0000}"/>
    <cellStyle name="Standard 6 2 8" xfId="1148" xr:uid="{00000000-0005-0000-0000-0000798B0000}"/>
    <cellStyle name="Standard 6 2 8 2" xfId="21385" xr:uid="{00000000-0005-0000-0000-00007A8B0000}"/>
    <cellStyle name="Standard 6 2 8 2 2" xfId="37701" xr:uid="{00000000-0005-0000-0000-00007B8B0000}"/>
    <cellStyle name="Standard 6 2 8 2 3" xfId="37702" xr:uid="{00000000-0005-0000-0000-00007C8B0000}"/>
    <cellStyle name="Standard 6 2 8 2 4" xfId="37703" xr:uid="{00000000-0005-0000-0000-00007D8B0000}"/>
    <cellStyle name="Standard 6 2 8 3" xfId="37704" xr:uid="{00000000-0005-0000-0000-00007E8B0000}"/>
    <cellStyle name="Standard 6 2 8 4" xfId="37705" xr:uid="{00000000-0005-0000-0000-00007F8B0000}"/>
    <cellStyle name="Standard 6 2 8 5" xfId="37706" xr:uid="{00000000-0005-0000-0000-0000808B0000}"/>
    <cellStyle name="Standard 6 2 9" xfId="9061" xr:uid="{00000000-0005-0000-0000-0000818B0000}"/>
    <cellStyle name="Standard 6 2 9 2" xfId="21386" xr:uid="{00000000-0005-0000-0000-0000828B0000}"/>
    <cellStyle name="Standard 6 2 9 2 2" xfId="37707" xr:uid="{00000000-0005-0000-0000-0000838B0000}"/>
    <cellStyle name="Standard 6 2 9 2 3" xfId="37708" xr:uid="{00000000-0005-0000-0000-0000848B0000}"/>
    <cellStyle name="Standard 6 2 9 3" xfId="37709" xr:uid="{00000000-0005-0000-0000-0000858B0000}"/>
    <cellStyle name="Standard 6 2 9 4" xfId="37710" xr:uid="{00000000-0005-0000-0000-0000868B0000}"/>
    <cellStyle name="Standard 6 3" xfId="1149" xr:uid="{00000000-0005-0000-0000-0000878B0000}"/>
    <cellStyle name="Standard 6 3 10" xfId="21387" xr:uid="{00000000-0005-0000-0000-0000888B0000}"/>
    <cellStyle name="Standard 6 3 10 2" xfId="37711" xr:uid="{00000000-0005-0000-0000-0000898B0000}"/>
    <cellStyle name="Standard 6 3 10 3" xfId="37712" xr:uid="{00000000-0005-0000-0000-00008A8B0000}"/>
    <cellStyle name="Standard 6 3 10 4" xfId="37713" xr:uid="{00000000-0005-0000-0000-00008B8B0000}"/>
    <cellStyle name="Standard 6 3 11" xfId="37714" xr:uid="{00000000-0005-0000-0000-00008C8B0000}"/>
    <cellStyle name="Standard 6 3 11 2" xfId="37715" xr:uid="{00000000-0005-0000-0000-00008D8B0000}"/>
    <cellStyle name="Standard 6 3 12" xfId="37716" xr:uid="{00000000-0005-0000-0000-00008E8B0000}"/>
    <cellStyle name="Standard 6 3 13" xfId="37717" xr:uid="{00000000-0005-0000-0000-00008F8B0000}"/>
    <cellStyle name="Standard 6 3 2" xfId="1150" xr:uid="{00000000-0005-0000-0000-0000908B0000}"/>
    <cellStyle name="Standard 6 3 2 2" xfId="1151" xr:uid="{00000000-0005-0000-0000-0000918B0000}"/>
    <cellStyle name="Standard 6 3 2 2 2" xfId="1152" xr:uid="{00000000-0005-0000-0000-0000928B0000}"/>
    <cellStyle name="Standard 6 3 2 2 2 2" xfId="1153" xr:uid="{00000000-0005-0000-0000-0000938B0000}"/>
    <cellStyle name="Standard 6 3 2 2 2 2 2" xfId="21388" xr:uid="{00000000-0005-0000-0000-0000948B0000}"/>
    <cellStyle name="Standard 6 3 2 2 2 2 2 2" xfId="37718" xr:uid="{00000000-0005-0000-0000-0000958B0000}"/>
    <cellStyle name="Standard 6 3 2 2 2 2 2 3" xfId="37719" xr:uid="{00000000-0005-0000-0000-0000968B0000}"/>
    <cellStyle name="Standard 6 3 2 2 2 2 2 4" xfId="37720" xr:uid="{00000000-0005-0000-0000-0000978B0000}"/>
    <cellStyle name="Standard 6 3 2 2 2 2 3" xfId="37721" xr:uid="{00000000-0005-0000-0000-0000988B0000}"/>
    <cellStyle name="Standard 6 3 2 2 2 2 4" xfId="37722" xr:uid="{00000000-0005-0000-0000-0000998B0000}"/>
    <cellStyle name="Standard 6 3 2 2 2 2 5" xfId="37723" xr:uid="{00000000-0005-0000-0000-00009A8B0000}"/>
    <cellStyle name="Standard 6 3 2 2 2 3" xfId="9062" xr:uid="{00000000-0005-0000-0000-00009B8B0000}"/>
    <cellStyle name="Standard 6 3 2 2 2 3 2" xfId="21389" xr:uid="{00000000-0005-0000-0000-00009C8B0000}"/>
    <cellStyle name="Standard 6 3 2 2 2 3 2 2" xfId="37724" xr:uid="{00000000-0005-0000-0000-00009D8B0000}"/>
    <cellStyle name="Standard 6 3 2 2 2 3 2 3" xfId="37725" xr:uid="{00000000-0005-0000-0000-00009E8B0000}"/>
    <cellStyle name="Standard 6 3 2 2 2 3 3" xfId="37726" xr:uid="{00000000-0005-0000-0000-00009F8B0000}"/>
    <cellStyle name="Standard 6 3 2 2 2 3 4" xfId="37727" xr:uid="{00000000-0005-0000-0000-0000A08B0000}"/>
    <cellStyle name="Standard 6 3 2 2 2 4" xfId="21390" xr:uid="{00000000-0005-0000-0000-0000A18B0000}"/>
    <cellStyle name="Standard 6 3 2 2 2 4 2" xfId="37728" xr:uid="{00000000-0005-0000-0000-0000A28B0000}"/>
    <cellStyle name="Standard 6 3 2 2 2 4 3" xfId="37729" xr:uid="{00000000-0005-0000-0000-0000A38B0000}"/>
    <cellStyle name="Standard 6 3 2 2 2 5" xfId="37730" xr:uid="{00000000-0005-0000-0000-0000A48B0000}"/>
    <cellStyle name="Standard 6 3 2 2 2 6" xfId="37731" xr:uid="{00000000-0005-0000-0000-0000A58B0000}"/>
    <cellStyle name="Standard 6 3 2 2 3" xfId="1154" xr:uid="{00000000-0005-0000-0000-0000A68B0000}"/>
    <cellStyle name="Standard 6 3 2 2 3 2" xfId="21391" xr:uid="{00000000-0005-0000-0000-0000A78B0000}"/>
    <cellStyle name="Standard 6 3 2 2 3 2 2" xfId="37732" xr:uid="{00000000-0005-0000-0000-0000A88B0000}"/>
    <cellStyle name="Standard 6 3 2 2 3 2 3" xfId="37733" xr:uid="{00000000-0005-0000-0000-0000A98B0000}"/>
    <cellStyle name="Standard 6 3 2 2 3 2 4" xfId="37734" xr:uid="{00000000-0005-0000-0000-0000AA8B0000}"/>
    <cellStyle name="Standard 6 3 2 2 3 3" xfId="37735" xr:uid="{00000000-0005-0000-0000-0000AB8B0000}"/>
    <cellStyle name="Standard 6 3 2 2 3 4" xfId="37736" xr:uid="{00000000-0005-0000-0000-0000AC8B0000}"/>
    <cellStyle name="Standard 6 3 2 2 3 5" xfId="37737" xr:uid="{00000000-0005-0000-0000-0000AD8B0000}"/>
    <cellStyle name="Standard 6 3 2 2 4" xfId="9063" xr:uid="{00000000-0005-0000-0000-0000AE8B0000}"/>
    <cellStyle name="Standard 6 3 2 2 4 2" xfId="21392" xr:uid="{00000000-0005-0000-0000-0000AF8B0000}"/>
    <cellStyle name="Standard 6 3 2 2 4 2 2" xfId="37738" xr:uid="{00000000-0005-0000-0000-0000B08B0000}"/>
    <cellStyle name="Standard 6 3 2 2 4 2 3" xfId="37739" xr:uid="{00000000-0005-0000-0000-0000B18B0000}"/>
    <cellStyle name="Standard 6 3 2 2 4 3" xfId="37740" xr:uid="{00000000-0005-0000-0000-0000B28B0000}"/>
    <cellStyle name="Standard 6 3 2 2 4 4" xfId="37741" xr:uid="{00000000-0005-0000-0000-0000B38B0000}"/>
    <cellStyle name="Standard 6 3 2 2 5" xfId="21393" xr:uid="{00000000-0005-0000-0000-0000B48B0000}"/>
    <cellStyle name="Standard 6 3 2 2 5 2" xfId="37742" xr:uid="{00000000-0005-0000-0000-0000B58B0000}"/>
    <cellStyle name="Standard 6 3 2 2 5 3" xfId="37743" xr:uid="{00000000-0005-0000-0000-0000B68B0000}"/>
    <cellStyle name="Standard 6 3 2 2 5 4" xfId="37744" xr:uid="{00000000-0005-0000-0000-0000B78B0000}"/>
    <cellStyle name="Standard 6 3 2 2 6" xfId="37745" xr:uid="{00000000-0005-0000-0000-0000B88B0000}"/>
    <cellStyle name="Standard 6 3 2 2 6 2" xfId="37746" xr:uid="{00000000-0005-0000-0000-0000B98B0000}"/>
    <cellStyle name="Standard 6 3 2 2 7" xfId="37747" xr:uid="{00000000-0005-0000-0000-0000BA8B0000}"/>
    <cellStyle name="Standard 6 3 2 2 8" xfId="37748" xr:uid="{00000000-0005-0000-0000-0000BB8B0000}"/>
    <cellStyle name="Standard 6 3 2 3" xfId="1155" xr:uid="{00000000-0005-0000-0000-0000BC8B0000}"/>
    <cellStyle name="Standard 6 3 2 3 2" xfId="1156" xr:uid="{00000000-0005-0000-0000-0000BD8B0000}"/>
    <cellStyle name="Standard 6 3 2 3 2 2" xfId="21394" xr:uid="{00000000-0005-0000-0000-0000BE8B0000}"/>
    <cellStyle name="Standard 6 3 2 3 2 2 2" xfId="37749" xr:uid="{00000000-0005-0000-0000-0000BF8B0000}"/>
    <cellStyle name="Standard 6 3 2 3 2 2 3" xfId="37750" xr:uid="{00000000-0005-0000-0000-0000C08B0000}"/>
    <cellStyle name="Standard 6 3 2 3 2 2 4" xfId="37751" xr:uid="{00000000-0005-0000-0000-0000C18B0000}"/>
    <cellStyle name="Standard 6 3 2 3 2 3" xfId="37752" xr:uid="{00000000-0005-0000-0000-0000C28B0000}"/>
    <cellStyle name="Standard 6 3 2 3 2 4" xfId="37753" xr:uid="{00000000-0005-0000-0000-0000C38B0000}"/>
    <cellStyle name="Standard 6 3 2 3 2 5" xfId="37754" xr:uid="{00000000-0005-0000-0000-0000C48B0000}"/>
    <cellStyle name="Standard 6 3 2 3 3" xfId="9064" xr:uid="{00000000-0005-0000-0000-0000C58B0000}"/>
    <cellStyle name="Standard 6 3 2 3 3 2" xfId="21395" xr:uid="{00000000-0005-0000-0000-0000C68B0000}"/>
    <cellStyle name="Standard 6 3 2 3 3 2 2" xfId="37755" xr:uid="{00000000-0005-0000-0000-0000C78B0000}"/>
    <cellStyle name="Standard 6 3 2 3 3 2 3" xfId="37756" xr:uid="{00000000-0005-0000-0000-0000C88B0000}"/>
    <cellStyle name="Standard 6 3 2 3 3 3" xfId="37757" xr:uid="{00000000-0005-0000-0000-0000C98B0000}"/>
    <cellStyle name="Standard 6 3 2 3 3 4" xfId="37758" xr:uid="{00000000-0005-0000-0000-0000CA8B0000}"/>
    <cellStyle name="Standard 6 3 2 3 4" xfId="21396" xr:uid="{00000000-0005-0000-0000-0000CB8B0000}"/>
    <cellStyle name="Standard 6 3 2 3 4 2" xfId="37759" xr:uid="{00000000-0005-0000-0000-0000CC8B0000}"/>
    <cellStyle name="Standard 6 3 2 3 4 3" xfId="37760" xr:uid="{00000000-0005-0000-0000-0000CD8B0000}"/>
    <cellStyle name="Standard 6 3 2 3 5" xfId="37761" xr:uid="{00000000-0005-0000-0000-0000CE8B0000}"/>
    <cellStyle name="Standard 6 3 2 3 6" xfId="37762" xr:uid="{00000000-0005-0000-0000-0000CF8B0000}"/>
    <cellStyle name="Standard 6 3 2 4" xfId="1157" xr:uid="{00000000-0005-0000-0000-0000D08B0000}"/>
    <cellStyle name="Standard 6 3 2 4 2" xfId="21397" xr:uid="{00000000-0005-0000-0000-0000D18B0000}"/>
    <cellStyle name="Standard 6 3 2 4 2 2" xfId="37763" xr:uid="{00000000-0005-0000-0000-0000D28B0000}"/>
    <cellStyle name="Standard 6 3 2 4 2 3" xfId="37764" xr:uid="{00000000-0005-0000-0000-0000D38B0000}"/>
    <cellStyle name="Standard 6 3 2 4 2 4" xfId="37765" xr:uid="{00000000-0005-0000-0000-0000D48B0000}"/>
    <cellStyle name="Standard 6 3 2 4 3" xfId="37766" xr:uid="{00000000-0005-0000-0000-0000D58B0000}"/>
    <cellStyle name="Standard 6 3 2 4 4" xfId="37767" xr:uid="{00000000-0005-0000-0000-0000D68B0000}"/>
    <cellStyle name="Standard 6 3 2 4 5" xfId="37768" xr:uid="{00000000-0005-0000-0000-0000D78B0000}"/>
    <cellStyle name="Standard 6 3 2 5" xfId="1399" xr:uid="{00000000-0005-0000-0000-0000D88B0000}"/>
    <cellStyle name="Standard 6 3 2 5 2" xfId="21398" xr:uid="{00000000-0005-0000-0000-0000D98B0000}"/>
    <cellStyle name="Standard 6 3 2 5 2 2" xfId="37769" xr:uid="{00000000-0005-0000-0000-0000DA8B0000}"/>
    <cellStyle name="Standard 6 3 2 5 2 3" xfId="37770" xr:uid="{00000000-0005-0000-0000-0000DB8B0000}"/>
    <cellStyle name="Standard 6 3 2 5 3" xfId="37771" xr:uid="{00000000-0005-0000-0000-0000DC8B0000}"/>
    <cellStyle name="Standard 6 3 2 5 4" xfId="37772" xr:uid="{00000000-0005-0000-0000-0000DD8B0000}"/>
    <cellStyle name="Standard 6 3 2 6" xfId="21399" xr:uid="{00000000-0005-0000-0000-0000DE8B0000}"/>
    <cellStyle name="Standard 6 3 2 6 2" xfId="37773" xr:uid="{00000000-0005-0000-0000-0000DF8B0000}"/>
    <cellStyle name="Standard 6 3 2 6 3" xfId="37774" xr:uid="{00000000-0005-0000-0000-0000E08B0000}"/>
    <cellStyle name="Standard 6 3 2 6 4" xfId="37775" xr:uid="{00000000-0005-0000-0000-0000E18B0000}"/>
    <cellStyle name="Standard 6 3 2 7" xfId="37776" xr:uid="{00000000-0005-0000-0000-0000E28B0000}"/>
    <cellStyle name="Standard 6 3 2 7 2" xfId="37777" xr:uid="{00000000-0005-0000-0000-0000E38B0000}"/>
    <cellStyle name="Standard 6 3 2 8" xfId="37778" xr:uid="{00000000-0005-0000-0000-0000E48B0000}"/>
    <cellStyle name="Standard 6 3 2 9" xfId="37779" xr:uid="{00000000-0005-0000-0000-0000E58B0000}"/>
    <cellStyle name="Standard 6 3 3" xfId="1158" xr:uid="{00000000-0005-0000-0000-0000E68B0000}"/>
    <cellStyle name="Standard 6 3 3 2" xfId="1159" xr:uid="{00000000-0005-0000-0000-0000E78B0000}"/>
    <cellStyle name="Standard 6 3 3 2 2" xfId="1160" xr:uid="{00000000-0005-0000-0000-0000E88B0000}"/>
    <cellStyle name="Standard 6 3 3 2 2 2" xfId="1161" xr:uid="{00000000-0005-0000-0000-0000E98B0000}"/>
    <cellStyle name="Standard 6 3 3 2 2 2 2" xfId="21400" xr:uid="{00000000-0005-0000-0000-0000EA8B0000}"/>
    <cellStyle name="Standard 6 3 3 2 2 2 2 2" xfId="37780" xr:uid="{00000000-0005-0000-0000-0000EB8B0000}"/>
    <cellStyle name="Standard 6 3 3 2 2 2 2 3" xfId="37781" xr:uid="{00000000-0005-0000-0000-0000EC8B0000}"/>
    <cellStyle name="Standard 6 3 3 2 2 2 2 4" xfId="37782" xr:uid="{00000000-0005-0000-0000-0000ED8B0000}"/>
    <cellStyle name="Standard 6 3 3 2 2 2 3" xfId="37783" xr:uid="{00000000-0005-0000-0000-0000EE8B0000}"/>
    <cellStyle name="Standard 6 3 3 2 2 2 4" xfId="37784" xr:uid="{00000000-0005-0000-0000-0000EF8B0000}"/>
    <cellStyle name="Standard 6 3 3 2 2 2 5" xfId="37785" xr:uid="{00000000-0005-0000-0000-0000F08B0000}"/>
    <cellStyle name="Standard 6 3 3 2 2 3" xfId="9065" xr:uid="{00000000-0005-0000-0000-0000F18B0000}"/>
    <cellStyle name="Standard 6 3 3 2 2 3 2" xfId="21401" xr:uid="{00000000-0005-0000-0000-0000F28B0000}"/>
    <cellStyle name="Standard 6 3 3 2 2 3 2 2" xfId="37786" xr:uid="{00000000-0005-0000-0000-0000F38B0000}"/>
    <cellStyle name="Standard 6 3 3 2 2 3 2 3" xfId="37787" xr:uid="{00000000-0005-0000-0000-0000F48B0000}"/>
    <cellStyle name="Standard 6 3 3 2 2 3 3" xfId="37788" xr:uid="{00000000-0005-0000-0000-0000F58B0000}"/>
    <cellStyle name="Standard 6 3 3 2 2 3 4" xfId="37789" xr:uid="{00000000-0005-0000-0000-0000F68B0000}"/>
    <cellStyle name="Standard 6 3 3 2 2 4" xfId="21402" xr:uid="{00000000-0005-0000-0000-0000F78B0000}"/>
    <cellStyle name="Standard 6 3 3 2 2 4 2" xfId="37790" xr:uid="{00000000-0005-0000-0000-0000F88B0000}"/>
    <cellStyle name="Standard 6 3 3 2 2 4 3" xfId="37791" xr:uid="{00000000-0005-0000-0000-0000F98B0000}"/>
    <cellStyle name="Standard 6 3 3 2 2 5" xfId="37792" xr:uid="{00000000-0005-0000-0000-0000FA8B0000}"/>
    <cellStyle name="Standard 6 3 3 2 2 6" xfId="37793" xr:uid="{00000000-0005-0000-0000-0000FB8B0000}"/>
    <cellStyle name="Standard 6 3 3 2 3" xfId="1162" xr:uid="{00000000-0005-0000-0000-0000FC8B0000}"/>
    <cellStyle name="Standard 6 3 3 2 3 2" xfId="21403" xr:uid="{00000000-0005-0000-0000-0000FD8B0000}"/>
    <cellStyle name="Standard 6 3 3 2 3 2 2" xfId="37794" xr:uid="{00000000-0005-0000-0000-0000FE8B0000}"/>
    <cellStyle name="Standard 6 3 3 2 3 2 3" xfId="37795" xr:uid="{00000000-0005-0000-0000-0000FF8B0000}"/>
    <cellStyle name="Standard 6 3 3 2 3 2 4" xfId="37796" xr:uid="{00000000-0005-0000-0000-0000008C0000}"/>
    <cellStyle name="Standard 6 3 3 2 3 3" xfId="37797" xr:uid="{00000000-0005-0000-0000-0000018C0000}"/>
    <cellStyle name="Standard 6 3 3 2 3 4" xfId="37798" xr:uid="{00000000-0005-0000-0000-0000028C0000}"/>
    <cellStyle name="Standard 6 3 3 2 3 5" xfId="37799" xr:uid="{00000000-0005-0000-0000-0000038C0000}"/>
    <cellStyle name="Standard 6 3 3 2 4" xfId="9066" xr:uid="{00000000-0005-0000-0000-0000048C0000}"/>
    <cellStyle name="Standard 6 3 3 2 4 2" xfId="21404" xr:uid="{00000000-0005-0000-0000-0000058C0000}"/>
    <cellStyle name="Standard 6 3 3 2 4 2 2" xfId="37800" xr:uid="{00000000-0005-0000-0000-0000068C0000}"/>
    <cellStyle name="Standard 6 3 3 2 4 2 3" xfId="37801" xr:uid="{00000000-0005-0000-0000-0000078C0000}"/>
    <cellStyle name="Standard 6 3 3 2 4 3" xfId="37802" xr:uid="{00000000-0005-0000-0000-0000088C0000}"/>
    <cellStyle name="Standard 6 3 3 2 4 4" xfId="37803" xr:uid="{00000000-0005-0000-0000-0000098C0000}"/>
    <cellStyle name="Standard 6 3 3 2 5" xfId="21405" xr:uid="{00000000-0005-0000-0000-00000A8C0000}"/>
    <cellStyle name="Standard 6 3 3 2 5 2" xfId="37804" xr:uid="{00000000-0005-0000-0000-00000B8C0000}"/>
    <cellStyle name="Standard 6 3 3 2 5 3" xfId="37805" xr:uid="{00000000-0005-0000-0000-00000C8C0000}"/>
    <cellStyle name="Standard 6 3 3 2 5 4" xfId="37806" xr:uid="{00000000-0005-0000-0000-00000D8C0000}"/>
    <cellStyle name="Standard 6 3 3 2 6" xfId="37807" xr:uid="{00000000-0005-0000-0000-00000E8C0000}"/>
    <cellStyle name="Standard 6 3 3 2 6 2" xfId="37808" xr:uid="{00000000-0005-0000-0000-00000F8C0000}"/>
    <cellStyle name="Standard 6 3 3 2 7" xfId="37809" xr:uid="{00000000-0005-0000-0000-0000108C0000}"/>
    <cellStyle name="Standard 6 3 3 2 8" xfId="37810" xr:uid="{00000000-0005-0000-0000-0000118C0000}"/>
    <cellStyle name="Standard 6 3 3 3" xfId="1163" xr:uid="{00000000-0005-0000-0000-0000128C0000}"/>
    <cellStyle name="Standard 6 3 3 3 2" xfId="1164" xr:uid="{00000000-0005-0000-0000-0000138C0000}"/>
    <cellStyle name="Standard 6 3 3 3 2 2" xfId="21406" xr:uid="{00000000-0005-0000-0000-0000148C0000}"/>
    <cellStyle name="Standard 6 3 3 3 2 2 2" xfId="37811" xr:uid="{00000000-0005-0000-0000-0000158C0000}"/>
    <cellStyle name="Standard 6 3 3 3 2 2 3" xfId="37812" xr:uid="{00000000-0005-0000-0000-0000168C0000}"/>
    <cellStyle name="Standard 6 3 3 3 2 2 4" xfId="37813" xr:uid="{00000000-0005-0000-0000-0000178C0000}"/>
    <cellStyle name="Standard 6 3 3 3 2 3" xfId="37814" xr:uid="{00000000-0005-0000-0000-0000188C0000}"/>
    <cellStyle name="Standard 6 3 3 3 2 4" xfId="37815" xr:uid="{00000000-0005-0000-0000-0000198C0000}"/>
    <cellStyle name="Standard 6 3 3 3 2 5" xfId="37816" xr:uid="{00000000-0005-0000-0000-00001A8C0000}"/>
    <cellStyle name="Standard 6 3 3 3 3" xfId="9067" xr:uid="{00000000-0005-0000-0000-00001B8C0000}"/>
    <cellStyle name="Standard 6 3 3 3 3 2" xfId="21407" xr:uid="{00000000-0005-0000-0000-00001C8C0000}"/>
    <cellStyle name="Standard 6 3 3 3 3 2 2" xfId="37817" xr:uid="{00000000-0005-0000-0000-00001D8C0000}"/>
    <cellStyle name="Standard 6 3 3 3 3 2 3" xfId="37818" xr:uid="{00000000-0005-0000-0000-00001E8C0000}"/>
    <cellStyle name="Standard 6 3 3 3 3 3" xfId="37819" xr:uid="{00000000-0005-0000-0000-00001F8C0000}"/>
    <cellStyle name="Standard 6 3 3 3 3 4" xfId="37820" xr:uid="{00000000-0005-0000-0000-0000208C0000}"/>
    <cellStyle name="Standard 6 3 3 3 4" xfId="21408" xr:uid="{00000000-0005-0000-0000-0000218C0000}"/>
    <cellStyle name="Standard 6 3 3 3 4 2" xfId="37821" xr:uid="{00000000-0005-0000-0000-0000228C0000}"/>
    <cellStyle name="Standard 6 3 3 3 4 3" xfId="37822" xr:uid="{00000000-0005-0000-0000-0000238C0000}"/>
    <cellStyle name="Standard 6 3 3 3 5" xfId="37823" xr:uid="{00000000-0005-0000-0000-0000248C0000}"/>
    <cellStyle name="Standard 6 3 3 3 6" xfId="37824" xr:uid="{00000000-0005-0000-0000-0000258C0000}"/>
    <cellStyle name="Standard 6 3 3 4" xfId="1165" xr:uid="{00000000-0005-0000-0000-0000268C0000}"/>
    <cellStyle name="Standard 6 3 3 4 2" xfId="21409" xr:uid="{00000000-0005-0000-0000-0000278C0000}"/>
    <cellStyle name="Standard 6 3 3 4 2 2" xfId="37825" xr:uid="{00000000-0005-0000-0000-0000288C0000}"/>
    <cellStyle name="Standard 6 3 3 4 2 3" xfId="37826" xr:uid="{00000000-0005-0000-0000-0000298C0000}"/>
    <cellStyle name="Standard 6 3 3 4 2 4" xfId="37827" xr:uid="{00000000-0005-0000-0000-00002A8C0000}"/>
    <cellStyle name="Standard 6 3 3 4 3" xfId="37828" xr:uid="{00000000-0005-0000-0000-00002B8C0000}"/>
    <cellStyle name="Standard 6 3 3 4 4" xfId="37829" xr:uid="{00000000-0005-0000-0000-00002C8C0000}"/>
    <cellStyle name="Standard 6 3 3 4 5" xfId="37830" xr:uid="{00000000-0005-0000-0000-00002D8C0000}"/>
    <cellStyle name="Standard 6 3 3 5" xfId="1400" xr:uid="{00000000-0005-0000-0000-00002E8C0000}"/>
    <cellStyle name="Standard 6 3 3 5 2" xfId="21410" xr:uid="{00000000-0005-0000-0000-00002F8C0000}"/>
    <cellStyle name="Standard 6 3 3 5 2 2" xfId="37831" xr:uid="{00000000-0005-0000-0000-0000308C0000}"/>
    <cellStyle name="Standard 6 3 3 5 2 3" xfId="37832" xr:uid="{00000000-0005-0000-0000-0000318C0000}"/>
    <cellStyle name="Standard 6 3 3 5 3" xfId="37833" xr:uid="{00000000-0005-0000-0000-0000328C0000}"/>
    <cellStyle name="Standard 6 3 3 5 4" xfId="37834" xr:uid="{00000000-0005-0000-0000-0000338C0000}"/>
    <cellStyle name="Standard 6 3 3 6" xfId="21411" xr:uid="{00000000-0005-0000-0000-0000348C0000}"/>
    <cellStyle name="Standard 6 3 3 6 2" xfId="37835" xr:uid="{00000000-0005-0000-0000-0000358C0000}"/>
    <cellStyle name="Standard 6 3 3 6 3" xfId="37836" xr:uid="{00000000-0005-0000-0000-0000368C0000}"/>
    <cellStyle name="Standard 6 3 3 6 4" xfId="37837" xr:uid="{00000000-0005-0000-0000-0000378C0000}"/>
    <cellStyle name="Standard 6 3 3 7" xfId="37838" xr:uid="{00000000-0005-0000-0000-0000388C0000}"/>
    <cellStyle name="Standard 6 3 3 7 2" xfId="37839" xr:uid="{00000000-0005-0000-0000-0000398C0000}"/>
    <cellStyle name="Standard 6 3 3 8" xfId="37840" xr:uid="{00000000-0005-0000-0000-00003A8C0000}"/>
    <cellStyle name="Standard 6 3 3 9" xfId="37841" xr:uid="{00000000-0005-0000-0000-00003B8C0000}"/>
    <cellStyle name="Standard 6 3 4" xfId="1166" xr:uid="{00000000-0005-0000-0000-00003C8C0000}"/>
    <cellStyle name="Standard 6 3 4 2" xfId="1167" xr:uid="{00000000-0005-0000-0000-00003D8C0000}"/>
    <cellStyle name="Standard 6 3 4 2 2" xfId="1168" xr:uid="{00000000-0005-0000-0000-00003E8C0000}"/>
    <cellStyle name="Standard 6 3 4 2 2 2" xfId="21412" xr:uid="{00000000-0005-0000-0000-00003F8C0000}"/>
    <cellStyle name="Standard 6 3 4 2 2 2 2" xfId="37842" xr:uid="{00000000-0005-0000-0000-0000408C0000}"/>
    <cellStyle name="Standard 6 3 4 2 2 2 3" xfId="37843" xr:uid="{00000000-0005-0000-0000-0000418C0000}"/>
    <cellStyle name="Standard 6 3 4 2 2 2 4" xfId="37844" xr:uid="{00000000-0005-0000-0000-0000428C0000}"/>
    <cellStyle name="Standard 6 3 4 2 2 3" xfId="37845" xr:uid="{00000000-0005-0000-0000-0000438C0000}"/>
    <cellStyle name="Standard 6 3 4 2 2 4" xfId="37846" xr:uid="{00000000-0005-0000-0000-0000448C0000}"/>
    <cellStyle name="Standard 6 3 4 2 2 5" xfId="37847" xr:uid="{00000000-0005-0000-0000-0000458C0000}"/>
    <cellStyle name="Standard 6 3 4 2 3" xfId="9068" xr:uid="{00000000-0005-0000-0000-0000468C0000}"/>
    <cellStyle name="Standard 6 3 4 2 3 2" xfId="21413" xr:uid="{00000000-0005-0000-0000-0000478C0000}"/>
    <cellStyle name="Standard 6 3 4 2 3 2 2" xfId="37848" xr:uid="{00000000-0005-0000-0000-0000488C0000}"/>
    <cellStyle name="Standard 6 3 4 2 3 2 3" xfId="37849" xr:uid="{00000000-0005-0000-0000-0000498C0000}"/>
    <cellStyle name="Standard 6 3 4 2 3 3" xfId="37850" xr:uid="{00000000-0005-0000-0000-00004A8C0000}"/>
    <cellStyle name="Standard 6 3 4 2 3 4" xfId="37851" xr:uid="{00000000-0005-0000-0000-00004B8C0000}"/>
    <cellStyle name="Standard 6 3 4 2 4" xfId="21414" xr:uid="{00000000-0005-0000-0000-00004C8C0000}"/>
    <cellStyle name="Standard 6 3 4 2 4 2" xfId="37852" xr:uid="{00000000-0005-0000-0000-00004D8C0000}"/>
    <cellStyle name="Standard 6 3 4 2 4 3" xfId="37853" xr:uid="{00000000-0005-0000-0000-00004E8C0000}"/>
    <cellStyle name="Standard 6 3 4 2 5" xfId="37854" xr:uid="{00000000-0005-0000-0000-00004F8C0000}"/>
    <cellStyle name="Standard 6 3 4 2 6" xfId="37855" xr:uid="{00000000-0005-0000-0000-0000508C0000}"/>
    <cellStyle name="Standard 6 3 4 3" xfId="1169" xr:uid="{00000000-0005-0000-0000-0000518C0000}"/>
    <cellStyle name="Standard 6 3 4 3 2" xfId="21415" xr:uid="{00000000-0005-0000-0000-0000528C0000}"/>
    <cellStyle name="Standard 6 3 4 3 2 2" xfId="37856" xr:uid="{00000000-0005-0000-0000-0000538C0000}"/>
    <cellStyle name="Standard 6 3 4 3 2 3" xfId="37857" xr:uid="{00000000-0005-0000-0000-0000548C0000}"/>
    <cellStyle name="Standard 6 3 4 3 2 4" xfId="37858" xr:uid="{00000000-0005-0000-0000-0000558C0000}"/>
    <cellStyle name="Standard 6 3 4 3 3" xfId="37859" xr:uid="{00000000-0005-0000-0000-0000568C0000}"/>
    <cellStyle name="Standard 6 3 4 3 4" xfId="37860" xr:uid="{00000000-0005-0000-0000-0000578C0000}"/>
    <cellStyle name="Standard 6 3 4 3 5" xfId="37861" xr:uid="{00000000-0005-0000-0000-0000588C0000}"/>
    <cellStyle name="Standard 6 3 4 4" xfId="9069" xr:uid="{00000000-0005-0000-0000-0000598C0000}"/>
    <cellStyle name="Standard 6 3 4 4 2" xfId="21416" xr:uid="{00000000-0005-0000-0000-00005A8C0000}"/>
    <cellStyle name="Standard 6 3 4 4 2 2" xfId="37862" xr:uid="{00000000-0005-0000-0000-00005B8C0000}"/>
    <cellStyle name="Standard 6 3 4 4 2 3" xfId="37863" xr:uid="{00000000-0005-0000-0000-00005C8C0000}"/>
    <cellStyle name="Standard 6 3 4 4 3" xfId="37864" xr:uid="{00000000-0005-0000-0000-00005D8C0000}"/>
    <cellStyle name="Standard 6 3 4 4 4" xfId="37865" xr:uid="{00000000-0005-0000-0000-00005E8C0000}"/>
    <cellStyle name="Standard 6 3 4 5" xfId="21417" xr:uid="{00000000-0005-0000-0000-00005F8C0000}"/>
    <cellStyle name="Standard 6 3 4 5 2" xfId="37866" xr:uid="{00000000-0005-0000-0000-0000608C0000}"/>
    <cellStyle name="Standard 6 3 4 5 3" xfId="37867" xr:uid="{00000000-0005-0000-0000-0000618C0000}"/>
    <cellStyle name="Standard 6 3 4 5 4" xfId="37868" xr:uid="{00000000-0005-0000-0000-0000628C0000}"/>
    <cellStyle name="Standard 6 3 4 6" xfId="37869" xr:uid="{00000000-0005-0000-0000-0000638C0000}"/>
    <cellStyle name="Standard 6 3 4 6 2" xfId="37870" xr:uid="{00000000-0005-0000-0000-0000648C0000}"/>
    <cellStyle name="Standard 6 3 4 7" xfId="37871" xr:uid="{00000000-0005-0000-0000-0000658C0000}"/>
    <cellStyle name="Standard 6 3 4 8" xfId="37872" xr:uid="{00000000-0005-0000-0000-0000668C0000}"/>
    <cellStyle name="Standard 6 3 5" xfId="1170" xr:uid="{00000000-0005-0000-0000-0000678C0000}"/>
    <cellStyle name="Standard 6 3 5 2" xfId="1171" xr:uid="{00000000-0005-0000-0000-0000688C0000}"/>
    <cellStyle name="Standard 6 3 5 2 2" xfId="1172" xr:uid="{00000000-0005-0000-0000-0000698C0000}"/>
    <cellStyle name="Standard 6 3 5 2 2 2" xfId="21418" xr:uid="{00000000-0005-0000-0000-00006A8C0000}"/>
    <cellStyle name="Standard 6 3 5 2 2 2 2" xfId="37873" xr:uid="{00000000-0005-0000-0000-00006B8C0000}"/>
    <cellStyle name="Standard 6 3 5 2 2 2 3" xfId="37874" xr:uid="{00000000-0005-0000-0000-00006C8C0000}"/>
    <cellStyle name="Standard 6 3 5 2 2 2 4" xfId="37875" xr:uid="{00000000-0005-0000-0000-00006D8C0000}"/>
    <cellStyle name="Standard 6 3 5 2 2 3" xfId="37876" xr:uid="{00000000-0005-0000-0000-00006E8C0000}"/>
    <cellStyle name="Standard 6 3 5 2 2 4" xfId="37877" xr:uid="{00000000-0005-0000-0000-00006F8C0000}"/>
    <cellStyle name="Standard 6 3 5 2 2 5" xfId="37878" xr:uid="{00000000-0005-0000-0000-0000708C0000}"/>
    <cellStyle name="Standard 6 3 5 2 3" xfId="9070" xr:uid="{00000000-0005-0000-0000-0000718C0000}"/>
    <cellStyle name="Standard 6 3 5 2 3 2" xfId="21419" xr:uid="{00000000-0005-0000-0000-0000728C0000}"/>
    <cellStyle name="Standard 6 3 5 2 3 2 2" xfId="37879" xr:uid="{00000000-0005-0000-0000-0000738C0000}"/>
    <cellStyle name="Standard 6 3 5 2 3 2 3" xfId="37880" xr:uid="{00000000-0005-0000-0000-0000748C0000}"/>
    <cellStyle name="Standard 6 3 5 2 3 3" xfId="37881" xr:uid="{00000000-0005-0000-0000-0000758C0000}"/>
    <cellStyle name="Standard 6 3 5 2 3 4" xfId="37882" xr:uid="{00000000-0005-0000-0000-0000768C0000}"/>
    <cellStyle name="Standard 6 3 5 2 4" xfId="21420" xr:uid="{00000000-0005-0000-0000-0000778C0000}"/>
    <cellStyle name="Standard 6 3 5 2 4 2" xfId="37883" xr:uid="{00000000-0005-0000-0000-0000788C0000}"/>
    <cellStyle name="Standard 6 3 5 2 4 3" xfId="37884" xr:uid="{00000000-0005-0000-0000-0000798C0000}"/>
    <cellStyle name="Standard 6 3 5 2 5" xfId="37885" xr:uid="{00000000-0005-0000-0000-00007A8C0000}"/>
    <cellStyle name="Standard 6 3 5 2 6" xfId="37886" xr:uid="{00000000-0005-0000-0000-00007B8C0000}"/>
    <cellStyle name="Standard 6 3 5 3" xfId="1173" xr:uid="{00000000-0005-0000-0000-00007C8C0000}"/>
    <cellStyle name="Standard 6 3 5 3 2" xfId="21421" xr:uid="{00000000-0005-0000-0000-00007D8C0000}"/>
    <cellStyle name="Standard 6 3 5 3 2 2" xfId="37887" xr:uid="{00000000-0005-0000-0000-00007E8C0000}"/>
    <cellStyle name="Standard 6 3 5 3 2 3" xfId="37888" xr:uid="{00000000-0005-0000-0000-00007F8C0000}"/>
    <cellStyle name="Standard 6 3 5 3 2 4" xfId="37889" xr:uid="{00000000-0005-0000-0000-0000808C0000}"/>
    <cellStyle name="Standard 6 3 5 3 3" xfId="37890" xr:uid="{00000000-0005-0000-0000-0000818C0000}"/>
    <cellStyle name="Standard 6 3 5 3 4" xfId="37891" xr:uid="{00000000-0005-0000-0000-0000828C0000}"/>
    <cellStyle name="Standard 6 3 5 3 5" xfId="37892" xr:uid="{00000000-0005-0000-0000-0000838C0000}"/>
    <cellStyle name="Standard 6 3 5 4" xfId="9071" xr:uid="{00000000-0005-0000-0000-0000848C0000}"/>
    <cellStyle name="Standard 6 3 5 4 2" xfId="21422" xr:uid="{00000000-0005-0000-0000-0000858C0000}"/>
    <cellStyle name="Standard 6 3 5 4 2 2" xfId="37893" xr:uid="{00000000-0005-0000-0000-0000868C0000}"/>
    <cellStyle name="Standard 6 3 5 4 2 3" xfId="37894" xr:uid="{00000000-0005-0000-0000-0000878C0000}"/>
    <cellStyle name="Standard 6 3 5 4 3" xfId="37895" xr:uid="{00000000-0005-0000-0000-0000888C0000}"/>
    <cellStyle name="Standard 6 3 5 4 4" xfId="37896" xr:uid="{00000000-0005-0000-0000-0000898C0000}"/>
    <cellStyle name="Standard 6 3 5 5" xfId="21423" xr:uid="{00000000-0005-0000-0000-00008A8C0000}"/>
    <cellStyle name="Standard 6 3 5 5 2" xfId="37897" xr:uid="{00000000-0005-0000-0000-00008B8C0000}"/>
    <cellStyle name="Standard 6 3 5 5 3" xfId="37898" xr:uid="{00000000-0005-0000-0000-00008C8C0000}"/>
    <cellStyle name="Standard 6 3 5 5 4" xfId="37899" xr:uid="{00000000-0005-0000-0000-00008D8C0000}"/>
    <cellStyle name="Standard 6 3 5 6" xfId="37900" xr:uid="{00000000-0005-0000-0000-00008E8C0000}"/>
    <cellStyle name="Standard 6 3 5 6 2" xfId="37901" xr:uid="{00000000-0005-0000-0000-00008F8C0000}"/>
    <cellStyle name="Standard 6 3 5 7" xfId="37902" xr:uid="{00000000-0005-0000-0000-0000908C0000}"/>
    <cellStyle name="Standard 6 3 5 8" xfId="37903" xr:uid="{00000000-0005-0000-0000-0000918C0000}"/>
    <cellStyle name="Standard 6 3 6" xfId="1174" xr:uid="{00000000-0005-0000-0000-0000928C0000}"/>
    <cellStyle name="Standard 6 3 6 2" xfId="1175" xr:uid="{00000000-0005-0000-0000-0000938C0000}"/>
    <cellStyle name="Standard 6 3 6 2 2" xfId="21424" xr:uid="{00000000-0005-0000-0000-0000948C0000}"/>
    <cellStyle name="Standard 6 3 6 2 2 2" xfId="37904" xr:uid="{00000000-0005-0000-0000-0000958C0000}"/>
    <cellStyle name="Standard 6 3 6 2 2 3" xfId="37905" xr:uid="{00000000-0005-0000-0000-0000968C0000}"/>
    <cellStyle name="Standard 6 3 6 2 2 4" xfId="37906" xr:uid="{00000000-0005-0000-0000-0000978C0000}"/>
    <cellStyle name="Standard 6 3 6 2 3" xfId="37907" xr:uid="{00000000-0005-0000-0000-0000988C0000}"/>
    <cellStyle name="Standard 6 3 6 2 4" xfId="37908" xr:uid="{00000000-0005-0000-0000-0000998C0000}"/>
    <cellStyle name="Standard 6 3 6 2 5" xfId="37909" xr:uid="{00000000-0005-0000-0000-00009A8C0000}"/>
    <cellStyle name="Standard 6 3 6 3" xfId="9072" xr:uid="{00000000-0005-0000-0000-00009B8C0000}"/>
    <cellStyle name="Standard 6 3 6 3 2" xfId="21425" xr:uid="{00000000-0005-0000-0000-00009C8C0000}"/>
    <cellStyle name="Standard 6 3 6 3 2 2" xfId="37910" xr:uid="{00000000-0005-0000-0000-00009D8C0000}"/>
    <cellStyle name="Standard 6 3 6 3 2 3" xfId="37911" xr:uid="{00000000-0005-0000-0000-00009E8C0000}"/>
    <cellStyle name="Standard 6 3 6 3 3" xfId="37912" xr:uid="{00000000-0005-0000-0000-00009F8C0000}"/>
    <cellStyle name="Standard 6 3 6 3 4" xfId="37913" xr:uid="{00000000-0005-0000-0000-0000A08C0000}"/>
    <cellStyle name="Standard 6 3 6 4" xfId="21426" xr:uid="{00000000-0005-0000-0000-0000A18C0000}"/>
    <cellStyle name="Standard 6 3 6 4 2" xfId="37914" xr:uid="{00000000-0005-0000-0000-0000A28C0000}"/>
    <cellStyle name="Standard 6 3 6 4 3" xfId="37915" xr:uid="{00000000-0005-0000-0000-0000A38C0000}"/>
    <cellStyle name="Standard 6 3 6 5" xfId="37916" xr:uid="{00000000-0005-0000-0000-0000A48C0000}"/>
    <cellStyle name="Standard 6 3 6 6" xfId="37917" xr:uid="{00000000-0005-0000-0000-0000A58C0000}"/>
    <cellStyle name="Standard 6 3 7" xfId="1176" xr:uid="{00000000-0005-0000-0000-0000A68C0000}"/>
    <cellStyle name="Standard 6 3 7 2" xfId="1177" xr:uid="{00000000-0005-0000-0000-0000A78C0000}"/>
    <cellStyle name="Standard 6 3 7 2 2" xfId="21427" xr:uid="{00000000-0005-0000-0000-0000A88C0000}"/>
    <cellStyle name="Standard 6 3 7 2 2 2" xfId="37918" xr:uid="{00000000-0005-0000-0000-0000A98C0000}"/>
    <cellStyle name="Standard 6 3 7 2 2 3" xfId="37919" xr:uid="{00000000-0005-0000-0000-0000AA8C0000}"/>
    <cellStyle name="Standard 6 3 7 2 2 4" xfId="37920" xr:uid="{00000000-0005-0000-0000-0000AB8C0000}"/>
    <cellStyle name="Standard 6 3 7 2 3" xfId="37921" xr:uid="{00000000-0005-0000-0000-0000AC8C0000}"/>
    <cellStyle name="Standard 6 3 7 2 4" xfId="37922" xr:uid="{00000000-0005-0000-0000-0000AD8C0000}"/>
    <cellStyle name="Standard 6 3 7 2 5" xfId="37923" xr:uid="{00000000-0005-0000-0000-0000AE8C0000}"/>
    <cellStyle name="Standard 6 3 7 3" xfId="21428" xr:uid="{00000000-0005-0000-0000-0000AF8C0000}"/>
    <cellStyle name="Standard 6 3 7 3 2" xfId="37924" xr:uid="{00000000-0005-0000-0000-0000B08C0000}"/>
    <cellStyle name="Standard 6 3 7 3 3" xfId="37925" xr:uid="{00000000-0005-0000-0000-0000B18C0000}"/>
    <cellStyle name="Standard 6 3 7 3 4" xfId="37926" xr:uid="{00000000-0005-0000-0000-0000B28C0000}"/>
    <cellStyle name="Standard 6 3 7 4" xfId="37927" xr:uid="{00000000-0005-0000-0000-0000B38C0000}"/>
    <cellStyle name="Standard 6 3 7 5" xfId="37928" xr:uid="{00000000-0005-0000-0000-0000B48C0000}"/>
    <cellStyle name="Standard 6 3 7 6" xfId="37929" xr:uid="{00000000-0005-0000-0000-0000B58C0000}"/>
    <cellStyle name="Standard 6 3 8" xfId="1178" xr:uid="{00000000-0005-0000-0000-0000B68C0000}"/>
    <cellStyle name="Standard 6 3 8 2" xfId="21429" xr:uid="{00000000-0005-0000-0000-0000B78C0000}"/>
    <cellStyle name="Standard 6 3 8 2 2" xfId="37930" xr:uid="{00000000-0005-0000-0000-0000B88C0000}"/>
    <cellStyle name="Standard 6 3 8 2 3" xfId="37931" xr:uid="{00000000-0005-0000-0000-0000B98C0000}"/>
    <cellStyle name="Standard 6 3 8 2 4" xfId="37932" xr:uid="{00000000-0005-0000-0000-0000BA8C0000}"/>
    <cellStyle name="Standard 6 3 8 3" xfId="37933" xr:uid="{00000000-0005-0000-0000-0000BB8C0000}"/>
    <cellStyle name="Standard 6 3 8 4" xfId="37934" xr:uid="{00000000-0005-0000-0000-0000BC8C0000}"/>
    <cellStyle name="Standard 6 3 8 5" xfId="37935" xr:uid="{00000000-0005-0000-0000-0000BD8C0000}"/>
    <cellStyle name="Standard 6 3 9" xfId="9073" xr:uid="{00000000-0005-0000-0000-0000BE8C0000}"/>
    <cellStyle name="Standard 6 3 9 2" xfId="21430" xr:uid="{00000000-0005-0000-0000-0000BF8C0000}"/>
    <cellStyle name="Standard 6 3 9 2 2" xfId="37936" xr:uid="{00000000-0005-0000-0000-0000C08C0000}"/>
    <cellStyle name="Standard 6 3 9 2 3" xfId="37937" xr:uid="{00000000-0005-0000-0000-0000C18C0000}"/>
    <cellStyle name="Standard 6 3 9 3" xfId="37938" xr:uid="{00000000-0005-0000-0000-0000C28C0000}"/>
    <cellStyle name="Standard 6 3 9 4" xfId="37939" xr:uid="{00000000-0005-0000-0000-0000C38C0000}"/>
    <cellStyle name="Standard 6 4" xfId="1179" xr:uid="{00000000-0005-0000-0000-0000C48C0000}"/>
    <cellStyle name="Standard 6 4 10" xfId="21431" xr:uid="{00000000-0005-0000-0000-0000C58C0000}"/>
    <cellStyle name="Standard 6 4 10 2" xfId="37940" xr:uid="{00000000-0005-0000-0000-0000C68C0000}"/>
    <cellStyle name="Standard 6 4 10 3" xfId="37941" xr:uid="{00000000-0005-0000-0000-0000C78C0000}"/>
    <cellStyle name="Standard 6 4 10 4" xfId="37942" xr:uid="{00000000-0005-0000-0000-0000C88C0000}"/>
    <cellStyle name="Standard 6 4 11" xfId="37943" xr:uid="{00000000-0005-0000-0000-0000C98C0000}"/>
    <cellStyle name="Standard 6 4 11 2" xfId="37944" xr:uid="{00000000-0005-0000-0000-0000CA8C0000}"/>
    <cellStyle name="Standard 6 4 12" xfId="37945" xr:uid="{00000000-0005-0000-0000-0000CB8C0000}"/>
    <cellStyle name="Standard 6 4 13" xfId="37946" xr:uid="{00000000-0005-0000-0000-0000CC8C0000}"/>
    <cellStyle name="Standard 6 4 2" xfId="1180" xr:uid="{00000000-0005-0000-0000-0000CD8C0000}"/>
    <cellStyle name="Standard 6 4 2 2" xfId="1181" xr:uid="{00000000-0005-0000-0000-0000CE8C0000}"/>
    <cellStyle name="Standard 6 4 2 2 2" xfId="1182" xr:uid="{00000000-0005-0000-0000-0000CF8C0000}"/>
    <cellStyle name="Standard 6 4 2 2 2 2" xfId="1183" xr:uid="{00000000-0005-0000-0000-0000D08C0000}"/>
    <cellStyle name="Standard 6 4 2 2 2 2 2" xfId="21432" xr:uid="{00000000-0005-0000-0000-0000D18C0000}"/>
    <cellStyle name="Standard 6 4 2 2 2 2 2 2" xfId="37947" xr:uid="{00000000-0005-0000-0000-0000D28C0000}"/>
    <cellStyle name="Standard 6 4 2 2 2 2 2 3" xfId="37948" xr:uid="{00000000-0005-0000-0000-0000D38C0000}"/>
    <cellStyle name="Standard 6 4 2 2 2 2 2 4" xfId="37949" xr:uid="{00000000-0005-0000-0000-0000D48C0000}"/>
    <cellStyle name="Standard 6 4 2 2 2 2 3" xfId="37950" xr:uid="{00000000-0005-0000-0000-0000D58C0000}"/>
    <cellStyle name="Standard 6 4 2 2 2 2 4" xfId="37951" xr:uid="{00000000-0005-0000-0000-0000D68C0000}"/>
    <cellStyle name="Standard 6 4 2 2 2 2 5" xfId="37952" xr:uid="{00000000-0005-0000-0000-0000D78C0000}"/>
    <cellStyle name="Standard 6 4 2 2 2 3" xfId="9074" xr:uid="{00000000-0005-0000-0000-0000D88C0000}"/>
    <cellStyle name="Standard 6 4 2 2 2 3 2" xfId="21433" xr:uid="{00000000-0005-0000-0000-0000D98C0000}"/>
    <cellStyle name="Standard 6 4 2 2 2 3 2 2" xfId="37953" xr:uid="{00000000-0005-0000-0000-0000DA8C0000}"/>
    <cellStyle name="Standard 6 4 2 2 2 3 2 3" xfId="37954" xr:uid="{00000000-0005-0000-0000-0000DB8C0000}"/>
    <cellStyle name="Standard 6 4 2 2 2 3 3" xfId="37955" xr:uid="{00000000-0005-0000-0000-0000DC8C0000}"/>
    <cellStyle name="Standard 6 4 2 2 2 3 4" xfId="37956" xr:uid="{00000000-0005-0000-0000-0000DD8C0000}"/>
    <cellStyle name="Standard 6 4 2 2 2 4" xfId="21434" xr:uid="{00000000-0005-0000-0000-0000DE8C0000}"/>
    <cellStyle name="Standard 6 4 2 2 2 4 2" xfId="37957" xr:uid="{00000000-0005-0000-0000-0000DF8C0000}"/>
    <cellStyle name="Standard 6 4 2 2 2 4 3" xfId="37958" xr:uid="{00000000-0005-0000-0000-0000E08C0000}"/>
    <cellStyle name="Standard 6 4 2 2 2 5" xfId="37959" xr:uid="{00000000-0005-0000-0000-0000E18C0000}"/>
    <cellStyle name="Standard 6 4 2 2 2 6" xfId="37960" xr:uid="{00000000-0005-0000-0000-0000E28C0000}"/>
    <cellStyle name="Standard 6 4 2 2 3" xfId="1184" xr:uid="{00000000-0005-0000-0000-0000E38C0000}"/>
    <cellStyle name="Standard 6 4 2 2 3 2" xfId="21435" xr:uid="{00000000-0005-0000-0000-0000E48C0000}"/>
    <cellStyle name="Standard 6 4 2 2 3 2 2" xfId="37961" xr:uid="{00000000-0005-0000-0000-0000E58C0000}"/>
    <cellStyle name="Standard 6 4 2 2 3 2 3" xfId="37962" xr:uid="{00000000-0005-0000-0000-0000E68C0000}"/>
    <cellStyle name="Standard 6 4 2 2 3 2 4" xfId="37963" xr:uid="{00000000-0005-0000-0000-0000E78C0000}"/>
    <cellStyle name="Standard 6 4 2 2 3 3" xfId="37964" xr:uid="{00000000-0005-0000-0000-0000E88C0000}"/>
    <cellStyle name="Standard 6 4 2 2 3 4" xfId="37965" xr:uid="{00000000-0005-0000-0000-0000E98C0000}"/>
    <cellStyle name="Standard 6 4 2 2 3 5" xfId="37966" xr:uid="{00000000-0005-0000-0000-0000EA8C0000}"/>
    <cellStyle name="Standard 6 4 2 2 4" xfId="9075" xr:uid="{00000000-0005-0000-0000-0000EB8C0000}"/>
    <cellStyle name="Standard 6 4 2 2 4 2" xfId="21436" xr:uid="{00000000-0005-0000-0000-0000EC8C0000}"/>
    <cellStyle name="Standard 6 4 2 2 4 2 2" xfId="37967" xr:uid="{00000000-0005-0000-0000-0000ED8C0000}"/>
    <cellStyle name="Standard 6 4 2 2 4 2 3" xfId="37968" xr:uid="{00000000-0005-0000-0000-0000EE8C0000}"/>
    <cellStyle name="Standard 6 4 2 2 4 3" xfId="37969" xr:uid="{00000000-0005-0000-0000-0000EF8C0000}"/>
    <cellStyle name="Standard 6 4 2 2 4 4" xfId="37970" xr:uid="{00000000-0005-0000-0000-0000F08C0000}"/>
    <cellStyle name="Standard 6 4 2 2 5" xfId="21437" xr:uid="{00000000-0005-0000-0000-0000F18C0000}"/>
    <cellStyle name="Standard 6 4 2 2 5 2" xfId="37971" xr:uid="{00000000-0005-0000-0000-0000F28C0000}"/>
    <cellStyle name="Standard 6 4 2 2 5 3" xfId="37972" xr:uid="{00000000-0005-0000-0000-0000F38C0000}"/>
    <cellStyle name="Standard 6 4 2 2 5 4" xfId="37973" xr:uid="{00000000-0005-0000-0000-0000F48C0000}"/>
    <cellStyle name="Standard 6 4 2 2 6" xfId="37974" xr:uid="{00000000-0005-0000-0000-0000F58C0000}"/>
    <cellStyle name="Standard 6 4 2 2 6 2" xfId="37975" xr:uid="{00000000-0005-0000-0000-0000F68C0000}"/>
    <cellStyle name="Standard 6 4 2 2 7" xfId="37976" xr:uid="{00000000-0005-0000-0000-0000F78C0000}"/>
    <cellStyle name="Standard 6 4 2 2 8" xfId="37977" xr:uid="{00000000-0005-0000-0000-0000F88C0000}"/>
    <cellStyle name="Standard 6 4 2 3" xfId="1185" xr:uid="{00000000-0005-0000-0000-0000F98C0000}"/>
    <cellStyle name="Standard 6 4 2 3 2" xfId="1186" xr:uid="{00000000-0005-0000-0000-0000FA8C0000}"/>
    <cellStyle name="Standard 6 4 2 3 2 2" xfId="21438" xr:uid="{00000000-0005-0000-0000-0000FB8C0000}"/>
    <cellStyle name="Standard 6 4 2 3 2 2 2" xfId="37978" xr:uid="{00000000-0005-0000-0000-0000FC8C0000}"/>
    <cellStyle name="Standard 6 4 2 3 2 2 3" xfId="37979" xr:uid="{00000000-0005-0000-0000-0000FD8C0000}"/>
    <cellStyle name="Standard 6 4 2 3 2 2 4" xfId="37980" xr:uid="{00000000-0005-0000-0000-0000FE8C0000}"/>
    <cellStyle name="Standard 6 4 2 3 2 3" xfId="37981" xr:uid="{00000000-0005-0000-0000-0000FF8C0000}"/>
    <cellStyle name="Standard 6 4 2 3 2 4" xfId="37982" xr:uid="{00000000-0005-0000-0000-0000008D0000}"/>
    <cellStyle name="Standard 6 4 2 3 2 5" xfId="37983" xr:uid="{00000000-0005-0000-0000-0000018D0000}"/>
    <cellStyle name="Standard 6 4 2 3 3" xfId="9076" xr:uid="{00000000-0005-0000-0000-0000028D0000}"/>
    <cellStyle name="Standard 6 4 2 3 3 2" xfId="21439" xr:uid="{00000000-0005-0000-0000-0000038D0000}"/>
    <cellStyle name="Standard 6 4 2 3 3 2 2" xfId="37984" xr:uid="{00000000-0005-0000-0000-0000048D0000}"/>
    <cellStyle name="Standard 6 4 2 3 3 2 3" xfId="37985" xr:uid="{00000000-0005-0000-0000-0000058D0000}"/>
    <cellStyle name="Standard 6 4 2 3 3 3" xfId="37986" xr:uid="{00000000-0005-0000-0000-0000068D0000}"/>
    <cellStyle name="Standard 6 4 2 3 3 4" xfId="37987" xr:uid="{00000000-0005-0000-0000-0000078D0000}"/>
    <cellStyle name="Standard 6 4 2 3 4" xfId="21440" xr:uid="{00000000-0005-0000-0000-0000088D0000}"/>
    <cellStyle name="Standard 6 4 2 3 4 2" xfId="37988" xr:uid="{00000000-0005-0000-0000-0000098D0000}"/>
    <cellStyle name="Standard 6 4 2 3 4 3" xfId="37989" xr:uid="{00000000-0005-0000-0000-00000A8D0000}"/>
    <cellStyle name="Standard 6 4 2 3 5" xfId="37990" xr:uid="{00000000-0005-0000-0000-00000B8D0000}"/>
    <cellStyle name="Standard 6 4 2 3 6" xfId="37991" xr:uid="{00000000-0005-0000-0000-00000C8D0000}"/>
    <cellStyle name="Standard 6 4 2 4" xfId="1187" xr:uid="{00000000-0005-0000-0000-00000D8D0000}"/>
    <cellStyle name="Standard 6 4 2 4 2" xfId="21441" xr:uid="{00000000-0005-0000-0000-00000E8D0000}"/>
    <cellStyle name="Standard 6 4 2 4 2 2" xfId="37992" xr:uid="{00000000-0005-0000-0000-00000F8D0000}"/>
    <cellStyle name="Standard 6 4 2 4 2 3" xfId="37993" xr:uid="{00000000-0005-0000-0000-0000108D0000}"/>
    <cellStyle name="Standard 6 4 2 4 2 4" xfId="37994" xr:uid="{00000000-0005-0000-0000-0000118D0000}"/>
    <cellStyle name="Standard 6 4 2 4 3" xfId="37995" xr:uid="{00000000-0005-0000-0000-0000128D0000}"/>
    <cellStyle name="Standard 6 4 2 4 4" xfId="37996" xr:uid="{00000000-0005-0000-0000-0000138D0000}"/>
    <cellStyle name="Standard 6 4 2 4 5" xfId="37997" xr:uid="{00000000-0005-0000-0000-0000148D0000}"/>
    <cellStyle name="Standard 6 4 2 5" xfId="1401" xr:uid="{00000000-0005-0000-0000-0000158D0000}"/>
    <cellStyle name="Standard 6 4 2 5 2" xfId="21442" xr:uid="{00000000-0005-0000-0000-0000168D0000}"/>
    <cellStyle name="Standard 6 4 2 5 2 2" xfId="37998" xr:uid="{00000000-0005-0000-0000-0000178D0000}"/>
    <cellStyle name="Standard 6 4 2 5 2 3" xfId="37999" xr:uid="{00000000-0005-0000-0000-0000188D0000}"/>
    <cellStyle name="Standard 6 4 2 5 3" xfId="38000" xr:uid="{00000000-0005-0000-0000-0000198D0000}"/>
    <cellStyle name="Standard 6 4 2 5 4" xfId="38001" xr:uid="{00000000-0005-0000-0000-00001A8D0000}"/>
    <cellStyle name="Standard 6 4 2 6" xfId="21443" xr:uid="{00000000-0005-0000-0000-00001B8D0000}"/>
    <cellStyle name="Standard 6 4 2 6 2" xfId="38002" xr:uid="{00000000-0005-0000-0000-00001C8D0000}"/>
    <cellStyle name="Standard 6 4 2 6 3" xfId="38003" xr:uid="{00000000-0005-0000-0000-00001D8D0000}"/>
    <cellStyle name="Standard 6 4 2 6 4" xfId="38004" xr:uid="{00000000-0005-0000-0000-00001E8D0000}"/>
    <cellStyle name="Standard 6 4 2 7" xfId="38005" xr:uid="{00000000-0005-0000-0000-00001F8D0000}"/>
    <cellStyle name="Standard 6 4 2 7 2" xfId="38006" xr:uid="{00000000-0005-0000-0000-0000208D0000}"/>
    <cellStyle name="Standard 6 4 2 8" xfId="38007" xr:uid="{00000000-0005-0000-0000-0000218D0000}"/>
    <cellStyle name="Standard 6 4 2 9" xfId="38008" xr:uid="{00000000-0005-0000-0000-0000228D0000}"/>
    <cellStyle name="Standard 6 4 3" xfId="1188" xr:uid="{00000000-0005-0000-0000-0000238D0000}"/>
    <cellStyle name="Standard 6 4 3 2" xfId="1189" xr:uid="{00000000-0005-0000-0000-0000248D0000}"/>
    <cellStyle name="Standard 6 4 3 2 2" xfId="1190" xr:uid="{00000000-0005-0000-0000-0000258D0000}"/>
    <cellStyle name="Standard 6 4 3 2 2 2" xfId="1191" xr:uid="{00000000-0005-0000-0000-0000268D0000}"/>
    <cellStyle name="Standard 6 4 3 2 2 2 2" xfId="21444" xr:uid="{00000000-0005-0000-0000-0000278D0000}"/>
    <cellStyle name="Standard 6 4 3 2 2 2 2 2" xfId="38009" xr:uid="{00000000-0005-0000-0000-0000288D0000}"/>
    <cellStyle name="Standard 6 4 3 2 2 2 2 3" xfId="38010" xr:uid="{00000000-0005-0000-0000-0000298D0000}"/>
    <cellStyle name="Standard 6 4 3 2 2 2 2 4" xfId="38011" xr:uid="{00000000-0005-0000-0000-00002A8D0000}"/>
    <cellStyle name="Standard 6 4 3 2 2 2 3" xfId="38012" xr:uid="{00000000-0005-0000-0000-00002B8D0000}"/>
    <cellStyle name="Standard 6 4 3 2 2 2 4" xfId="38013" xr:uid="{00000000-0005-0000-0000-00002C8D0000}"/>
    <cellStyle name="Standard 6 4 3 2 2 2 5" xfId="38014" xr:uid="{00000000-0005-0000-0000-00002D8D0000}"/>
    <cellStyle name="Standard 6 4 3 2 2 3" xfId="9077" xr:uid="{00000000-0005-0000-0000-00002E8D0000}"/>
    <cellStyle name="Standard 6 4 3 2 2 3 2" xfId="21445" xr:uid="{00000000-0005-0000-0000-00002F8D0000}"/>
    <cellStyle name="Standard 6 4 3 2 2 3 2 2" xfId="38015" xr:uid="{00000000-0005-0000-0000-0000308D0000}"/>
    <cellStyle name="Standard 6 4 3 2 2 3 2 3" xfId="38016" xr:uid="{00000000-0005-0000-0000-0000318D0000}"/>
    <cellStyle name="Standard 6 4 3 2 2 3 3" xfId="38017" xr:uid="{00000000-0005-0000-0000-0000328D0000}"/>
    <cellStyle name="Standard 6 4 3 2 2 3 4" xfId="38018" xr:uid="{00000000-0005-0000-0000-0000338D0000}"/>
    <cellStyle name="Standard 6 4 3 2 2 4" xfId="21446" xr:uid="{00000000-0005-0000-0000-0000348D0000}"/>
    <cellStyle name="Standard 6 4 3 2 2 4 2" xfId="38019" xr:uid="{00000000-0005-0000-0000-0000358D0000}"/>
    <cellStyle name="Standard 6 4 3 2 2 4 3" xfId="38020" xr:uid="{00000000-0005-0000-0000-0000368D0000}"/>
    <cellStyle name="Standard 6 4 3 2 2 5" xfId="38021" xr:uid="{00000000-0005-0000-0000-0000378D0000}"/>
    <cellStyle name="Standard 6 4 3 2 2 6" xfId="38022" xr:uid="{00000000-0005-0000-0000-0000388D0000}"/>
    <cellStyle name="Standard 6 4 3 2 3" xfId="1192" xr:uid="{00000000-0005-0000-0000-0000398D0000}"/>
    <cellStyle name="Standard 6 4 3 2 3 2" xfId="21447" xr:uid="{00000000-0005-0000-0000-00003A8D0000}"/>
    <cellStyle name="Standard 6 4 3 2 3 2 2" xfId="38023" xr:uid="{00000000-0005-0000-0000-00003B8D0000}"/>
    <cellStyle name="Standard 6 4 3 2 3 2 3" xfId="38024" xr:uid="{00000000-0005-0000-0000-00003C8D0000}"/>
    <cellStyle name="Standard 6 4 3 2 3 2 4" xfId="38025" xr:uid="{00000000-0005-0000-0000-00003D8D0000}"/>
    <cellStyle name="Standard 6 4 3 2 3 3" xfId="38026" xr:uid="{00000000-0005-0000-0000-00003E8D0000}"/>
    <cellStyle name="Standard 6 4 3 2 3 4" xfId="38027" xr:uid="{00000000-0005-0000-0000-00003F8D0000}"/>
    <cellStyle name="Standard 6 4 3 2 3 5" xfId="38028" xr:uid="{00000000-0005-0000-0000-0000408D0000}"/>
    <cellStyle name="Standard 6 4 3 2 4" xfId="9078" xr:uid="{00000000-0005-0000-0000-0000418D0000}"/>
    <cellStyle name="Standard 6 4 3 2 4 2" xfId="21448" xr:uid="{00000000-0005-0000-0000-0000428D0000}"/>
    <cellStyle name="Standard 6 4 3 2 4 2 2" xfId="38029" xr:uid="{00000000-0005-0000-0000-0000438D0000}"/>
    <cellStyle name="Standard 6 4 3 2 4 2 3" xfId="38030" xr:uid="{00000000-0005-0000-0000-0000448D0000}"/>
    <cellStyle name="Standard 6 4 3 2 4 3" xfId="38031" xr:uid="{00000000-0005-0000-0000-0000458D0000}"/>
    <cellStyle name="Standard 6 4 3 2 4 4" xfId="38032" xr:uid="{00000000-0005-0000-0000-0000468D0000}"/>
    <cellStyle name="Standard 6 4 3 2 5" xfId="21449" xr:uid="{00000000-0005-0000-0000-0000478D0000}"/>
    <cellStyle name="Standard 6 4 3 2 5 2" xfId="38033" xr:uid="{00000000-0005-0000-0000-0000488D0000}"/>
    <cellStyle name="Standard 6 4 3 2 5 3" xfId="38034" xr:uid="{00000000-0005-0000-0000-0000498D0000}"/>
    <cellStyle name="Standard 6 4 3 2 5 4" xfId="38035" xr:uid="{00000000-0005-0000-0000-00004A8D0000}"/>
    <cellStyle name="Standard 6 4 3 2 6" xfId="38036" xr:uid="{00000000-0005-0000-0000-00004B8D0000}"/>
    <cellStyle name="Standard 6 4 3 2 6 2" xfId="38037" xr:uid="{00000000-0005-0000-0000-00004C8D0000}"/>
    <cellStyle name="Standard 6 4 3 2 7" xfId="38038" xr:uid="{00000000-0005-0000-0000-00004D8D0000}"/>
    <cellStyle name="Standard 6 4 3 2 8" xfId="38039" xr:uid="{00000000-0005-0000-0000-00004E8D0000}"/>
    <cellStyle name="Standard 6 4 3 3" xfId="1193" xr:uid="{00000000-0005-0000-0000-00004F8D0000}"/>
    <cellStyle name="Standard 6 4 3 3 2" xfId="1194" xr:uid="{00000000-0005-0000-0000-0000508D0000}"/>
    <cellStyle name="Standard 6 4 3 3 2 2" xfId="21450" xr:uid="{00000000-0005-0000-0000-0000518D0000}"/>
    <cellStyle name="Standard 6 4 3 3 2 2 2" xfId="38040" xr:uid="{00000000-0005-0000-0000-0000528D0000}"/>
    <cellStyle name="Standard 6 4 3 3 2 2 3" xfId="38041" xr:uid="{00000000-0005-0000-0000-0000538D0000}"/>
    <cellStyle name="Standard 6 4 3 3 2 2 4" xfId="38042" xr:uid="{00000000-0005-0000-0000-0000548D0000}"/>
    <cellStyle name="Standard 6 4 3 3 2 3" xfId="38043" xr:uid="{00000000-0005-0000-0000-0000558D0000}"/>
    <cellStyle name="Standard 6 4 3 3 2 4" xfId="38044" xr:uid="{00000000-0005-0000-0000-0000568D0000}"/>
    <cellStyle name="Standard 6 4 3 3 2 5" xfId="38045" xr:uid="{00000000-0005-0000-0000-0000578D0000}"/>
    <cellStyle name="Standard 6 4 3 3 3" xfId="9079" xr:uid="{00000000-0005-0000-0000-0000588D0000}"/>
    <cellStyle name="Standard 6 4 3 3 3 2" xfId="21451" xr:uid="{00000000-0005-0000-0000-0000598D0000}"/>
    <cellStyle name="Standard 6 4 3 3 3 2 2" xfId="38046" xr:uid="{00000000-0005-0000-0000-00005A8D0000}"/>
    <cellStyle name="Standard 6 4 3 3 3 2 3" xfId="38047" xr:uid="{00000000-0005-0000-0000-00005B8D0000}"/>
    <cellStyle name="Standard 6 4 3 3 3 3" xfId="38048" xr:uid="{00000000-0005-0000-0000-00005C8D0000}"/>
    <cellStyle name="Standard 6 4 3 3 3 4" xfId="38049" xr:uid="{00000000-0005-0000-0000-00005D8D0000}"/>
    <cellStyle name="Standard 6 4 3 3 4" xfId="21452" xr:uid="{00000000-0005-0000-0000-00005E8D0000}"/>
    <cellStyle name="Standard 6 4 3 3 4 2" xfId="38050" xr:uid="{00000000-0005-0000-0000-00005F8D0000}"/>
    <cellStyle name="Standard 6 4 3 3 4 3" xfId="38051" xr:uid="{00000000-0005-0000-0000-0000608D0000}"/>
    <cellStyle name="Standard 6 4 3 3 5" xfId="38052" xr:uid="{00000000-0005-0000-0000-0000618D0000}"/>
    <cellStyle name="Standard 6 4 3 3 6" xfId="38053" xr:uid="{00000000-0005-0000-0000-0000628D0000}"/>
    <cellStyle name="Standard 6 4 3 4" xfId="1195" xr:uid="{00000000-0005-0000-0000-0000638D0000}"/>
    <cellStyle name="Standard 6 4 3 4 2" xfId="21453" xr:uid="{00000000-0005-0000-0000-0000648D0000}"/>
    <cellStyle name="Standard 6 4 3 4 2 2" xfId="38054" xr:uid="{00000000-0005-0000-0000-0000658D0000}"/>
    <cellStyle name="Standard 6 4 3 4 2 3" xfId="38055" xr:uid="{00000000-0005-0000-0000-0000668D0000}"/>
    <cellStyle name="Standard 6 4 3 4 2 4" xfId="38056" xr:uid="{00000000-0005-0000-0000-0000678D0000}"/>
    <cellStyle name="Standard 6 4 3 4 3" xfId="38057" xr:uid="{00000000-0005-0000-0000-0000688D0000}"/>
    <cellStyle name="Standard 6 4 3 4 4" xfId="38058" xr:uid="{00000000-0005-0000-0000-0000698D0000}"/>
    <cellStyle name="Standard 6 4 3 4 5" xfId="38059" xr:uid="{00000000-0005-0000-0000-00006A8D0000}"/>
    <cellStyle name="Standard 6 4 3 5" xfId="1402" xr:uid="{00000000-0005-0000-0000-00006B8D0000}"/>
    <cellStyle name="Standard 6 4 3 5 2" xfId="21454" xr:uid="{00000000-0005-0000-0000-00006C8D0000}"/>
    <cellStyle name="Standard 6 4 3 5 2 2" xfId="38060" xr:uid="{00000000-0005-0000-0000-00006D8D0000}"/>
    <cellStyle name="Standard 6 4 3 5 2 3" xfId="38061" xr:uid="{00000000-0005-0000-0000-00006E8D0000}"/>
    <cellStyle name="Standard 6 4 3 5 3" xfId="38062" xr:uid="{00000000-0005-0000-0000-00006F8D0000}"/>
    <cellStyle name="Standard 6 4 3 5 4" xfId="38063" xr:uid="{00000000-0005-0000-0000-0000708D0000}"/>
    <cellStyle name="Standard 6 4 3 6" xfId="21455" xr:uid="{00000000-0005-0000-0000-0000718D0000}"/>
    <cellStyle name="Standard 6 4 3 6 2" xfId="38064" xr:uid="{00000000-0005-0000-0000-0000728D0000}"/>
    <cellStyle name="Standard 6 4 3 6 3" xfId="38065" xr:uid="{00000000-0005-0000-0000-0000738D0000}"/>
    <cellStyle name="Standard 6 4 3 6 4" xfId="38066" xr:uid="{00000000-0005-0000-0000-0000748D0000}"/>
    <cellStyle name="Standard 6 4 3 7" xfId="38067" xr:uid="{00000000-0005-0000-0000-0000758D0000}"/>
    <cellStyle name="Standard 6 4 3 7 2" xfId="38068" xr:uid="{00000000-0005-0000-0000-0000768D0000}"/>
    <cellStyle name="Standard 6 4 3 8" xfId="38069" xr:uid="{00000000-0005-0000-0000-0000778D0000}"/>
    <cellStyle name="Standard 6 4 3 9" xfId="38070" xr:uid="{00000000-0005-0000-0000-0000788D0000}"/>
    <cellStyle name="Standard 6 4 4" xfId="1196" xr:uid="{00000000-0005-0000-0000-0000798D0000}"/>
    <cellStyle name="Standard 6 4 4 2" xfId="1197" xr:uid="{00000000-0005-0000-0000-00007A8D0000}"/>
    <cellStyle name="Standard 6 4 4 2 2" xfId="1198" xr:uid="{00000000-0005-0000-0000-00007B8D0000}"/>
    <cellStyle name="Standard 6 4 4 2 2 2" xfId="21456" xr:uid="{00000000-0005-0000-0000-00007C8D0000}"/>
    <cellStyle name="Standard 6 4 4 2 2 2 2" xfId="38071" xr:uid="{00000000-0005-0000-0000-00007D8D0000}"/>
    <cellStyle name="Standard 6 4 4 2 2 2 3" xfId="38072" xr:uid="{00000000-0005-0000-0000-00007E8D0000}"/>
    <cellStyle name="Standard 6 4 4 2 2 2 4" xfId="38073" xr:uid="{00000000-0005-0000-0000-00007F8D0000}"/>
    <cellStyle name="Standard 6 4 4 2 2 3" xfId="38074" xr:uid="{00000000-0005-0000-0000-0000808D0000}"/>
    <cellStyle name="Standard 6 4 4 2 2 4" xfId="38075" xr:uid="{00000000-0005-0000-0000-0000818D0000}"/>
    <cellStyle name="Standard 6 4 4 2 2 5" xfId="38076" xr:uid="{00000000-0005-0000-0000-0000828D0000}"/>
    <cellStyle name="Standard 6 4 4 2 3" xfId="9080" xr:uid="{00000000-0005-0000-0000-0000838D0000}"/>
    <cellStyle name="Standard 6 4 4 2 3 2" xfId="21457" xr:uid="{00000000-0005-0000-0000-0000848D0000}"/>
    <cellStyle name="Standard 6 4 4 2 3 2 2" xfId="38077" xr:uid="{00000000-0005-0000-0000-0000858D0000}"/>
    <cellStyle name="Standard 6 4 4 2 3 2 3" xfId="38078" xr:uid="{00000000-0005-0000-0000-0000868D0000}"/>
    <cellStyle name="Standard 6 4 4 2 3 3" xfId="38079" xr:uid="{00000000-0005-0000-0000-0000878D0000}"/>
    <cellStyle name="Standard 6 4 4 2 3 4" xfId="38080" xr:uid="{00000000-0005-0000-0000-0000888D0000}"/>
    <cellStyle name="Standard 6 4 4 2 4" xfId="21458" xr:uid="{00000000-0005-0000-0000-0000898D0000}"/>
    <cellStyle name="Standard 6 4 4 2 4 2" xfId="38081" xr:uid="{00000000-0005-0000-0000-00008A8D0000}"/>
    <cellStyle name="Standard 6 4 4 2 4 3" xfId="38082" xr:uid="{00000000-0005-0000-0000-00008B8D0000}"/>
    <cellStyle name="Standard 6 4 4 2 5" xfId="38083" xr:uid="{00000000-0005-0000-0000-00008C8D0000}"/>
    <cellStyle name="Standard 6 4 4 2 6" xfId="38084" xr:uid="{00000000-0005-0000-0000-00008D8D0000}"/>
    <cellStyle name="Standard 6 4 4 3" xfId="1199" xr:uid="{00000000-0005-0000-0000-00008E8D0000}"/>
    <cellStyle name="Standard 6 4 4 3 2" xfId="21459" xr:uid="{00000000-0005-0000-0000-00008F8D0000}"/>
    <cellStyle name="Standard 6 4 4 3 2 2" xfId="38085" xr:uid="{00000000-0005-0000-0000-0000908D0000}"/>
    <cellStyle name="Standard 6 4 4 3 2 3" xfId="38086" xr:uid="{00000000-0005-0000-0000-0000918D0000}"/>
    <cellStyle name="Standard 6 4 4 3 2 4" xfId="38087" xr:uid="{00000000-0005-0000-0000-0000928D0000}"/>
    <cellStyle name="Standard 6 4 4 3 3" xfId="38088" xr:uid="{00000000-0005-0000-0000-0000938D0000}"/>
    <cellStyle name="Standard 6 4 4 3 4" xfId="38089" xr:uid="{00000000-0005-0000-0000-0000948D0000}"/>
    <cellStyle name="Standard 6 4 4 3 5" xfId="38090" xr:uid="{00000000-0005-0000-0000-0000958D0000}"/>
    <cellStyle name="Standard 6 4 4 4" xfId="9081" xr:uid="{00000000-0005-0000-0000-0000968D0000}"/>
    <cellStyle name="Standard 6 4 4 4 2" xfId="21460" xr:uid="{00000000-0005-0000-0000-0000978D0000}"/>
    <cellStyle name="Standard 6 4 4 4 2 2" xfId="38091" xr:uid="{00000000-0005-0000-0000-0000988D0000}"/>
    <cellStyle name="Standard 6 4 4 4 2 3" xfId="38092" xr:uid="{00000000-0005-0000-0000-0000998D0000}"/>
    <cellStyle name="Standard 6 4 4 4 3" xfId="38093" xr:uid="{00000000-0005-0000-0000-00009A8D0000}"/>
    <cellStyle name="Standard 6 4 4 4 4" xfId="38094" xr:uid="{00000000-0005-0000-0000-00009B8D0000}"/>
    <cellStyle name="Standard 6 4 4 5" xfId="21461" xr:uid="{00000000-0005-0000-0000-00009C8D0000}"/>
    <cellStyle name="Standard 6 4 4 5 2" xfId="38095" xr:uid="{00000000-0005-0000-0000-00009D8D0000}"/>
    <cellStyle name="Standard 6 4 4 5 3" xfId="38096" xr:uid="{00000000-0005-0000-0000-00009E8D0000}"/>
    <cellStyle name="Standard 6 4 4 5 4" xfId="38097" xr:uid="{00000000-0005-0000-0000-00009F8D0000}"/>
    <cellStyle name="Standard 6 4 4 6" xfId="38098" xr:uid="{00000000-0005-0000-0000-0000A08D0000}"/>
    <cellStyle name="Standard 6 4 4 6 2" xfId="38099" xr:uid="{00000000-0005-0000-0000-0000A18D0000}"/>
    <cellStyle name="Standard 6 4 4 7" xfId="38100" xr:uid="{00000000-0005-0000-0000-0000A28D0000}"/>
    <cellStyle name="Standard 6 4 4 8" xfId="38101" xr:uid="{00000000-0005-0000-0000-0000A38D0000}"/>
    <cellStyle name="Standard 6 4 5" xfId="1200" xr:uid="{00000000-0005-0000-0000-0000A48D0000}"/>
    <cellStyle name="Standard 6 4 5 2" xfId="1201" xr:uid="{00000000-0005-0000-0000-0000A58D0000}"/>
    <cellStyle name="Standard 6 4 5 2 2" xfId="1202" xr:uid="{00000000-0005-0000-0000-0000A68D0000}"/>
    <cellStyle name="Standard 6 4 5 2 2 2" xfId="21462" xr:uid="{00000000-0005-0000-0000-0000A78D0000}"/>
    <cellStyle name="Standard 6 4 5 2 2 2 2" xfId="38102" xr:uid="{00000000-0005-0000-0000-0000A88D0000}"/>
    <cellStyle name="Standard 6 4 5 2 2 2 3" xfId="38103" xr:uid="{00000000-0005-0000-0000-0000A98D0000}"/>
    <cellStyle name="Standard 6 4 5 2 2 2 4" xfId="38104" xr:uid="{00000000-0005-0000-0000-0000AA8D0000}"/>
    <cellStyle name="Standard 6 4 5 2 2 3" xfId="38105" xr:uid="{00000000-0005-0000-0000-0000AB8D0000}"/>
    <cellStyle name="Standard 6 4 5 2 2 4" xfId="38106" xr:uid="{00000000-0005-0000-0000-0000AC8D0000}"/>
    <cellStyle name="Standard 6 4 5 2 2 5" xfId="38107" xr:uid="{00000000-0005-0000-0000-0000AD8D0000}"/>
    <cellStyle name="Standard 6 4 5 2 3" xfId="9082" xr:uid="{00000000-0005-0000-0000-0000AE8D0000}"/>
    <cellStyle name="Standard 6 4 5 2 3 2" xfId="21463" xr:uid="{00000000-0005-0000-0000-0000AF8D0000}"/>
    <cellStyle name="Standard 6 4 5 2 3 2 2" xfId="38108" xr:uid="{00000000-0005-0000-0000-0000B08D0000}"/>
    <cellStyle name="Standard 6 4 5 2 3 2 3" xfId="38109" xr:uid="{00000000-0005-0000-0000-0000B18D0000}"/>
    <cellStyle name="Standard 6 4 5 2 3 3" xfId="38110" xr:uid="{00000000-0005-0000-0000-0000B28D0000}"/>
    <cellStyle name="Standard 6 4 5 2 3 4" xfId="38111" xr:uid="{00000000-0005-0000-0000-0000B38D0000}"/>
    <cellStyle name="Standard 6 4 5 2 4" xfId="21464" xr:uid="{00000000-0005-0000-0000-0000B48D0000}"/>
    <cellStyle name="Standard 6 4 5 2 4 2" xfId="38112" xr:uid="{00000000-0005-0000-0000-0000B58D0000}"/>
    <cellStyle name="Standard 6 4 5 2 4 3" xfId="38113" xr:uid="{00000000-0005-0000-0000-0000B68D0000}"/>
    <cellStyle name="Standard 6 4 5 2 5" xfId="38114" xr:uid="{00000000-0005-0000-0000-0000B78D0000}"/>
    <cellStyle name="Standard 6 4 5 2 6" xfId="38115" xr:uid="{00000000-0005-0000-0000-0000B88D0000}"/>
    <cellStyle name="Standard 6 4 5 3" xfId="1203" xr:uid="{00000000-0005-0000-0000-0000B98D0000}"/>
    <cellStyle name="Standard 6 4 5 3 2" xfId="21465" xr:uid="{00000000-0005-0000-0000-0000BA8D0000}"/>
    <cellStyle name="Standard 6 4 5 3 2 2" xfId="38116" xr:uid="{00000000-0005-0000-0000-0000BB8D0000}"/>
    <cellStyle name="Standard 6 4 5 3 2 3" xfId="38117" xr:uid="{00000000-0005-0000-0000-0000BC8D0000}"/>
    <cellStyle name="Standard 6 4 5 3 2 4" xfId="38118" xr:uid="{00000000-0005-0000-0000-0000BD8D0000}"/>
    <cellStyle name="Standard 6 4 5 3 3" xfId="38119" xr:uid="{00000000-0005-0000-0000-0000BE8D0000}"/>
    <cellStyle name="Standard 6 4 5 3 4" xfId="38120" xr:uid="{00000000-0005-0000-0000-0000BF8D0000}"/>
    <cellStyle name="Standard 6 4 5 3 5" xfId="38121" xr:uid="{00000000-0005-0000-0000-0000C08D0000}"/>
    <cellStyle name="Standard 6 4 5 4" xfId="9083" xr:uid="{00000000-0005-0000-0000-0000C18D0000}"/>
    <cellStyle name="Standard 6 4 5 4 2" xfId="21466" xr:uid="{00000000-0005-0000-0000-0000C28D0000}"/>
    <cellStyle name="Standard 6 4 5 4 2 2" xfId="38122" xr:uid="{00000000-0005-0000-0000-0000C38D0000}"/>
    <cellStyle name="Standard 6 4 5 4 2 3" xfId="38123" xr:uid="{00000000-0005-0000-0000-0000C48D0000}"/>
    <cellStyle name="Standard 6 4 5 4 3" xfId="38124" xr:uid="{00000000-0005-0000-0000-0000C58D0000}"/>
    <cellStyle name="Standard 6 4 5 4 4" xfId="38125" xr:uid="{00000000-0005-0000-0000-0000C68D0000}"/>
    <cellStyle name="Standard 6 4 5 5" xfId="21467" xr:uid="{00000000-0005-0000-0000-0000C78D0000}"/>
    <cellStyle name="Standard 6 4 5 5 2" xfId="38126" xr:uid="{00000000-0005-0000-0000-0000C88D0000}"/>
    <cellStyle name="Standard 6 4 5 5 3" xfId="38127" xr:uid="{00000000-0005-0000-0000-0000C98D0000}"/>
    <cellStyle name="Standard 6 4 5 5 4" xfId="38128" xr:uid="{00000000-0005-0000-0000-0000CA8D0000}"/>
    <cellStyle name="Standard 6 4 5 6" xfId="38129" xr:uid="{00000000-0005-0000-0000-0000CB8D0000}"/>
    <cellStyle name="Standard 6 4 5 6 2" xfId="38130" xr:uid="{00000000-0005-0000-0000-0000CC8D0000}"/>
    <cellStyle name="Standard 6 4 5 7" xfId="38131" xr:uid="{00000000-0005-0000-0000-0000CD8D0000}"/>
    <cellStyle name="Standard 6 4 5 8" xfId="38132" xr:uid="{00000000-0005-0000-0000-0000CE8D0000}"/>
    <cellStyle name="Standard 6 4 6" xfId="1204" xr:uid="{00000000-0005-0000-0000-0000CF8D0000}"/>
    <cellStyle name="Standard 6 4 6 2" xfId="1205" xr:uid="{00000000-0005-0000-0000-0000D08D0000}"/>
    <cellStyle name="Standard 6 4 6 2 2" xfId="21468" xr:uid="{00000000-0005-0000-0000-0000D18D0000}"/>
    <cellStyle name="Standard 6 4 6 2 2 2" xfId="38133" xr:uid="{00000000-0005-0000-0000-0000D28D0000}"/>
    <cellStyle name="Standard 6 4 6 2 2 3" xfId="38134" xr:uid="{00000000-0005-0000-0000-0000D38D0000}"/>
    <cellStyle name="Standard 6 4 6 2 2 4" xfId="38135" xr:uid="{00000000-0005-0000-0000-0000D48D0000}"/>
    <cellStyle name="Standard 6 4 6 2 3" xfId="38136" xr:uid="{00000000-0005-0000-0000-0000D58D0000}"/>
    <cellStyle name="Standard 6 4 6 2 4" xfId="38137" xr:uid="{00000000-0005-0000-0000-0000D68D0000}"/>
    <cellStyle name="Standard 6 4 6 2 5" xfId="38138" xr:uid="{00000000-0005-0000-0000-0000D78D0000}"/>
    <cellStyle name="Standard 6 4 6 3" xfId="9084" xr:uid="{00000000-0005-0000-0000-0000D88D0000}"/>
    <cellStyle name="Standard 6 4 6 3 2" xfId="21469" xr:uid="{00000000-0005-0000-0000-0000D98D0000}"/>
    <cellStyle name="Standard 6 4 6 3 2 2" xfId="38139" xr:uid="{00000000-0005-0000-0000-0000DA8D0000}"/>
    <cellStyle name="Standard 6 4 6 3 2 3" xfId="38140" xr:uid="{00000000-0005-0000-0000-0000DB8D0000}"/>
    <cellStyle name="Standard 6 4 6 3 3" xfId="38141" xr:uid="{00000000-0005-0000-0000-0000DC8D0000}"/>
    <cellStyle name="Standard 6 4 6 3 4" xfId="38142" xr:uid="{00000000-0005-0000-0000-0000DD8D0000}"/>
    <cellStyle name="Standard 6 4 6 4" xfId="21470" xr:uid="{00000000-0005-0000-0000-0000DE8D0000}"/>
    <cellStyle name="Standard 6 4 6 4 2" xfId="38143" xr:uid="{00000000-0005-0000-0000-0000DF8D0000}"/>
    <cellStyle name="Standard 6 4 6 4 3" xfId="38144" xr:uid="{00000000-0005-0000-0000-0000E08D0000}"/>
    <cellStyle name="Standard 6 4 6 5" xfId="38145" xr:uid="{00000000-0005-0000-0000-0000E18D0000}"/>
    <cellStyle name="Standard 6 4 6 6" xfId="38146" xr:uid="{00000000-0005-0000-0000-0000E28D0000}"/>
    <cellStyle name="Standard 6 4 7" xfId="1206" xr:uid="{00000000-0005-0000-0000-0000E38D0000}"/>
    <cellStyle name="Standard 6 4 7 2" xfId="1207" xr:uid="{00000000-0005-0000-0000-0000E48D0000}"/>
    <cellStyle name="Standard 6 4 7 2 2" xfId="21471" xr:uid="{00000000-0005-0000-0000-0000E58D0000}"/>
    <cellStyle name="Standard 6 4 7 2 2 2" xfId="38147" xr:uid="{00000000-0005-0000-0000-0000E68D0000}"/>
    <cellStyle name="Standard 6 4 7 2 2 3" xfId="38148" xr:uid="{00000000-0005-0000-0000-0000E78D0000}"/>
    <cellStyle name="Standard 6 4 7 2 2 4" xfId="38149" xr:uid="{00000000-0005-0000-0000-0000E88D0000}"/>
    <cellStyle name="Standard 6 4 7 2 3" xfId="38150" xr:uid="{00000000-0005-0000-0000-0000E98D0000}"/>
    <cellStyle name="Standard 6 4 7 2 4" xfId="38151" xr:uid="{00000000-0005-0000-0000-0000EA8D0000}"/>
    <cellStyle name="Standard 6 4 7 2 5" xfId="38152" xr:uid="{00000000-0005-0000-0000-0000EB8D0000}"/>
    <cellStyle name="Standard 6 4 7 3" xfId="21472" xr:uid="{00000000-0005-0000-0000-0000EC8D0000}"/>
    <cellStyle name="Standard 6 4 7 3 2" xfId="38153" xr:uid="{00000000-0005-0000-0000-0000ED8D0000}"/>
    <cellStyle name="Standard 6 4 7 3 3" xfId="38154" xr:uid="{00000000-0005-0000-0000-0000EE8D0000}"/>
    <cellStyle name="Standard 6 4 7 3 4" xfId="38155" xr:uid="{00000000-0005-0000-0000-0000EF8D0000}"/>
    <cellStyle name="Standard 6 4 7 4" xfId="38156" xr:uid="{00000000-0005-0000-0000-0000F08D0000}"/>
    <cellStyle name="Standard 6 4 7 5" xfId="38157" xr:uid="{00000000-0005-0000-0000-0000F18D0000}"/>
    <cellStyle name="Standard 6 4 7 6" xfId="38158" xr:uid="{00000000-0005-0000-0000-0000F28D0000}"/>
    <cellStyle name="Standard 6 4 8" xfId="1208" xr:uid="{00000000-0005-0000-0000-0000F38D0000}"/>
    <cellStyle name="Standard 6 4 8 2" xfId="21473" xr:uid="{00000000-0005-0000-0000-0000F48D0000}"/>
    <cellStyle name="Standard 6 4 8 2 2" xfId="38159" xr:uid="{00000000-0005-0000-0000-0000F58D0000}"/>
    <cellStyle name="Standard 6 4 8 2 3" xfId="38160" xr:uid="{00000000-0005-0000-0000-0000F68D0000}"/>
    <cellStyle name="Standard 6 4 8 2 4" xfId="38161" xr:uid="{00000000-0005-0000-0000-0000F78D0000}"/>
    <cellStyle name="Standard 6 4 8 3" xfId="38162" xr:uid="{00000000-0005-0000-0000-0000F88D0000}"/>
    <cellStyle name="Standard 6 4 8 4" xfId="38163" xr:uid="{00000000-0005-0000-0000-0000F98D0000}"/>
    <cellStyle name="Standard 6 4 8 5" xfId="38164" xr:uid="{00000000-0005-0000-0000-0000FA8D0000}"/>
    <cellStyle name="Standard 6 4 9" xfId="9085" xr:uid="{00000000-0005-0000-0000-0000FB8D0000}"/>
    <cellStyle name="Standard 6 4 9 2" xfId="21474" xr:uid="{00000000-0005-0000-0000-0000FC8D0000}"/>
    <cellStyle name="Standard 6 4 9 2 2" xfId="38165" xr:uid="{00000000-0005-0000-0000-0000FD8D0000}"/>
    <cellStyle name="Standard 6 4 9 2 3" xfId="38166" xr:uid="{00000000-0005-0000-0000-0000FE8D0000}"/>
    <cellStyle name="Standard 6 4 9 3" xfId="38167" xr:uid="{00000000-0005-0000-0000-0000FF8D0000}"/>
    <cellStyle name="Standard 6 4 9 4" xfId="38168" xr:uid="{00000000-0005-0000-0000-0000008E0000}"/>
    <cellStyle name="Standard 6 5" xfId="1209" xr:uid="{00000000-0005-0000-0000-0000018E0000}"/>
    <cellStyle name="Standard 6 5 10" xfId="21475" xr:uid="{00000000-0005-0000-0000-0000028E0000}"/>
    <cellStyle name="Standard 6 5 10 2" xfId="38169" xr:uid="{00000000-0005-0000-0000-0000038E0000}"/>
    <cellStyle name="Standard 6 5 10 3" xfId="38170" xr:uid="{00000000-0005-0000-0000-0000048E0000}"/>
    <cellStyle name="Standard 6 5 10 4" xfId="38171" xr:uid="{00000000-0005-0000-0000-0000058E0000}"/>
    <cellStyle name="Standard 6 5 11" xfId="38172" xr:uid="{00000000-0005-0000-0000-0000068E0000}"/>
    <cellStyle name="Standard 6 5 11 2" xfId="38173" xr:uid="{00000000-0005-0000-0000-0000078E0000}"/>
    <cellStyle name="Standard 6 5 12" xfId="38174" xr:uid="{00000000-0005-0000-0000-0000088E0000}"/>
    <cellStyle name="Standard 6 5 13" xfId="38175" xr:uid="{00000000-0005-0000-0000-0000098E0000}"/>
    <cellStyle name="Standard 6 5 2" xfId="1210" xr:uid="{00000000-0005-0000-0000-00000A8E0000}"/>
    <cellStyle name="Standard 6 5 2 2" xfId="1211" xr:uid="{00000000-0005-0000-0000-00000B8E0000}"/>
    <cellStyle name="Standard 6 5 2 2 2" xfId="1212" xr:uid="{00000000-0005-0000-0000-00000C8E0000}"/>
    <cellStyle name="Standard 6 5 2 2 2 2" xfId="1213" xr:uid="{00000000-0005-0000-0000-00000D8E0000}"/>
    <cellStyle name="Standard 6 5 2 2 2 2 2" xfId="21476" xr:uid="{00000000-0005-0000-0000-00000E8E0000}"/>
    <cellStyle name="Standard 6 5 2 2 2 2 2 2" xfId="38176" xr:uid="{00000000-0005-0000-0000-00000F8E0000}"/>
    <cellStyle name="Standard 6 5 2 2 2 2 2 3" xfId="38177" xr:uid="{00000000-0005-0000-0000-0000108E0000}"/>
    <cellStyle name="Standard 6 5 2 2 2 2 2 4" xfId="38178" xr:uid="{00000000-0005-0000-0000-0000118E0000}"/>
    <cellStyle name="Standard 6 5 2 2 2 2 3" xfId="38179" xr:uid="{00000000-0005-0000-0000-0000128E0000}"/>
    <cellStyle name="Standard 6 5 2 2 2 2 4" xfId="38180" xr:uid="{00000000-0005-0000-0000-0000138E0000}"/>
    <cellStyle name="Standard 6 5 2 2 2 2 5" xfId="38181" xr:uid="{00000000-0005-0000-0000-0000148E0000}"/>
    <cellStyle name="Standard 6 5 2 2 2 3" xfId="9086" xr:uid="{00000000-0005-0000-0000-0000158E0000}"/>
    <cellStyle name="Standard 6 5 2 2 2 3 2" xfId="21477" xr:uid="{00000000-0005-0000-0000-0000168E0000}"/>
    <cellStyle name="Standard 6 5 2 2 2 3 2 2" xfId="38182" xr:uid="{00000000-0005-0000-0000-0000178E0000}"/>
    <cellStyle name="Standard 6 5 2 2 2 3 2 3" xfId="38183" xr:uid="{00000000-0005-0000-0000-0000188E0000}"/>
    <cellStyle name="Standard 6 5 2 2 2 3 3" xfId="38184" xr:uid="{00000000-0005-0000-0000-0000198E0000}"/>
    <cellStyle name="Standard 6 5 2 2 2 3 4" xfId="38185" xr:uid="{00000000-0005-0000-0000-00001A8E0000}"/>
    <cellStyle name="Standard 6 5 2 2 2 4" xfId="21478" xr:uid="{00000000-0005-0000-0000-00001B8E0000}"/>
    <cellStyle name="Standard 6 5 2 2 2 4 2" xfId="38186" xr:uid="{00000000-0005-0000-0000-00001C8E0000}"/>
    <cellStyle name="Standard 6 5 2 2 2 4 3" xfId="38187" xr:uid="{00000000-0005-0000-0000-00001D8E0000}"/>
    <cellStyle name="Standard 6 5 2 2 2 5" xfId="38188" xr:uid="{00000000-0005-0000-0000-00001E8E0000}"/>
    <cellStyle name="Standard 6 5 2 2 2 6" xfId="38189" xr:uid="{00000000-0005-0000-0000-00001F8E0000}"/>
    <cellStyle name="Standard 6 5 2 2 3" xfId="1214" xr:uid="{00000000-0005-0000-0000-0000208E0000}"/>
    <cellStyle name="Standard 6 5 2 2 3 2" xfId="21479" xr:uid="{00000000-0005-0000-0000-0000218E0000}"/>
    <cellStyle name="Standard 6 5 2 2 3 2 2" xfId="38190" xr:uid="{00000000-0005-0000-0000-0000228E0000}"/>
    <cellStyle name="Standard 6 5 2 2 3 2 3" xfId="38191" xr:uid="{00000000-0005-0000-0000-0000238E0000}"/>
    <cellStyle name="Standard 6 5 2 2 3 2 4" xfId="38192" xr:uid="{00000000-0005-0000-0000-0000248E0000}"/>
    <cellStyle name="Standard 6 5 2 2 3 3" xfId="38193" xr:uid="{00000000-0005-0000-0000-0000258E0000}"/>
    <cellStyle name="Standard 6 5 2 2 3 4" xfId="38194" xr:uid="{00000000-0005-0000-0000-0000268E0000}"/>
    <cellStyle name="Standard 6 5 2 2 3 5" xfId="38195" xr:uid="{00000000-0005-0000-0000-0000278E0000}"/>
    <cellStyle name="Standard 6 5 2 2 4" xfId="9087" xr:uid="{00000000-0005-0000-0000-0000288E0000}"/>
    <cellStyle name="Standard 6 5 2 2 4 2" xfId="21480" xr:uid="{00000000-0005-0000-0000-0000298E0000}"/>
    <cellStyle name="Standard 6 5 2 2 4 2 2" xfId="38196" xr:uid="{00000000-0005-0000-0000-00002A8E0000}"/>
    <cellStyle name="Standard 6 5 2 2 4 2 3" xfId="38197" xr:uid="{00000000-0005-0000-0000-00002B8E0000}"/>
    <cellStyle name="Standard 6 5 2 2 4 3" xfId="38198" xr:uid="{00000000-0005-0000-0000-00002C8E0000}"/>
    <cellStyle name="Standard 6 5 2 2 4 4" xfId="38199" xr:uid="{00000000-0005-0000-0000-00002D8E0000}"/>
    <cellStyle name="Standard 6 5 2 2 5" xfId="21481" xr:uid="{00000000-0005-0000-0000-00002E8E0000}"/>
    <cellStyle name="Standard 6 5 2 2 5 2" xfId="38200" xr:uid="{00000000-0005-0000-0000-00002F8E0000}"/>
    <cellStyle name="Standard 6 5 2 2 5 3" xfId="38201" xr:uid="{00000000-0005-0000-0000-0000308E0000}"/>
    <cellStyle name="Standard 6 5 2 2 5 4" xfId="38202" xr:uid="{00000000-0005-0000-0000-0000318E0000}"/>
    <cellStyle name="Standard 6 5 2 2 6" xfId="38203" xr:uid="{00000000-0005-0000-0000-0000328E0000}"/>
    <cellStyle name="Standard 6 5 2 2 6 2" xfId="38204" xr:uid="{00000000-0005-0000-0000-0000338E0000}"/>
    <cellStyle name="Standard 6 5 2 2 7" xfId="38205" xr:uid="{00000000-0005-0000-0000-0000348E0000}"/>
    <cellStyle name="Standard 6 5 2 2 8" xfId="38206" xr:uid="{00000000-0005-0000-0000-0000358E0000}"/>
    <cellStyle name="Standard 6 5 2 3" xfId="1215" xr:uid="{00000000-0005-0000-0000-0000368E0000}"/>
    <cellStyle name="Standard 6 5 2 3 2" xfId="1216" xr:uid="{00000000-0005-0000-0000-0000378E0000}"/>
    <cellStyle name="Standard 6 5 2 3 2 2" xfId="21482" xr:uid="{00000000-0005-0000-0000-0000388E0000}"/>
    <cellStyle name="Standard 6 5 2 3 2 2 2" xfId="38207" xr:uid="{00000000-0005-0000-0000-0000398E0000}"/>
    <cellStyle name="Standard 6 5 2 3 2 2 3" xfId="38208" xr:uid="{00000000-0005-0000-0000-00003A8E0000}"/>
    <cellStyle name="Standard 6 5 2 3 2 2 4" xfId="38209" xr:uid="{00000000-0005-0000-0000-00003B8E0000}"/>
    <cellStyle name="Standard 6 5 2 3 2 3" xfId="38210" xr:uid="{00000000-0005-0000-0000-00003C8E0000}"/>
    <cellStyle name="Standard 6 5 2 3 2 4" xfId="38211" xr:uid="{00000000-0005-0000-0000-00003D8E0000}"/>
    <cellStyle name="Standard 6 5 2 3 2 5" xfId="38212" xr:uid="{00000000-0005-0000-0000-00003E8E0000}"/>
    <cellStyle name="Standard 6 5 2 3 3" xfId="9088" xr:uid="{00000000-0005-0000-0000-00003F8E0000}"/>
    <cellStyle name="Standard 6 5 2 3 3 2" xfId="21483" xr:uid="{00000000-0005-0000-0000-0000408E0000}"/>
    <cellStyle name="Standard 6 5 2 3 3 2 2" xfId="38213" xr:uid="{00000000-0005-0000-0000-0000418E0000}"/>
    <cellStyle name="Standard 6 5 2 3 3 2 3" xfId="38214" xr:uid="{00000000-0005-0000-0000-0000428E0000}"/>
    <cellStyle name="Standard 6 5 2 3 3 3" xfId="38215" xr:uid="{00000000-0005-0000-0000-0000438E0000}"/>
    <cellStyle name="Standard 6 5 2 3 3 4" xfId="38216" xr:uid="{00000000-0005-0000-0000-0000448E0000}"/>
    <cellStyle name="Standard 6 5 2 3 4" xfId="21484" xr:uid="{00000000-0005-0000-0000-0000458E0000}"/>
    <cellStyle name="Standard 6 5 2 3 4 2" xfId="38217" xr:uid="{00000000-0005-0000-0000-0000468E0000}"/>
    <cellStyle name="Standard 6 5 2 3 4 3" xfId="38218" xr:uid="{00000000-0005-0000-0000-0000478E0000}"/>
    <cellStyle name="Standard 6 5 2 3 5" xfId="38219" xr:uid="{00000000-0005-0000-0000-0000488E0000}"/>
    <cellStyle name="Standard 6 5 2 3 6" xfId="38220" xr:uid="{00000000-0005-0000-0000-0000498E0000}"/>
    <cellStyle name="Standard 6 5 2 4" xfId="1217" xr:uid="{00000000-0005-0000-0000-00004A8E0000}"/>
    <cellStyle name="Standard 6 5 2 4 2" xfId="21485" xr:uid="{00000000-0005-0000-0000-00004B8E0000}"/>
    <cellStyle name="Standard 6 5 2 4 2 2" xfId="38221" xr:uid="{00000000-0005-0000-0000-00004C8E0000}"/>
    <cellStyle name="Standard 6 5 2 4 2 3" xfId="38222" xr:uid="{00000000-0005-0000-0000-00004D8E0000}"/>
    <cellStyle name="Standard 6 5 2 4 2 4" xfId="38223" xr:uid="{00000000-0005-0000-0000-00004E8E0000}"/>
    <cellStyle name="Standard 6 5 2 4 3" xfId="38224" xr:uid="{00000000-0005-0000-0000-00004F8E0000}"/>
    <cellStyle name="Standard 6 5 2 4 4" xfId="38225" xr:uid="{00000000-0005-0000-0000-0000508E0000}"/>
    <cellStyle name="Standard 6 5 2 4 5" xfId="38226" xr:uid="{00000000-0005-0000-0000-0000518E0000}"/>
    <cellStyle name="Standard 6 5 2 5" xfId="1403" xr:uid="{00000000-0005-0000-0000-0000528E0000}"/>
    <cellStyle name="Standard 6 5 2 5 2" xfId="21486" xr:uid="{00000000-0005-0000-0000-0000538E0000}"/>
    <cellStyle name="Standard 6 5 2 5 2 2" xfId="38227" xr:uid="{00000000-0005-0000-0000-0000548E0000}"/>
    <cellStyle name="Standard 6 5 2 5 2 3" xfId="38228" xr:uid="{00000000-0005-0000-0000-0000558E0000}"/>
    <cellStyle name="Standard 6 5 2 5 3" xfId="38229" xr:uid="{00000000-0005-0000-0000-0000568E0000}"/>
    <cellStyle name="Standard 6 5 2 5 4" xfId="38230" xr:uid="{00000000-0005-0000-0000-0000578E0000}"/>
    <cellStyle name="Standard 6 5 2 6" xfId="21487" xr:uid="{00000000-0005-0000-0000-0000588E0000}"/>
    <cellStyle name="Standard 6 5 2 6 2" xfId="38231" xr:uid="{00000000-0005-0000-0000-0000598E0000}"/>
    <cellStyle name="Standard 6 5 2 6 3" xfId="38232" xr:uid="{00000000-0005-0000-0000-00005A8E0000}"/>
    <cellStyle name="Standard 6 5 2 6 4" xfId="38233" xr:uid="{00000000-0005-0000-0000-00005B8E0000}"/>
    <cellStyle name="Standard 6 5 2 7" xfId="38234" xr:uid="{00000000-0005-0000-0000-00005C8E0000}"/>
    <cellStyle name="Standard 6 5 2 7 2" xfId="38235" xr:uid="{00000000-0005-0000-0000-00005D8E0000}"/>
    <cellStyle name="Standard 6 5 2 8" xfId="38236" xr:uid="{00000000-0005-0000-0000-00005E8E0000}"/>
    <cellStyle name="Standard 6 5 2 9" xfId="38237" xr:uid="{00000000-0005-0000-0000-00005F8E0000}"/>
    <cellStyle name="Standard 6 5 3" xfId="1218" xr:uid="{00000000-0005-0000-0000-0000608E0000}"/>
    <cellStyle name="Standard 6 5 3 2" xfId="1219" xr:uid="{00000000-0005-0000-0000-0000618E0000}"/>
    <cellStyle name="Standard 6 5 3 2 2" xfId="1220" xr:uid="{00000000-0005-0000-0000-0000628E0000}"/>
    <cellStyle name="Standard 6 5 3 2 2 2" xfId="1221" xr:uid="{00000000-0005-0000-0000-0000638E0000}"/>
    <cellStyle name="Standard 6 5 3 2 2 2 2" xfId="21488" xr:uid="{00000000-0005-0000-0000-0000648E0000}"/>
    <cellStyle name="Standard 6 5 3 2 2 2 2 2" xfId="38238" xr:uid="{00000000-0005-0000-0000-0000658E0000}"/>
    <cellStyle name="Standard 6 5 3 2 2 2 2 3" xfId="38239" xr:uid="{00000000-0005-0000-0000-0000668E0000}"/>
    <cellStyle name="Standard 6 5 3 2 2 2 2 4" xfId="38240" xr:uid="{00000000-0005-0000-0000-0000678E0000}"/>
    <cellStyle name="Standard 6 5 3 2 2 2 3" xfId="38241" xr:uid="{00000000-0005-0000-0000-0000688E0000}"/>
    <cellStyle name="Standard 6 5 3 2 2 2 4" xfId="38242" xr:uid="{00000000-0005-0000-0000-0000698E0000}"/>
    <cellStyle name="Standard 6 5 3 2 2 2 5" xfId="38243" xr:uid="{00000000-0005-0000-0000-00006A8E0000}"/>
    <cellStyle name="Standard 6 5 3 2 2 3" xfId="9089" xr:uid="{00000000-0005-0000-0000-00006B8E0000}"/>
    <cellStyle name="Standard 6 5 3 2 2 3 2" xfId="21489" xr:uid="{00000000-0005-0000-0000-00006C8E0000}"/>
    <cellStyle name="Standard 6 5 3 2 2 3 2 2" xfId="38244" xr:uid="{00000000-0005-0000-0000-00006D8E0000}"/>
    <cellStyle name="Standard 6 5 3 2 2 3 2 3" xfId="38245" xr:uid="{00000000-0005-0000-0000-00006E8E0000}"/>
    <cellStyle name="Standard 6 5 3 2 2 3 3" xfId="38246" xr:uid="{00000000-0005-0000-0000-00006F8E0000}"/>
    <cellStyle name="Standard 6 5 3 2 2 3 4" xfId="38247" xr:uid="{00000000-0005-0000-0000-0000708E0000}"/>
    <cellStyle name="Standard 6 5 3 2 2 4" xfId="21490" xr:uid="{00000000-0005-0000-0000-0000718E0000}"/>
    <cellStyle name="Standard 6 5 3 2 2 4 2" xfId="38248" xr:uid="{00000000-0005-0000-0000-0000728E0000}"/>
    <cellStyle name="Standard 6 5 3 2 2 4 3" xfId="38249" xr:uid="{00000000-0005-0000-0000-0000738E0000}"/>
    <cellStyle name="Standard 6 5 3 2 2 5" xfId="38250" xr:uid="{00000000-0005-0000-0000-0000748E0000}"/>
    <cellStyle name="Standard 6 5 3 2 2 6" xfId="38251" xr:uid="{00000000-0005-0000-0000-0000758E0000}"/>
    <cellStyle name="Standard 6 5 3 2 3" xfId="1222" xr:uid="{00000000-0005-0000-0000-0000768E0000}"/>
    <cellStyle name="Standard 6 5 3 2 3 2" xfId="21491" xr:uid="{00000000-0005-0000-0000-0000778E0000}"/>
    <cellStyle name="Standard 6 5 3 2 3 2 2" xfId="38252" xr:uid="{00000000-0005-0000-0000-0000788E0000}"/>
    <cellStyle name="Standard 6 5 3 2 3 2 3" xfId="38253" xr:uid="{00000000-0005-0000-0000-0000798E0000}"/>
    <cellStyle name="Standard 6 5 3 2 3 2 4" xfId="38254" xr:uid="{00000000-0005-0000-0000-00007A8E0000}"/>
    <cellStyle name="Standard 6 5 3 2 3 3" xfId="38255" xr:uid="{00000000-0005-0000-0000-00007B8E0000}"/>
    <cellStyle name="Standard 6 5 3 2 3 4" xfId="38256" xr:uid="{00000000-0005-0000-0000-00007C8E0000}"/>
    <cellStyle name="Standard 6 5 3 2 3 5" xfId="38257" xr:uid="{00000000-0005-0000-0000-00007D8E0000}"/>
    <cellStyle name="Standard 6 5 3 2 4" xfId="9090" xr:uid="{00000000-0005-0000-0000-00007E8E0000}"/>
    <cellStyle name="Standard 6 5 3 2 4 2" xfId="21492" xr:uid="{00000000-0005-0000-0000-00007F8E0000}"/>
    <cellStyle name="Standard 6 5 3 2 4 2 2" xfId="38258" xr:uid="{00000000-0005-0000-0000-0000808E0000}"/>
    <cellStyle name="Standard 6 5 3 2 4 2 3" xfId="38259" xr:uid="{00000000-0005-0000-0000-0000818E0000}"/>
    <cellStyle name="Standard 6 5 3 2 4 3" xfId="38260" xr:uid="{00000000-0005-0000-0000-0000828E0000}"/>
    <cellStyle name="Standard 6 5 3 2 4 4" xfId="38261" xr:uid="{00000000-0005-0000-0000-0000838E0000}"/>
    <cellStyle name="Standard 6 5 3 2 5" xfId="21493" xr:uid="{00000000-0005-0000-0000-0000848E0000}"/>
    <cellStyle name="Standard 6 5 3 2 5 2" xfId="38262" xr:uid="{00000000-0005-0000-0000-0000858E0000}"/>
    <cellStyle name="Standard 6 5 3 2 5 3" xfId="38263" xr:uid="{00000000-0005-0000-0000-0000868E0000}"/>
    <cellStyle name="Standard 6 5 3 2 5 4" xfId="38264" xr:uid="{00000000-0005-0000-0000-0000878E0000}"/>
    <cellStyle name="Standard 6 5 3 2 6" xfId="38265" xr:uid="{00000000-0005-0000-0000-0000888E0000}"/>
    <cellStyle name="Standard 6 5 3 2 6 2" xfId="38266" xr:uid="{00000000-0005-0000-0000-0000898E0000}"/>
    <cellStyle name="Standard 6 5 3 2 7" xfId="38267" xr:uid="{00000000-0005-0000-0000-00008A8E0000}"/>
    <cellStyle name="Standard 6 5 3 2 8" xfId="38268" xr:uid="{00000000-0005-0000-0000-00008B8E0000}"/>
    <cellStyle name="Standard 6 5 3 3" xfId="1223" xr:uid="{00000000-0005-0000-0000-00008C8E0000}"/>
    <cellStyle name="Standard 6 5 3 3 2" xfId="1224" xr:uid="{00000000-0005-0000-0000-00008D8E0000}"/>
    <cellStyle name="Standard 6 5 3 3 2 2" xfId="21494" xr:uid="{00000000-0005-0000-0000-00008E8E0000}"/>
    <cellStyle name="Standard 6 5 3 3 2 2 2" xfId="38269" xr:uid="{00000000-0005-0000-0000-00008F8E0000}"/>
    <cellStyle name="Standard 6 5 3 3 2 2 3" xfId="38270" xr:uid="{00000000-0005-0000-0000-0000908E0000}"/>
    <cellStyle name="Standard 6 5 3 3 2 2 4" xfId="38271" xr:uid="{00000000-0005-0000-0000-0000918E0000}"/>
    <cellStyle name="Standard 6 5 3 3 2 3" xfId="38272" xr:uid="{00000000-0005-0000-0000-0000928E0000}"/>
    <cellStyle name="Standard 6 5 3 3 2 4" xfId="38273" xr:uid="{00000000-0005-0000-0000-0000938E0000}"/>
    <cellStyle name="Standard 6 5 3 3 2 5" xfId="38274" xr:uid="{00000000-0005-0000-0000-0000948E0000}"/>
    <cellStyle name="Standard 6 5 3 3 3" xfId="9091" xr:uid="{00000000-0005-0000-0000-0000958E0000}"/>
    <cellStyle name="Standard 6 5 3 3 3 2" xfId="21495" xr:uid="{00000000-0005-0000-0000-0000968E0000}"/>
    <cellStyle name="Standard 6 5 3 3 3 2 2" xfId="38275" xr:uid="{00000000-0005-0000-0000-0000978E0000}"/>
    <cellStyle name="Standard 6 5 3 3 3 2 3" xfId="38276" xr:uid="{00000000-0005-0000-0000-0000988E0000}"/>
    <cellStyle name="Standard 6 5 3 3 3 3" xfId="38277" xr:uid="{00000000-0005-0000-0000-0000998E0000}"/>
    <cellStyle name="Standard 6 5 3 3 3 4" xfId="38278" xr:uid="{00000000-0005-0000-0000-00009A8E0000}"/>
    <cellStyle name="Standard 6 5 3 3 4" xfId="21496" xr:uid="{00000000-0005-0000-0000-00009B8E0000}"/>
    <cellStyle name="Standard 6 5 3 3 4 2" xfId="38279" xr:uid="{00000000-0005-0000-0000-00009C8E0000}"/>
    <cellStyle name="Standard 6 5 3 3 4 3" xfId="38280" xr:uid="{00000000-0005-0000-0000-00009D8E0000}"/>
    <cellStyle name="Standard 6 5 3 3 5" xfId="38281" xr:uid="{00000000-0005-0000-0000-00009E8E0000}"/>
    <cellStyle name="Standard 6 5 3 3 6" xfId="38282" xr:uid="{00000000-0005-0000-0000-00009F8E0000}"/>
    <cellStyle name="Standard 6 5 3 4" xfId="1225" xr:uid="{00000000-0005-0000-0000-0000A08E0000}"/>
    <cellStyle name="Standard 6 5 3 4 2" xfId="21497" xr:uid="{00000000-0005-0000-0000-0000A18E0000}"/>
    <cellStyle name="Standard 6 5 3 4 2 2" xfId="38283" xr:uid="{00000000-0005-0000-0000-0000A28E0000}"/>
    <cellStyle name="Standard 6 5 3 4 2 3" xfId="38284" xr:uid="{00000000-0005-0000-0000-0000A38E0000}"/>
    <cellStyle name="Standard 6 5 3 4 2 4" xfId="38285" xr:uid="{00000000-0005-0000-0000-0000A48E0000}"/>
    <cellStyle name="Standard 6 5 3 4 3" xfId="38286" xr:uid="{00000000-0005-0000-0000-0000A58E0000}"/>
    <cellStyle name="Standard 6 5 3 4 4" xfId="38287" xr:uid="{00000000-0005-0000-0000-0000A68E0000}"/>
    <cellStyle name="Standard 6 5 3 4 5" xfId="38288" xr:uid="{00000000-0005-0000-0000-0000A78E0000}"/>
    <cellStyle name="Standard 6 5 3 5" xfId="1404" xr:uid="{00000000-0005-0000-0000-0000A88E0000}"/>
    <cellStyle name="Standard 6 5 3 5 2" xfId="21498" xr:uid="{00000000-0005-0000-0000-0000A98E0000}"/>
    <cellStyle name="Standard 6 5 3 5 2 2" xfId="38289" xr:uid="{00000000-0005-0000-0000-0000AA8E0000}"/>
    <cellStyle name="Standard 6 5 3 5 2 3" xfId="38290" xr:uid="{00000000-0005-0000-0000-0000AB8E0000}"/>
    <cellStyle name="Standard 6 5 3 5 3" xfId="38291" xr:uid="{00000000-0005-0000-0000-0000AC8E0000}"/>
    <cellStyle name="Standard 6 5 3 5 4" xfId="38292" xr:uid="{00000000-0005-0000-0000-0000AD8E0000}"/>
    <cellStyle name="Standard 6 5 3 6" xfId="21499" xr:uid="{00000000-0005-0000-0000-0000AE8E0000}"/>
    <cellStyle name="Standard 6 5 3 6 2" xfId="38293" xr:uid="{00000000-0005-0000-0000-0000AF8E0000}"/>
    <cellStyle name="Standard 6 5 3 6 3" xfId="38294" xr:uid="{00000000-0005-0000-0000-0000B08E0000}"/>
    <cellStyle name="Standard 6 5 3 6 4" xfId="38295" xr:uid="{00000000-0005-0000-0000-0000B18E0000}"/>
    <cellStyle name="Standard 6 5 3 7" xfId="38296" xr:uid="{00000000-0005-0000-0000-0000B28E0000}"/>
    <cellStyle name="Standard 6 5 3 7 2" xfId="38297" xr:uid="{00000000-0005-0000-0000-0000B38E0000}"/>
    <cellStyle name="Standard 6 5 3 8" xfId="38298" xr:uid="{00000000-0005-0000-0000-0000B48E0000}"/>
    <cellStyle name="Standard 6 5 3 9" xfId="38299" xr:uid="{00000000-0005-0000-0000-0000B58E0000}"/>
    <cellStyle name="Standard 6 5 4" xfId="1226" xr:uid="{00000000-0005-0000-0000-0000B68E0000}"/>
    <cellStyle name="Standard 6 5 4 2" xfId="1227" xr:uid="{00000000-0005-0000-0000-0000B78E0000}"/>
    <cellStyle name="Standard 6 5 4 2 2" xfId="1228" xr:uid="{00000000-0005-0000-0000-0000B88E0000}"/>
    <cellStyle name="Standard 6 5 4 2 2 2" xfId="21500" xr:uid="{00000000-0005-0000-0000-0000B98E0000}"/>
    <cellStyle name="Standard 6 5 4 2 2 2 2" xfId="38300" xr:uid="{00000000-0005-0000-0000-0000BA8E0000}"/>
    <cellStyle name="Standard 6 5 4 2 2 2 3" xfId="38301" xr:uid="{00000000-0005-0000-0000-0000BB8E0000}"/>
    <cellStyle name="Standard 6 5 4 2 2 2 4" xfId="38302" xr:uid="{00000000-0005-0000-0000-0000BC8E0000}"/>
    <cellStyle name="Standard 6 5 4 2 2 3" xfId="38303" xr:uid="{00000000-0005-0000-0000-0000BD8E0000}"/>
    <cellStyle name="Standard 6 5 4 2 2 4" xfId="38304" xr:uid="{00000000-0005-0000-0000-0000BE8E0000}"/>
    <cellStyle name="Standard 6 5 4 2 2 5" xfId="38305" xr:uid="{00000000-0005-0000-0000-0000BF8E0000}"/>
    <cellStyle name="Standard 6 5 4 2 3" xfId="9092" xr:uid="{00000000-0005-0000-0000-0000C08E0000}"/>
    <cellStyle name="Standard 6 5 4 2 3 2" xfId="21501" xr:uid="{00000000-0005-0000-0000-0000C18E0000}"/>
    <cellStyle name="Standard 6 5 4 2 3 2 2" xfId="38306" xr:uid="{00000000-0005-0000-0000-0000C28E0000}"/>
    <cellStyle name="Standard 6 5 4 2 3 2 3" xfId="38307" xr:uid="{00000000-0005-0000-0000-0000C38E0000}"/>
    <cellStyle name="Standard 6 5 4 2 3 3" xfId="38308" xr:uid="{00000000-0005-0000-0000-0000C48E0000}"/>
    <cellStyle name="Standard 6 5 4 2 3 4" xfId="38309" xr:uid="{00000000-0005-0000-0000-0000C58E0000}"/>
    <cellStyle name="Standard 6 5 4 2 4" xfId="21502" xr:uid="{00000000-0005-0000-0000-0000C68E0000}"/>
    <cellStyle name="Standard 6 5 4 2 4 2" xfId="38310" xr:uid="{00000000-0005-0000-0000-0000C78E0000}"/>
    <cellStyle name="Standard 6 5 4 2 4 3" xfId="38311" xr:uid="{00000000-0005-0000-0000-0000C88E0000}"/>
    <cellStyle name="Standard 6 5 4 2 5" xfId="38312" xr:uid="{00000000-0005-0000-0000-0000C98E0000}"/>
    <cellStyle name="Standard 6 5 4 2 6" xfId="38313" xr:uid="{00000000-0005-0000-0000-0000CA8E0000}"/>
    <cellStyle name="Standard 6 5 4 3" xfId="1229" xr:uid="{00000000-0005-0000-0000-0000CB8E0000}"/>
    <cellStyle name="Standard 6 5 4 3 2" xfId="21503" xr:uid="{00000000-0005-0000-0000-0000CC8E0000}"/>
    <cellStyle name="Standard 6 5 4 3 2 2" xfId="38314" xr:uid="{00000000-0005-0000-0000-0000CD8E0000}"/>
    <cellStyle name="Standard 6 5 4 3 2 3" xfId="38315" xr:uid="{00000000-0005-0000-0000-0000CE8E0000}"/>
    <cellStyle name="Standard 6 5 4 3 2 4" xfId="38316" xr:uid="{00000000-0005-0000-0000-0000CF8E0000}"/>
    <cellStyle name="Standard 6 5 4 3 3" xfId="38317" xr:uid="{00000000-0005-0000-0000-0000D08E0000}"/>
    <cellStyle name="Standard 6 5 4 3 4" xfId="38318" xr:uid="{00000000-0005-0000-0000-0000D18E0000}"/>
    <cellStyle name="Standard 6 5 4 3 5" xfId="38319" xr:uid="{00000000-0005-0000-0000-0000D28E0000}"/>
    <cellStyle name="Standard 6 5 4 4" xfId="9093" xr:uid="{00000000-0005-0000-0000-0000D38E0000}"/>
    <cellStyle name="Standard 6 5 4 4 2" xfId="21504" xr:uid="{00000000-0005-0000-0000-0000D48E0000}"/>
    <cellStyle name="Standard 6 5 4 4 2 2" xfId="38320" xr:uid="{00000000-0005-0000-0000-0000D58E0000}"/>
    <cellStyle name="Standard 6 5 4 4 2 3" xfId="38321" xr:uid="{00000000-0005-0000-0000-0000D68E0000}"/>
    <cellStyle name="Standard 6 5 4 4 3" xfId="38322" xr:uid="{00000000-0005-0000-0000-0000D78E0000}"/>
    <cellStyle name="Standard 6 5 4 4 4" xfId="38323" xr:uid="{00000000-0005-0000-0000-0000D88E0000}"/>
    <cellStyle name="Standard 6 5 4 5" xfId="21505" xr:uid="{00000000-0005-0000-0000-0000D98E0000}"/>
    <cellStyle name="Standard 6 5 4 5 2" xfId="38324" xr:uid="{00000000-0005-0000-0000-0000DA8E0000}"/>
    <cellStyle name="Standard 6 5 4 5 3" xfId="38325" xr:uid="{00000000-0005-0000-0000-0000DB8E0000}"/>
    <cellStyle name="Standard 6 5 4 5 4" xfId="38326" xr:uid="{00000000-0005-0000-0000-0000DC8E0000}"/>
    <cellStyle name="Standard 6 5 4 6" xfId="38327" xr:uid="{00000000-0005-0000-0000-0000DD8E0000}"/>
    <cellStyle name="Standard 6 5 4 6 2" xfId="38328" xr:uid="{00000000-0005-0000-0000-0000DE8E0000}"/>
    <cellStyle name="Standard 6 5 4 7" xfId="38329" xr:uid="{00000000-0005-0000-0000-0000DF8E0000}"/>
    <cellStyle name="Standard 6 5 4 8" xfId="38330" xr:uid="{00000000-0005-0000-0000-0000E08E0000}"/>
    <cellStyle name="Standard 6 5 5" xfId="1230" xr:uid="{00000000-0005-0000-0000-0000E18E0000}"/>
    <cellStyle name="Standard 6 5 5 2" xfId="1231" xr:uid="{00000000-0005-0000-0000-0000E28E0000}"/>
    <cellStyle name="Standard 6 5 5 2 2" xfId="1232" xr:uid="{00000000-0005-0000-0000-0000E38E0000}"/>
    <cellStyle name="Standard 6 5 5 2 2 2" xfId="21506" xr:uid="{00000000-0005-0000-0000-0000E48E0000}"/>
    <cellStyle name="Standard 6 5 5 2 2 2 2" xfId="38331" xr:uid="{00000000-0005-0000-0000-0000E58E0000}"/>
    <cellStyle name="Standard 6 5 5 2 2 2 3" xfId="38332" xr:uid="{00000000-0005-0000-0000-0000E68E0000}"/>
    <cellStyle name="Standard 6 5 5 2 2 2 4" xfId="38333" xr:uid="{00000000-0005-0000-0000-0000E78E0000}"/>
    <cellStyle name="Standard 6 5 5 2 2 3" xfId="38334" xr:uid="{00000000-0005-0000-0000-0000E88E0000}"/>
    <cellStyle name="Standard 6 5 5 2 2 4" xfId="38335" xr:uid="{00000000-0005-0000-0000-0000E98E0000}"/>
    <cellStyle name="Standard 6 5 5 2 2 5" xfId="38336" xr:uid="{00000000-0005-0000-0000-0000EA8E0000}"/>
    <cellStyle name="Standard 6 5 5 2 3" xfId="9094" xr:uid="{00000000-0005-0000-0000-0000EB8E0000}"/>
    <cellStyle name="Standard 6 5 5 2 3 2" xfId="21507" xr:uid="{00000000-0005-0000-0000-0000EC8E0000}"/>
    <cellStyle name="Standard 6 5 5 2 3 2 2" xfId="38337" xr:uid="{00000000-0005-0000-0000-0000ED8E0000}"/>
    <cellStyle name="Standard 6 5 5 2 3 2 3" xfId="38338" xr:uid="{00000000-0005-0000-0000-0000EE8E0000}"/>
    <cellStyle name="Standard 6 5 5 2 3 3" xfId="38339" xr:uid="{00000000-0005-0000-0000-0000EF8E0000}"/>
    <cellStyle name="Standard 6 5 5 2 3 4" xfId="38340" xr:uid="{00000000-0005-0000-0000-0000F08E0000}"/>
    <cellStyle name="Standard 6 5 5 2 4" xfId="21508" xr:uid="{00000000-0005-0000-0000-0000F18E0000}"/>
    <cellStyle name="Standard 6 5 5 2 4 2" xfId="38341" xr:uid="{00000000-0005-0000-0000-0000F28E0000}"/>
    <cellStyle name="Standard 6 5 5 2 4 3" xfId="38342" xr:uid="{00000000-0005-0000-0000-0000F38E0000}"/>
    <cellStyle name="Standard 6 5 5 2 5" xfId="38343" xr:uid="{00000000-0005-0000-0000-0000F48E0000}"/>
    <cellStyle name="Standard 6 5 5 2 6" xfId="38344" xr:uid="{00000000-0005-0000-0000-0000F58E0000}"/>
    <cellStyle name="Standard 6 5 5 3" xfId="1233" xr:uid="{00000000-0005-0000-0000-0000F68E0000}"/>
    <cellStyle name="Standard 6 5 5 3 2" xfId="21509" xr:uid="{00000000-0005-0000-0000-0000F78E0000}"/>
    <cellStyle name="Standard 6 5 5 3 2 2" xfId="38345" xr:uid="{00000000-0005-0000-0000-0000F88E0000}"/>
    <cellStyle name="Standard 6 5 5 3 2 3" xfId="38346" xr:uid="{00000000-0005-0000-0000-0000F98E0000}"/>
    <cellStyle name="Standard 6 5 5 3 2 4" xfId="38347" xr:uid="{00000000-0005-0000-0000-0000FA8E0000}"/>
    <cellStyle name="Standard 6 5 5 3 3" xfId="38348" xr:uid="{00000000-0005-0000-0000-0000FB8E0000}"/>
    <cellStyle name="Standard 6 5 5 3 4" xfId="38349" xr:uid="{00000000-0005-0000-0000-0000FC8E0000}"/>
    <cellStyle name="Standard 6 5 5 3 5" xfId="38350" xr:uid="{00000000-0005-0000-0000-0000FD8E0000}"/>
    <cellStyle name="Standard 6 5 5 4" xfId="9095" xr:uid="{00000000-0005-0000-0000-0000FE8E0000}"/>
    <cellStyle name="Standard 6 5 5 4 2" xfId="21510" xr:uid="{00000000-0005-0000-0000-0000FF8E0000}"/>
    <cellStyle name="Standard 6 5 5 4 2 2" xfId="38351" xr:uid="{00000000-0005-0000-0000-0000008F0000}"/>
    <cellStyle name="Standard 6 5 5 4 2 3" xfId="38352" xr:uid="{00000000-0005-0000-0000-0000018F0000}"/>
    <cellStyle name="Standard 6 5 5 4 3" xfId="38353" xr:uid="{00000000-0005-0000-0000-0000028F0000}"/>
    <cellStyle name="Standard 6 5 5 4 4" xfId="38354" xr:uid="{00000000-0005-0000-0000-0000038F0000}"/>
    <cellStyle name="Standard 6 5 5 5" xfId="21511" xr:uid="{00000000-0005-0000-0000-0000048F0000}"/>
    <cellStyle name="Standard 6 5 5 5 2" xfId="38355" xr:uid="{00000000-0005-0000-0000-0000058F0000}"/>
    <cellStyle name="Standard 6 5 5 5 3" xfId="38356" xr:uid="{00000000-0005-0000-0000-0000068F0000}"/>
    <cellStyle name="Standard 6 5 5 5 4" xfId="38357" xr:uid="{00000000-0005-0000-0000-0000078F0000}"/>
    <cellStyle name="Standard 6 5 5 6" xfId="38358" xr:uid="{00000000-0005-0000-0000-0000088F0000}"/>
    <cellStyle name="Standard 6 5 5 6 2" xfId="38359" xr:uid="{00000000-0005-0000-0000-0000098F0000}"/>
    <cellStyle name="Standard 6 5 5 7" xfId="38360" xr:uid="{00000000-0005-0000-0000-00000A8F0000}"/>
    <cellStyle name="Standard 6 5 5 8" xfId="38361" xr:uid="{00000000-0005-0000-0000-00000B8F0000}"/>
    <cellStyle name="Standard 6 5 6" xfId="1234" xr:uid="{00000000-0005-0000-0000-00000C8F0000}"/>
    <cellStyle name="Standard 6 5 6 2" xfId="1235" xr:uid="{00000000-0005-0000-0000-00000D8F0000}"/>
    <cellStyle name="Standard 6 5 6 2 2" xfId="21512" xr:uid="{00000000-0005-0000-0000-00000E8F0000}"/>
    <cellStyle name="Standard 6 5 6 2 2 2" xfId="38362" xr:uid="{00000000-0005-0000-0000-00000F8F0000}"/>
    <cellStyle name="Standard 6 5 6 2 2 3" xfId="38363" xr:uid="{00000000-0005-0000-0000-0000108F0000}"/>
    <cellStyle name="Standard 6 5 6 2 2 4" xfId="38364" xr:uid="{00000000-0005-0000-0000-0000118F0000}"/>
    <cellStyle name="Standard 6 5 6 2 3" xfId="38365" xr:uid="{00000000-0005-0000-0000-0000128F0000}"/>
    <cellStyle name="Standard 6 5 6 2 4" xfId="38366" xr:uid="{00000000-0005-0000-0000-0000138F0000}"/>
    <cellStyle name="Standard 6 5 6 2 5" xfId="38367" xr:uid="{00000000-0005-0000-0000-0000148F0000}"/>
    <cellStyle name="Standard 6 5 6 3" xfId="9096" xr:uid="{00000000-0005-0000-0000-0000158F0000}"/>
    <cellStyle name="Standard 6 5 6 3 2" xfId="21513" xr:uid="{00000000-0005-0000-0000-0000168F0000}"/>
    <cellStyle name="Standard 6 5 6 3 2 2" xfId="38368" xr:uid="{00000000-0005-0000-0000-0000178F0000}"/>
    <cellStyle name="Standard 6 5 6 3 2 3" xfId="38369" xr:uid="{00000000-0005-0000-0000-0000188F0000}"/>
    <cellStyle name="Standard 6 5 6 3 3" xfId="38370" xr:uid="{00000000-0005-0000-0000-0000198F0000}"/>
    <cellStyle name="Standard 6 5 6 3 4" xfId="38371" xr:uid="{00000000-0005-0000-0000-00001A8F0000}"/>
    <cellStyle name="Standard 6 5 6 4" xfId="21514" xr:uid="{00000000-0005-0000-0000-00001B8F0000}"/>
    <cellStyle name="Standard 6 5 6 4 2" xfId="38372" xr:uid="{00000000-0005-0000-0000-00001C8F0000}"/>
    <cellStyle name="Standard 6 5 6 4 3" xfId="38373" xr:uid="{00000000-0005-0000-0000-00001D8F0000}"/>
    <cellStyle name="Standard 6 5 6 5" xfId="38374" xr:uid="{00000000-0005-0000-0000-00001E8F0000}"/>
    <cellStyle name="Standard 6 5 6 6" xfId="38375" xr:uid="{00000000-0005-0000-0000-00001F8F0000}"/>
    <cellStyle name="Standard 6 5 7" xfId="1236" xr:uid="{00000000-0005-0000-0000-0000208F0000}"/>
    <cellStyle name="Standard 6 5 7 2" xfId="1237" xr:uid="{00000000-0005-0000-0000-0000218F0000}"/>
    <cellStyle name="Standard 6 5 7 2 2" xfId="21515" xr:uid="{00000000-0005-0000-0000-0000228F0000}"/>
    <cellStyle name="Standard 6 5 7 2 2 2" xfId="38376" xr:uid="{00000000-0005-0000-0000-0000238F0000}"/>
    <cellStyle name="Standard 6 5 7 2 2 3" xfId="38377" xr:uid="{00000000-0005-0000-0000-0000248F0000}"/>
    <cellStyle name="Standard 6 5 7 2 2 4" xfId="38378" xr:uid="{00000000-0005-0000-0000-0000258F0000}"/>
    <cellStyle name="Standard 6 5 7 2 3" xfId="38379" xr:uid="{00000000-0005-0000-0000-0000268F0000}"/>
    <cellStyle name="Standard 6 5 7 2 4" xfId="38380" xr:uid="{00000000-0005-0000-0000-0000278F0000}"/>
    <cellStyle name="Standard 6 5 7 2 5" xfId="38381" xr:uid="{00000000-0005-0000-0000-0000288F0000}"/>
    <cellStyle name="Standard 6 5 7 3" xfId="21516" xr:uid="{00000000-0005-0000-0000-0000298F0000}"/>
    <cellStyle name="Standard 6 5 7 3 2" xfId="38382" xr:uid="{00000000-0005-0000-0000-00002A8F0000}"/>
    <cellStyle name="Standard 6 5 7 3 3" xfId="38383" xr:uid="{00000000-0005-0000-0000-00002B8F0000}"/>
    <cellStyle name="Standard 6 5 7 3 4" xfId="38384" xr:uid="{00000000-0005-0000-0000-00002C8F0000}"/>
    <cellStyle name="Standard 6 5 7 4" xfId="38385" xr:uid="{00000000-0005-0000-0000-00002D8F0000}"/>
    <cellStyle name="Standard 6 5 7 5" xfId="38386" xr:uid="{00000000-0005-0000-0000-00002E8F0000}"/>
    <cellStyle name="Standard 6 5 7 6" xfId="38387" xr:uid="{00000000-0005-0000-0000-00002F8F0000}"/>
    <cellStyle name="Standard 6 5 8" xfId="1238" xr:uid="{00000000-0005-0000-0000-0000308F0000}"/>
    <cellStyle name="Standard 6 5 8 2" xfId="21517" xr:uid="{00000000-0005-0000-0000-0000318F0000}"/>
    <cellStyle name="Standard 6 5 8 2 2" xfId="38388" xr:uid="{00000000-0005-0000-0000-0000328F0000}"/>
    <cellStyle name="Standard 6 5 8 2 3" xfId="38389" xr:uid="{00000000-0005-0000-0000-0000338F0000}"/>
    <cellStyle name="Standard 6 5 8 2 4" xfId="38390" xr:uid="{00000000-0005-0000-0000-0000348F0000}"/>
    <cellStyle name="Standard 6 5 8 3" xfId="38391" xr:uid="{00000000-0005-0000-0000-0000358F0000}"/>
    <cellStyle name="Standard 6 5 8 4" xfId="38392" xr:uid="{00000000-0005-0000-0000-0000368F0000}"/>
    <cellStyle name="Standard 6 5 8 5" xfId="38393" xr:uid="{00000000-0005-0000-0000-0000378F0000}"/>
    <cellStyle name="Standard 6 5 9" xfId="9097" xr:uid="{00000000-0005-0000-0000-0000388F0000}"/>
    <cellStyle name="Standard 6 5 9 2" xfId="21518" xr:uid="{00000000-0005-0000-0000-0000398F0000}"/>
    <cellStyle name="Standard 6 5 9 2 2" xfId="38394" xr:uid="{00000000-0005-0000-0000-00003A8F0000}"/>
    <cellStyle name="Standard 6 5 9 2 3" xfId="38395" xr:uid="{00000000-0005-0000-0000-00003B8F0000}"/>
    <cellStyle name="Standard 6 5 9 3" xfId="38396" xr:uid="{00000000-0005-0000-0000-00003C8F0000}"/>
    <cellStyle name="Standard 6 5 9 4" xfId="38397" xr:uid="{00000000-0005-0000-0000-00003D8F0000}"/>
    <cellStyle name="Standard 6 6" xfId="1239" xr:uid="{00000000-0005-0000-0000-00003E8F0000}"/>
    <cellStyle name="Standard 6 6 10" xfId="38398" xr:uid="{00000000-0005-0000-0000-00003F8F0000}"/>
    <cellStyle name="Standard 6 6 2" xfId="1240" xr:uid="{00000000-0005-0000-0000-0000408F0000}"/>
    <cellStyle name="Standard 6 6 2 2" xfId="1241" xr:uid="{00000000-0005-0000-0000-0000418F0000}"/>
    <cellStyle name="Standard 6 6 2 2 2" xfId="1242" xr:uid="{00000000-0005-0000-0000-0000428F0000}"/>
    <cellStyle name="Standard 6 6 2 2 2 2" xfId="21519" xr:uid="{00000000-0005-0000-0000-0000438F0000}"/>
    <cellStyle name="Standard 6 6 2 2 2 2 2" xfId="38399" xr:uid="{00000000-0005-0000-0000-0000448F0000}"/>
    <cellStyle name="Standard 6 6 2 2 2 2 3" xfId="38400" xr:uid="{00000000-0005-0000-0000-0000458F0000}"/>
    <cellStyle name="Standard 6 6 2 2 2 2 4" xfId="38401" xr:uid="{00000000-0005-0000-0000-0000468F0000}"/>
    <cellStyle name="Standard 6 6 2 2 2 3" xfId="38402" xr:uid="{00000000-0005-0000-0000-0000478F0000}"/>
    <cellStyle name="Standard 6 6 2 2 2 4" xfId="38403" xr:uid="{00000000-0005-0000-0000-0000488F0000}"/>
    <cellStyle name="Standard 6 6 2 2 2 5" xfId="38404" xr:uid="{00000000-0005-0000-0000-0000498F0000}"/>
    <cellStyle name="Standard 6 6 2 2 3" xfId="9098" xr:uid="{00000000-0005-0000-0000-00004A8F0000}"/>
    <cellStyle name="Standard 6 6 2 2 3 2" xfId="21520" xr:uid="{00000000-0005-0000-0000-00004B8F0000}"/>
    <cellStyle name="Standard 6 6 2 2 3 2 2" xfId="38405" xr:uid="{00000000-0005-0000-0000-00004C8F0000}"/>
    <cellStyle name="Standard 6 6 2 2 3 2 3" xfId="38406" xr:uid="{00000000-0005-0000-0000-00004D8F0000}"/>
    <cellStyle name="Standard 6 6 2 2 3 3" xfId="38407" xr:uid="{00000000-0005-0000-0000-00004E8F0000}"/>
    <cellStyle name="Standard 6 6 2 2 3 4" xfId="38408" xr:uid="{00000000-0005-0000-0000-00004F8F0000}"/>
    <cellStyle name="Standard 6 6 2 2 4" xfId="21521" xr:uid="{00000000-0005-0000-0000-0000508F0000}"/>
    <cellStyle name="Standard 6 6 2 2 4 2" xfId="38409" xr:uid="{00000000-0005-0000-0000-0000518F0000}"/>
    <cellStyle name="Standard 6 6 2 2 4 3" xfId="38410" xr:uid="{00000000-0005-0000-0000-0000528F0000}"/>
    <cellStyle name="Standard 6 6 2 2 5" xfId="38411" xr:uid="{00000000-0005-0000-0000-0000538F0000}"/>
    <cellStyle name="Standard 6 6 2 2 6" xfId="38412" xr:uid="{00000000-0005-0000-0000-0000548F0000}"/>
    <cellStyle name="Standard 6 6 2 3" xfId="1243" xr:uid="{00000000-0005-0000-0000-0000558F0000}"/>
    <cellStyle name="Standard 6 6 2 3 2" xfId="21522" xr:uid="{00000000-0005-0000-0000-0000568F0000}"/>
    <cellStyle name="Standard 6 6 2 3 2 2" xfId="38413" xr:uid="{00000000-0005-0000-0000-0000578F0000}"/>
    <cellStyle name="Standard 6 6 2 3 2 3" xfId="38414" xr:uid="{00000000-0005-0000-0000-0000588F0000}"/>
    <cellStyle name="Standard 6 6 2 3 2 4" xfId="38415" xr:uid="{00000000-0005-0000-0000-0000598F0000}"/>
    <cellStyle name="Standard 6 6 2 3 3" xfId="38416" xr:uid="{00000000-0005-0000-0000-00005A8F0000}"/>
    <cellStyle name="Standard 6 6 2 3 4" xfId="38417" xr:uid="{00000000-0005-0000-0000-00005B8F0000}"/>
    <cellStyle name="Standard 6 6 2 3 5" xfId="38418" xr:uid="{00000000-0005-0000-0000-00005C8F0000}"/>
    <cellStyle name="Standard 6 6 2 4" xfId="9099" xr:uid="{00000000-0005-0000-0000-00005D8F0000}"/>
    <cellStyle name="Standard 6 6 2 4 2" xfId="21523" xr:uid="{00000000-0005-0000-0000-00005E8F0000}"/>
    <cellStyle name="Standard 6 6 2 4 2 2" xfId="38419" xr:uid="{00000000-0005-0000-0000-00005F8F0000}"/>
    <cellStyle name="Standard 6 6 2 4 2 3" xfId="38420" xr:uid="{00000000-0005-0000-0000-0000608F0000}"/>
    <cellStyle name="Standard 6 6 2 4 3" xfId="38421" xr:uid="{00000000-0005-0000-0000-0000618F0000}"/>
    <cellStyle name="Standard 6 6 2 4 4" xfId="38422" xr:uid="{00000000-0005-0000-0000-0000628F0000}"/>
    <cellStyle name="Standard 6 6 2 5" xfId="21524" xr:uid="{00000000-0005-0000-0000-0000638F0000}"/>
    <cellStyle name="Standard 6 6 2 5 2" xfId="38423" xr:uid="{00000000-0005-0000-0000-0000648F0000}"/>
    <cellStyle name="Standard 6 6 2 5 3" xfId="38424" xr:uid="{00000000-0005-0000-0000-0000658F0000}"/>
    <cellStyle name="Standard 6 6 2 5 4" xfId="38425" xr:uid="{00000000-0005-0000-0000-0000668F0000}"/>
    <cellStyle name="Standard 6 6 2 6" xfId="38426" xr:uid="{00000000-0005-0000-0000-0000678F0000}"/>
    <cellStyle name="Standard 6 6 2 6 2" xfId="38427" xr:uid="{00000000-0005-0000-0000-0000688F0000}"/>
    <cellStyle name="Standard 6 6 2 7" xfId="38428" xr:uid="{00000000-0005-0000-0000-0000698F0000}"/>
    <cellStyle name="Standard 6 6 2 8" xfId="38429" xr:uid="{00000000-0005-0000-0000-00006A8F0000}"/>
    <cellStyle name="Standard 6 6 3" xfId="1244" xr:uid="{00000000-0005-0000-0000-00006B8F0000}"/>
    <cellStyle name="Standard 6 6 3 2" xfId="1245" xr:uid="{00000000-0005-0000-0000-00006C8F0000}"/>
    <cellStyle name="Standard 6 6 3 2 2" xfId="21525" xr:uid="{00000000-0005-0000-0000-00006D8F0000}"/>
    <cellStyle name="Standard 6 6 3 2 2 2" xfId="38430" xr:uid="{00000000-0005-0000-0000-00006E8F0000}"/>
    <cellStyle name="Standard 6 6 3 2 2 3" xfId="38431" xr:uid="{00000000-0005-0000-0000-00006F8F0000}"/>
    <cellStyle name="Standard 6 6 3 2 2 4" xfId="38432" xr:uid="{00000000-0005-0000-0000-0000708F0000}"/>
    <cellStyle name="Standard 6 6 3 2 3" xfId="38433" xr:uid="{00000000-0005-0000-0000-0000718F0000}"/>
    <cellStyle name="Standard 6 6 3 2 4" xfId="38434" xr:uid="{00000000-0005-0000-0000-0000728F0000}"/>
    <cellStyle name="Standard 6 6 3 2 5" xfId="38435" xr:uid="{00000000-0005-0000-0000-0000738F0000}"/>
    <cellStyle name="Standard 6 6 3 3" xfId="9100" xr:uid="{00000000-0005-0000-0000-0000748F0000}"/>
    <cellStyle name="Standard 6 6 3 3 2" xfId="21526" xr:uid="{00000000-0005-0000-0000-0000758F0000}"/>
    <cellStyle name="Standard 6 6 3 3 2 2" xfId="38436" xr:uid="{00000000-0005-0000-0000-0000768F0000}"/>
    <cellStyle name="Standard 6 6 3 3 2 3" xfId="38437" xr:uid="{00000000-0005-0000-0000-0000778F0000}"/>
    <cellStyle name="Standard 6 6 3 3 3" xfId="38438" xr:uid="{00000000-0005-0000-0000-0000788F0000}"/>
    <cellStyle name="Standard 6 6 3 3 4" xfId="38439" xr:uid="{00000000-0005-0000-0000-0000798F0000}"/>
    <cellStyle name="Standard 6 6 3 4" xfId="21527" xr:uid="{00000000-0005-0000-0000-00007A8F0000}"/>
    <cellStyle name="Standard 6 6 3 4 2" xfId="38440" xr:uid="{00000000-0005-0000-0000-00007B8F0000}"/>
    <cellStyle name="Standard 6 6 3 4 3" xfId="38441" xr:uid="{00000000-0005-0000-0000-00007C8F0000}"/>
    <cellStyle name="Standard 6 6 3 5" xfId="38442" xr:uid="{00000000-0005-0000-0000-00007D8F0000}"/>
    <cellStyle name="Standard 6 6 3 6" xfId="38443" xr:uid="{00000000-0005-0000-0000-00007E8F0000}"/>
    <cellStyle name="Standard 6 6 4" xfId="1246" xr:uid="{00000000-0005-0000-0000-00007F8F0000}"/>
    <cellStyle name="Standard 6 6 4 2" xfId="1247" xr:uid="{00000000-0005-0000-0000-0000808F0000}"/>
    <cellStyle name="Standard 6 6 4 2 2" xfId="21528" xr:uid="{00000000-0005-0000-0000-0000818F0000}"/>
    <cellStyle name="Standard 6 6 4 2 2 2" xfId="38444" xr:uid="{00000000-0005-0000-0000-0000828F0000}"/>
    <cellStyle name="Standard 6 6 4 2 2 3" xfId="38445" xr:uid="{00000000-0005-0000-0000-0000838F0000}"/>
    <cellStyle name="Standard 6 6 4 2 2 4" xfId="38446" xr:uid="{00000000-0005-0000-0000-0000848F0000}"/>
    <cellStyle name="Standard 6 6 4 2 3" xfId="38447" xr:uid="{00000000-0005-0000-0000-0000858F0000}"/>
    <cellStyle name="Standard 6 6 4 2 4" xfId="38448" xr:uid="{00000000-0005-0000-0000-0000868F0000}"/>
    <cellStyle name="Standard 6 6 4 2 5" xfId="38449" xr:uid="{00000000-0005-0000-0000-0000878F0000}"/>
    <cellStyle name="Standard 6 6 4 3" xfId="21529" xr:uid="{00000000-0005-0000-0000-0000888F0000}"/>
    <cellStyle name="Standard 6 6 4 3 2" xfId="38450" xr:uid="{00000000-0005-0000-0000-0000898F0000}"/>
    <cellStyle name="Standard 6 6 4 3 3" xfId="38451" xr:uid="{00000000-0005-0000-0000-00008A8F0000}"/>
    <cellStyle name="Standard 6 6 4 3 4" xfId="38452" xr:uid="{00000000-0005-0000-0000-00008B8F0000}"/>
    <cellStyle name="Standard 6 6 4 4" xfId="38453" xr:uid="{00000000-0005-0000-0000-00008C8F0000}"/>
    <cellStyle name="Standard 6 6 4 5" xfId="38454" xr:uid="{00000000-0005-0000-0000-00008D8F0000}"/>
    <cellStyle name="Standard 6 6 4 6" xfId="38455" xr:uid="{00000000-0005-0000-0000-00008E8F0000}"/>
    <cellStyle name="Standard 6 6 5" xfId="1248" xr:uid="{00000000-0005-0000-0000-00008F8F0000}"/>
    <cellStyle name="Standard 6 6 5 2" xfId="21530" xr:uid="{00000000-0005-0000-0000-0000908F0000}"/>
    <cellStyle name="Standard 6 6 5 2 2" xfId="38456" xr:uid="{00000000-0005-0000-0000-0000918F0000}"/>
    <cellStyle name="Standard 6 6 5 2 3" xfId="38457" xr:uid="{00000000-0005-0000-0000-0000928F0000}"/>
    <cellStyle name="Standard 6 6 5 2 4" xfId="38458" xr:uid="{00000000-0005-0000-0000-0000938F0000}"/>
    <cellStyle name="Standard 6 6 5 3" xfId="38459" xr:uid="{00000000-0005-0000-0000-0000948F0000}"/>
    <cellStyle name="Standard 6 6 5 4" xfId="38460" xr:uid="{00000000-0005-0000-0000-0000958F0000}"/>
    <cellStyle name="Standard 6 6 5 5" xfId="38461" xr:uid="{00000000-0005-0000-0000-0000968F0000}"/>
    <cellStyle name="Standard 6 6 6" xfId="9101" xr:uid="{00000000-0005-0000-0000-0000978F0000}"/>
    <cellStyle name="Standard 6 6 6 2" xfId="21531" xr:uid="{00000000-0005-0000-0000-0000988F0000}"/>
    <cellStyle name="Standard 6 6 6 2 2" xfId="38462" xr:uid="{00000000-0005-0000-0000-0000998F0000}"/>
    <cellStyle name="Standard 6 6 6 2 3" xfId="38463" xr:uid="{00000000-0005-0000-0000-00009A8F0000}"/>
    <cellStyle name="Standard 6 6 6 3" xfId="38464" xr:uid="{00000000-0005-0000-0000-00009B8F0000}"/>
    <cellStyle name="Standard 6 6 6 4" xfId="38465" xr:uid="{00000000-0005-0000-0000-00009C8F0000}"/>
    <cellStyle name="Standard 6 6 7" xfId="21532" xr:uid="{00000000-0005-0000-0000-00009D8F0000}"/>
    <cellStyle name="Standard 6 6 7 2" xfId="38466" xr:uid="{00000000-0005-0000-0000-00009E8F0000}"/>
    <cellStyle name="Standard 6 6 7 3" xfId="38467" xr:uid="{00000000-0005-0000-0000-00009F8F0000}"/>
    <cellStyle name="Standard 6 6 7 4" xfId="38468" xr:uid="{00000000-0005-0000-0000-0000A08F0000}"/>
    <cellStyle name="Standard 6 6 8" xfId="38469" xr:uid="{00000000-0005-0000-0000-0000A18F0000}"/>
    <cellStyle name="Standard 6 6 8 2" xfId="38470" xr:uid="{00000000-0005-0000-0000-0000A28F0000}"/>
    <cellStyle name="Standard 6 6 9" xfId="38471" xr:uid="{00000000-0005-0000-0000-0000A38F0000}"/>
    <cellStyle name="Standard 6 7" xfId="1249" xr:uid="{00000000-0005-0000-0000-0000A48F0000}"/>
    <cellStyle name="Standard 6 7 2" xfId="1250" xr:uid="{00000000-0005-0000-0000-0000A58F0000}"/>
    <cellStyle name="Standard 6 7 2 2" xfId="1251" xr:uid="{00000000-0005-0000-0000-0000A68F0000}"/>
    <cellStyle name="Standard 6 7 2 2 2" xfId="1252" xr:uid="{00000000-0005-0000-0000-0000A78F0000}"/>
    <cellStyle name="Standard 6 7 2 2 2 2" xfId="21533" xr:uid="{00000000-0005-0000-0000-0000A88F0000}"/>
    <cellStyle name="Standard 6 7 2 2 2 2 2" xfId="38472" xr:uid="{00000000-0005-0000-0000-0000A98F0000}"/>
    <cellStyle name="Standard 6 7 2 2 2 2 3" xfId="38473" xr:uid="{00000000-0005-0000-0000-0000AA8F0000}"/>
    <cellStyle name="Standard 6 7 2 2 2 2 4" xfId="38474" xr:uid="{00000000-0005-0000-0000-0000AB8F0000}"/>
    <cellStyle name="Standard 6 7 2 2 2 3" xfId="38475" xr:uid="{00000000-0005-0000-0000-0000AC8F0000}"/>
    <cellStyle name="Standard 6 7 2 2 2 4" xfId="38476" xr:uid="{00000000-0005-0000-0000-0000AD8F0000}"/>
    <cellStyle name="Standard 6 7 2 2 2 5" xfId="38477" xr:uid="{00000000-0005-0000-0000-0000AE8F0000}"/>
    <cellStyle name="Standard 6 7 2 2 3" xfId="9102" xr:uid="{00000000-0005-0000-0000-0000AF8F0000}"/>
    <cellStyle name="Standard 6 7 2 2 3 2" xfId="21534" xr:uid="{00000000-0005-0000-0000-0000B08F0000}"/>
    <cellStyle name="Standard 6 7 2 2 3 2 2" xfId="38478" xr:uid="{00000000-0005-0000-0000-0000B18F0000}"/>
    <cellStyle name="Standard 6 7 2 2 3 2 3" xfId="38479" xr:uid="{00000000-0005-0000-0000-0000B28F0000}"/>
    <cellStyle name="Standard 6 7 2 2 3 3" xfId="38480" xr:uid="{00000000-0005-0000-0000-0000B38F0000}"/>
    <cellStyle name="Standard 6 7 2 2 3 4" xfId="38481" xr:uid="{00000000-0005-0000-0000-0000B48F0000}"/>
    <cellStyle name="Standard 6 7 2 2 4" xfId="21535" xr:uid="{00000000-0005-0000-0000-0000B58F0000}"/>
    <cellStyle name="Standard 6 7 2 2 4 2" xfId="38482" xr:uid="{00000000-0005-0000-0000-0000B68F0000}"/>
    <cellStyle name="Standard 6 7 2 2 4 3" xfId="38483" xr:uid="{00000000-0005-0000-0000-0000B78F0000}"/>
    <cellStyle name="Standard 6 7 2 2 5" xfId="38484" xr:uid="{00000000-0005-0000-0000-0000B88F0000}"/>
    <cellStyle name="Standard 6 7 2 2 6" xfId="38485" xr:uid="{00000000-0005-0000-0000-0000B98F0000}"/>
    <cellStyle name="Standard 6 7 2 3" xfId="1253" xr:uid="{00000000-0005-0000-0000-0000BA8F0000}"/>
    <cellStyle name="Standard 6 7 2 3 2" xfId="21536" xr:uid="{00000000-0005-0000-0000-0000BB8F0000}"/>
    <cellStyle name="Standard 6 7 2 3 2 2" xfId="38486" xr:uid="{00000000-0005-0000-0000-0000BC8F0000}"/>
    <cellStyle name="Standard 6 7 2 3 2 3" xfId="38487" xr:uid="{00000000-0005-0000-0000-0000BD8F0000}"/>
    <cellStyle name="Standard 6 7 2 3 2 4" xfId="38488" xr:uid="{00000000-0005-0000-0000-0000BE8F0000}"/>
    <cellStyle name="Standard 6 7 2 3 3" xfId="38489" xr:uid="{00000000-0005-0000-0000-0000BF8F0000}"/>
    <cellStyle name="Standard 6 7 2 3 4" xfId="38490" xr:uid="{00000000-0005-0000-0000-0000C08F0000}"/>
    <cellStyle name="Standard 6 7 2 3 5" xfId="38491" xr:uid="{00000000-0005-0000-0000-0000C18F0000}"/>
    <cellStyle name="Standard 6 7 2 4" xfId="9103" xr:uid="{00000000-0005-0000-0000-0000C28F0000}"/>
    <cellStyle name="Standard 6 7 2 4 2" xfId="21537" xr:uid="{00000000-0005-0000-0000-0000C38F0000}"/>
    <cellStyle name="Standard 6 7 2 4 2 2" xfId="38492" xr:uid="{00000000-0005-0000-0000-0000C48F0000}"/>
    <cellStyle name="Standard 6 7 2 4 2 3" xfId="38493" xr:uid="{00000000-0005-0000-0000-0000C58F0000}"/>
    <cellStyle name="Standard 6 7 2 4 3" xfId="38494" xr:uid="{00000000-0005-0000-0000-0000C68F0000}"/>
    <cellStyle name="Standard 6 7 2 4 4" xfId="38495" xr:uid="{00000000-0005-0000-0000-0000C78F0000}"/>
    <cellStyle name="Standard 6 7 2 5" xfId="21538" xr:uid="{00000000-0005-0000-0000-0000C88F0000}"/>
    <cellStyle name="Standard 6 7 2 5 2" xfId="38496" xr:uid="{00000000-0005-0000-0000-0000C98F0000}"/>
    <cellStyle name="Standard 6 7 2 5 3" xfId="38497" xr:uid="{00000000-0005-0000-0000-0000CA8F0000}"/>
    <cellStyle name="Standard 6 7 2 5 4" xfId="38498" xr:uid="{00000000-0005-0000-0000-0000CB8F0000}"/>
    <cellStyle name="Standard 6 7 2 6" xfId="38499" xr:uid="{00000000-0005-0000-0000-0000CC8F0000}"/>
    <cellStyle name="Standard 6 7 2 6 2" xfId="38500" xr:uid="{00000000-0005-0000-0000-0000CD8F0000}"/>
    <cellStyle name="Standard 6 7 2 7" xfId="38501" xr:uid="{00000000-0005-0000-0000-0000CE8F0000}"/>
    <cellStyle name="Standard 6 7 2 8" xfId="38502" xr:uid="{00000000-0005-0000-0000-0000CF8F0000}"/>
    <cellStyle name="Standard 6 7 3" xfId="1254" xr:uid="{00000000-0005-0000-0000-0000D08F0000}"/>
    <cellStyle name="Standard 6 7 3 2" xfId="1255" xr:uid="{00000000-0005-0000-0000-0000D18F0000}"/>
    <cellStyle name="Standard 6 7 3 2 2" xfId="21539" xr:uid="{00000000-0005-0000-0000-0000D28F0000}"/>
    <cellStyle name="Standard 6 7 3 2 2 2" xfId="38503" xr:uid="{00000000-0005-0000-0000-0000D38F0000}"/>
    <cellStyle name="Standard 6 7 3 2 2 3" xfId="38504" xr:uid="{00000000-0005-0000-0000-0000D48F0000}"/>
    <cellStyle name="Standard 6 7 3 2 2 4" xfId="38505" xr:uid="{00000000-0005-0000-0000-0000D58F0000}"/>
    <cellStyle name="Standard 6 7 3 2 3" xfId="38506" xr:uid="{00000000-0005-0000-0000-0000D68F0000}"/>
    <cellStyle name="Standard 6 7 3 2 4" xfId="38507" xr:uid="{00000000-0005-0000-0000-0000D78F0000}"/>
    <cellStyle name="Standard 6 7 3 2 5" xfId="38508" xr:uid="{00000000-0005-0000-0000-0000D88F0000}"/>
    <cellStyle name="Standard 6 7 3 3" xfId="9104" xr:uid="{00000000-0005-0000-0000-0000D98F0000}"/>
    <cellStyle name="Standard 6 7 3 3 2" xfId="21540" xr:uid="{00000000-0005-0000-0000-0000DA8F0000}"/>
    <cellStyle name="Standard 6 7 3 3 2 2" xfId="38509" xr:uid="{00000000-0005-0000-0000-0000DB8F0000}"/>
    <cellStyle name="Standard 6 7 3 3 2 3" xfId="38510" xr:uid="{00000000-0005-0000-0000-0000DC8F0000}"/>
    <cellStyle name="Standard 6 7 3 3 3" xfId="38511" xr:uid="{00000000-0005-0000-0000-0000DD8F0000}"/>
    <cellStyle name="Standard 6 7 3 3 4" xfId="38512" xr:uid="{00000000-0005-0000-0000-0000DE8F0000}"/>
    <cellStyle name="Standard 6 7 3 4" xfId="21541" xr:uid="{00000000-0005-0000-0000-0000DF8F0000}"/>
    <cellStyle name="Standard 6 7 3 4 2" xfId="38513" xr:uid="{00000000-0005-0000-0000-0000E08F0000}"/>
    <cellStyle name="Standard 6 7 3 4 3" xfId="38514" xr:uid="{00000000-0005-0000-0000-0000E18F0000}"/>
    <cellStyle name="Standard 6 7 3 5" xfId="38515" xr:uid="{00000000-0005-0000-0000-0000E28F0000}"/>
    <cellStyle name="Standard 6 7 3 6" xfId="38516" xr:uid="{00000000-0005-0000-0000-0000E38F0000}"/>
    <cellStyle name="Standard 6 7 4" xfId="1256" xr:uid="{00000000-0005-0000-0000-0000E48F0000}"/>
    <cellStyle name="Standard 6 7 4 2" xfId="21542" xr:uid="{00000000-0005-0000-0000-0000E58F0000}"/>
    <cellStyle name="Standard 6 7 4 2 2" xfId="38517" xr:uid="{00000000-0005-0000-0000-0000E68F0000}"/>
    <cellStyle name="Standard 6 7 4 2 3" xfId="38518" xr:uid="{00000000-0005-0000-0000-0000E78F0000}"/>
    <cellStyle name="Standard 6 7 4 2 4" xfId="38519" xr:uid="{00000000-0005-0000-0000-0000E88F0000}"/>
    <cellStyle name="Standard 6 7 4 3" xfId="38520" xr:uid="{00000000-0005-0000-0000-0000E98F0000}"/>
    <cellStyle name="Standard 6 7 4 4" xfId="38521" xr:uid="{00000000-0005-0000-0000-0000EA8F0000}"/>
    <cellStyle name="Standard 6 7 4 5" xfId="38522" xr:uid="{00000000-0005-0000-0000-0000EB8F0000}"/>
    <cellStyle name="Standard 6 7 5" xfId="1405" xr:uid="{00000000-0005-0000-0000-0000EC8F0000}"/>
    <cellStyle name="Standard 6 7 5 2" xfId="21543" xr:uid="{00000000-0005-0000-0000-0000ED8F0000}"/>
    <cellStyle name="Standard 6 7 5 2 2" xfId="38523" xr:uid="{00000000-0005-0000-0000-0000EE8F0000}"/>
    <cellStyle name="Standard 6 7 5 2 3" xfId="38524" xr:uid="{00000000-0005-0000-0000-0000EF8F0000}"/>
    <cellStyle name="Standard 6 7 5 3" xfId="38525" xr:uid="{00000000-0005-0000-0000-0000F08F0000}"/>
    <cellStyle name="Standard 6 7 5 4" xfId="38526" xr:uid="{00000000-0005-0000-0000-0000F18F0000}"/>
    <cellStyle name="Standard 6 7 6" xfId="21544" xr:uid="{00000000-0005-0000-0000-0000F28F0000}"/>
    <cellStyle name="Standard 6 7 6 2" xfId="38527" xr:uid="{00000000-0005-0000-0000-0000F38F0000}"/>
    <cellStyle name="Standard 6 7 6 3" xfId="38528" xr:uid="{00000000-0005-0000-0000-0000F48F0000}"/>
    <cellStyle name="Standard 6 7 6 4" xfId="38529" xr:uid="{00000000-0005-0000-0000-0000F58F0000}"/>
    <cellStyle name="Standard 6 7 7" xfId="38530" xr:uid="{00000000-0005-0000-0000-0000F68F0000}"/>
    <cellStyle name="Standard 6 7 7 2" xfId="38531" xr:uid="{00000000-0005-0000-0000-0000F78F0000}"/>
    <cellStyle name="Standard 6 7 8" xfId="38532" xr:uid="{00000000-0005-0000-0000-0000F88F0000}"/>
    <cellStyle name="Standard 6 7 9" xfId="38533" xr:uid="{00000000-0005-0000-0000-0000F98F0000}"/>
    <cellStyle name="Standard 6 8" xfId="1257" xr:uid="{00000000-0005-0000-0000-0000FA8F0000}"/>
    <cellStyle name="Standard 6 8 2" xfId="1258" xr:uid="{00000000-0005-0000-0000-0000FB8F0000}"/>
    <cellStyle name="Standard 6 8 2 2" xfId="1259" xr:uid="{00000000-0005-0000-0000-0000FC8F0000}"/>
    <cellStyle name="Standard 6 8 2 2 2" xfId="1260" xr:uid="{00000000-0005-0000-0000-0000FD8F0000}"/>
    <cellStyle name="Standard 6 8 2 2 2 2" xfId="21545" xr:uid="{00000000-0005-0000-0000-0000FE8F0000}"/>
    <cellStyle name="Standard 6 8 2 2 2 2 2" xfId="38534" xr:uid="{00000000-0005-0000-0000-0000FF8F0000}"/>
    <cellStyle name="Standard 6 8 2 2 2 2 3" xfId="38535" xr:uid="{00000000-0005-0000-0000-000000900000}"/>
    <cellStyle name="Standard 6 8 2 2 2 2 4" xfId="38536" xr:uid="{00000000-0005-0000-0000-000001900000}"/>
    <cellStyle name="Standard 6 8 2 2 2 3" xfId="38537" xr:uid="{00000000-0005-0000-0000-000002900000}"/>
    <cellStyle name="Standard 6 8 2 2 2 4" xfId="38538" xr:uid="{00000000-0005-0000-0000-000003900000}"/>
    <cellStyle name="Standard 6 8 2 2 2 5" xfId="38539" xr:uid="{00000000-0005-0000-0000-000004900000}"/>
    <cellStyle name="Standard 6 8 2 2 3" xfId="9105" xr:uid="{00000000-0005-0000-0000-000005900000}"/>
    <cellStyle name="Standard 6 8 2 2 3 2" xfId="21546" xr:uid="{00000000-0005-0000-0000-000006900000}"/>
    <cellStyle name="Standard 6 8 2 2 3 2 2" xfId="38540" xr:uid="{00000000-0005-0000-0000-000007900000}"/>
    <cellStyle name="Standard 6 8 2 2 3 2 3" xfId="38541" xr:uid="{00000000-0005-0000-0000-000008900000}"/>
    <cellStyle name="Standard 6 8 2 2 3 3" xfId="38542" xr:uid="{00000000-0005-0000-0000-000009900000}"/>
    <cellStyle name="Standard 6 8 2 2 3 4" xfId="38543" xr:uid="{00000000-0005-0000-0000-00000A900000}"/>
    <cellStyle name="Standard 6 8 2 2 4" xfId="21547" xr:uid="{00000000-0005-0000-0000-00000B900000}"/>
    <cellStyle name="Standard 6 8 2 2 4 2" xfId="38544" xr:uid="{00000000-0005-0000-0000-00000C900000}"/>
    <cellStyle name="Standard 6 8 2 2 4 3" xfId="38545" xr:uid="{00000000-0005-0000-0000-00000D900000}"/>
    <cellStyle name="Standard 6 8 2 2 5" xfId="38546" xr:uid="{00000000-0005-0000-0000-00000E900000}"/>
    <cellStyle name="Standard 6 8 2 2 6" xfId="38547" xr:uid="{00000000-0005-0000-0000-00000F900000}"/>
    <cellStyle name="Standard 6 8 2 3" xfId="1261" xr:uid="{00000000-0005-0000-0000-000010900000}"/>
    <cellStyle name="Standard 6 8 2 3 2" xfId="21548" xr:uid="{00000000-0005-0000-0000-000011900000}"/>
    <cellStyle name="Standard 6 8 2 3 2 2" xfId="38548" xr:uid="{00000000-0005-0000-0000-000012900000}"/>
    <cellStyle name="Standard 6 8 2 3 2 3" xfId="38549" xr:uid="{00000000-0005-0000-0000-000013900000}"/>
    <cellStyle name="Standard 6 8 2 3 2 4" xfId="38550" xr:uid="{00000000-0005-0000-0000-000014900000}"/>
    <cellStyle name="Standard 6 8 2 3 3" xfId="38551" xr:uid="{00000000-0005-0000-0000-000015900000}"/>
    <cellStyle name="Standard 6 8 2 3 4" xfId="38552" xr:uid="{00000000-0005-0000-0000-000016900000}"/>
    <cellStyle name="Standard 6 8 2 3 5" xfId="38553" xr:uid="{00000000-0005-0000-0000-000017900000}"/>
    <cellStyle name="Standard 6 8 2 4" xfId="9106" xr:uid="{00000000-0005-0000-0000-000018900000}"/>
    <cellStyle name="Standard 6 8 2 4 2" xfId="21549" xr:uid="{00000000-0005-0000-0000-000019900000}"/>
    <cellStyle name="Standard 6 8 2 4 2 2" xfId="38554" xr:uid="{00000000-0005-0000-0000-00001A900000}"/>
    <cellStyle name="Standard 6 8 2 4 2 3" xfId="38555" xr:uid="{00000000-0005-0000-0000-00001B900000}"/>
    <cellStyle name="Standard 6 8 2 4 3" xfId="38556" xr:uid="{00000000-0005-0000-0000-00001C900000}"/>
    <cellStyle name="Standard 6 8 2 4 4" xfId="38557" xr:uid="{00000000-0005-0000-0000-00001D900000}"/>
    <cellStyle name="Standard 6 8 2 5" xfId="21550" xr:uid="{00000000-0005-0000-0000-00001E900000}"/>
    <cellStyle name="Standard 6 8 2 5 2" xfId="38558" xr:uid="{00000000-0005-0000-0000-00001F900000}"/>
    <cellStyle name="Standard 6 8 2 5 3" xfId="38559" xr:uid="{00000000-0005-0000-0000-000020900000}"/>
    <cellStyle name="Standard 6 8 2 5 4" xfId="38560" xr:uid="{00000000-0005-0000-0000-000021900000}"/>
    <cellStyle name="Standard 6 8 2 6" xfId="38561" xr:uid="{00000000-0005-0000-0000-000022900000}"/>
    <cellStyle name="Standard 6 8 2 6 2" xfId="38562" xr:uid="{00000000-0005-0000-0000-000023900000}"/>
    <cellStyle name="Standard 6 8 2 7" xfId="38563" xr:uid="{00000000-0005-0000-0000-000024900000}"/>
    <cellStyle name="Standard 6 8 2 8" xfId="38564" xr:uid="{00000000-0005-0000-0000-000025900000}"/>
    <cellStyle name="Standard 6 8 3" xfId="1262" xr:uid="{00000000-0005-0000-0000-000026900000}"/>
    <cellStyle name="Standard 6 8 3 2" xfId="1263" xr:uid="{00000000-0005-0000-0000-000027900000}"/>
    <cellStyle name="Standard 6 8 3 2 2" xfId="21551" xr:uid="{00000000-0005-0000-0000-000028900000}"/>
    <cellStyle name="Standard 6 8 3 2 2 2" xfId="38565" xr:uid="{00000000-0005-0000-0000-000029900000}"/>
    <cellStyle name="Standard 6 8 3 2 2 3" xfId="38566" xr:uid="{00000000-0005-0000-0000-00002A900000}"/>
    <cellStyle name="Standard 6 8 3 2 2 4" xfId="38567" xr:uid="{00000000-0005-0000-0000-00002B900000}"/>
    <cellStyle name="Standard 6 8 3 2 3" xfId="38568" xr:uid="{00000000-0005-0000-0000-00002C900000}"/>
    <cellStyle name="Standard 6 8 3 2 4" xfId="38569" xr:uid="{00000000-0005-0000-0000-00002D900000}"/>
    <cellStyle name="Standard 6 8 3 2 5" xfId="38570" xr:uid="{00000000-0005-0000-0000-00002E900000}"/>
    <cellStyle name="Standard 6 8 3 3" xfId="9107" xr:uid="{00000000-0005-0000-0000-00002F900000}"/>
    <cellStyle name="Standard 6 8 3 3 2" xfId="21552" xr:uid="{00000000-0005-0000-0000-000030900000}"/>
    <cellStyle name="Standard 6 8 3 3 2 2" xfId="38571" xr:uid="{00000000-0005-0000-0000-000031900000}"/>
    <cellStyle name="Standard 6 8 3 3 2 3" xfId="38572" xr:uid="{00000000-0005-0000-0000-000032900000}"/>
    <cellStyle name="Standard 6 8 3 3 3" xfId="38573" xr:uid="{00000000-0005-0000-0000-000033900000}"/>
    <cellStyle name="Standard 6 8 3 3 4" xfId="38574" xr:uid="{00000000-0005-0000-0000-000034900000}"/>
    <cellStyle name="Standard 6 8 3 4" xfId="21553" xr:uid="{00000000-0005-0000-0000-000035900000}"/>
    <cellStyle name="Standard 6 8 3 4 2" xfId="38575" xr:uid="{00000000-0005-0000-0000-000036900000}"/>
    <cellStyle name="Standard 6 8 3 4 3" xfId="38576" xr:uid="{00000000-0005-0000-0000-000037900000}"/>
    <cellStyle name="Standard 6 8 3 5" xfId="38577" xr:uid="{00000000-0005-0000-0000-000038900000}"/>
    <cellStyle name="Standard 6 8 3 6" xfId="38578" xr:uid="{00000000-0005-0000-0000-000039900000}"/>
    <cellStyle name="Standard 6 8 4" xfId="1264" xr:uid="{00000000-0005-0000-0000-00003A900000}"/>
    <cellStyle name="Standard 6 8 4 2" xfId="21554" xr:uid="{00000000-0005-0000-0000-00003B900000}"/>
    <cellStyle name="Standard 6 8 4 2 2" xfId="38579" xr:uid="{00000000-0005-0000-0000-00003C900000}"/>
    <cellStyle name="Standard 6 8 4 2 3" xfId="38580" xr:uid="{00000000-0005-0000-0000-00003D900000}"/>
    <cellStyle name="Standard 6 8 4 2 4" xfId="38581" xr:uid="{00000000-0005-0000-0000-00003E900000}"/>
    <cellStyle name="Standard 6 8 4 3" xfId="38582" xr:uid="{00000000-0005-0000-0000-00003F900000}"/>
    <cellStyle name="Standard 6 8 4 4" xfId="38583" xr:uid="{00000000-0005-0000-0000-000040900000}"/>
    <cellStyle name="Standard 6 8 4 5" xfId="38584" xr:uid="{00000000-0005-0000-0000-000041900000}"/>
    <cellStyle name="Standard 6 8 5" xfId="1406" xr:uid="{00000000-0005-0000-0000-000042900000}"/>
    <cellStyle name="Standard 6 8 5 2" xfId="21555" xr:uid="{00000000-0005-0000-0000-000043900000}"/>
    <cellStyle name="Standard 6 8 5 2 2" xfId="38585" xr:uid="{00000000-0005-0000-0000-000044900000}"/>
    <cellStyle name="Standard 6 8 5 2 3" xfId="38586" xr:uid="{00000000-0005-0000-0000-000045900000}"/>
    <cellStyle name="Standard 6 8 5 3" xfId="38587" xr:uid="{00000000-0005-0000-0000-000046900000}"/>
    <cellStyle name="Standard 6 8 5 4" xfId="38588" xr:uid="{00000000-0005-0000-0000-000047900000}"/>
    <cellStyle name="Standard 6 8 6" xfId="21556" xr:uid="{00000000-0005-0000-0000-000048900000}"/>
    <cellStyle name="Standard 6 8 6 2" xfId="38589" xr:uid="{00000000-0005-0000-0000-000049900000}"/>
    <cellStyle name="Standard 6 8 6 3" xfId="38590" xr:uid="{00000000-0005-0000-0000-00004A900000}"/>
    <cellStyle name="Standard 6 8 6 4" xfId="38591" xr:uid="{00000000-0005-0000-0000-00004B900000}"/>
    <cellStyle name="Standard 6 8 7" xfId="38592" xr:uid="{00000000-0005-0000-0000-00004C900000}"/>
    <cellStyle name="Standard 6 8 7 2" xfId="38593" xr:uid="{00000000-0005-0000-0000-00004D900000}"/>
    <cellStyle name="Standard 6 8 8" xfId="38594" xr:uid="{00000000-0005-0000-0000-00004E900000}"/>
    <cellStyle name="Standard 6 8 9" xfId="38595" xr:uid="{00000000-0005-0000-0000-00004F900000}"/>
    <cellStyle name="Standard 6 9" xfId="1265" xr:uid="{00000000-0005-0000-0000-000050900000}"/>
    <cellStyle name="Standard 6 9 2" xfId="1266" xr:uid="{00000000-0005-0000-0000-000051900000}"/>
    <cellStyle name="Standard 6 9 2 2" xfId="1267" xr:uid="{00000000-0005-0000-0000-000052900000}"/>
    <cellStyle name="Standard 6 9 2 2 2" xfId="21557" xr:uid="{00000000-0005-0000-0000-000053900000}"/>
    <cellStyle name="Standard 6 9 2 2 2 2" xfId="38596" xr:uid="{00000000-0005-0000-0000-000054900000}"/>
    <cellStyle name="Standard 6 9 2 2 2 3" xfId="38597" xr:uid="{00000000-0005-0000-0000-000055900000}"/>
    <cellStyle name="Standard 6 9 2 2 2 4" xfId="38598" xr:uid="{00000000-0005-0000-0000-000056900000}"/>
    <cellStyle name="Standard 6 9 2 2 3" xfId="38599" xr:uid="{00000000-0005-0000-0000-000057900000}"/>
    <cellStyle name="Standard 6 9 2 2 4" xfId="38600" xr:uid="{00000000-0005-0000-0000-000058900000}"/>
    <cellStyle name="Standard 6 9 2 2 5" xfId="38601" xr:uid="{00000000-0005-0000-0000-000059900000}"/>
    <cellStyle name="Standard 6 9 2 3" xfId="9108" xr:uid="{00000000-0005-0000-0000-00005A900000}"/>
    <cellStyle name="Standard 6 9 2 3 2" xfId="21558" xr:uid="{00000000-0005-0000-0000-00005B900000}"/>
    <cellStyle name="Standard 6 9 2 3 2 2" xfId="38602" xr:uid="{00000000-0005-0000-0000-00005C900000}"/>
    <cellStyle name="Standard 6 9 2 3 2 3" xfId="38603" xr:uid="{00000000-0005-0000-0000-00005D900000}"/>
    <cellStyle name="Standard 6 9 2 3 3" xfId="38604" xr:uid="{00000000-0005-0000-0000-00005E900000}"/>
    <cellStyle name="Standard 6 9 2 3 4" xfId="38605" xr:uid="{00000000-0005-0000-0000-00005F900000}"/>
    <cellStyle name="Standard 6 9 2 4" xfId="21559" xr:uid="{00000000-0005-0000-0000-000060900000}"/>
    <cellStyle name="Standard 6 9 2 4 2" xfId="38606" xr:uid="{00000000-0005-0000-0000-000061900000}"/>
    <cellStyle name="Standard 6 9 2 4 3" xfId="38607" xr:uid="{00000000-0005-0000-0000-000062900000}"/>
    <cellStyle name="Standard 6 9 2 5" xfId="38608" xr:uid="{00000000-0005-0000-0000-000063900000}"/>
    <cellStyle name="Standard 6 9 2 6" xfId="38609" xr:uid="{00000000-0005-0000-0000-000064900000}"/>
    <cellStyle name="Standard 6 9 3" xfId="1268" xr:uid="{00000000-0005-0000-0000-000065900000}"/>
    <cellStyle name="Standard 6 9 3 2" xfId="21560" xr:uid="{00000000-0005-0000-0000-000066900000}"/>
    <cellStyle name="Standard 6 9 3 2 2" xfId="38610" xr:uid="{00000000-0005-0000-0000-000067900000}"/>
    <cellStyle name="Standard 6 9 3 2 3" xfId="38611" xr:uid="{00000000-0005-0000-0000-000068900000}"/>
    <cellStyle name="Standard 6 9 3 2 4" xfId="38612" xr:uid="{00000000-0005-0000-0000-000069900000}"/>
    <cellStyle name="Standard 6 9 3 3" xfId="38613" xr:uid="{00000000-0005-0000-0000-00006A900000}"/>
    <cellStyle name="Standard 6 9 3 4" xfId="38614" xr:uid="{00000000-0005-0000-0000-00006B900000}"/>
    <cellStyle name="Standard 6 9 3 5" xfId="38615" xr:uid="{00000000-0005-0000-0000-00006C900000}"/>
    <cellStyle name="Standard 6 9 4" xfId="9109" xr:uid="{00000000-0005-0000-0000-00006D900000}"/>
    <cellStyle name="Standard 6 9 4 2" xfId="21561" xr:uid="{00000000-0005-0000-0000-00006E900000}"/>
    <cellStyle name="Standard 6 9 4 2 2" xfId="38616" xr:uid="{00000000-0005-0000-0000-00006F900000}"/>
    <cellStyle name="Standard 6 9 4 2 3" xfId="38617" xr:uid="{00000000-0005-0000-0000-000070900000}"/>
    <cellStyle name="Standard 6 9 4 3" xfId="38618" xr:uid="{00000000-0005-0000-0000-000071900000}"/>
    <cellStyle name="Standard 6 9 4 4" xfId="38619" xr:uid="{00000000-0005-0000-0000-000072900000}"/>
    <cellStyle name="Standard 6 9 5" xfId="21562" xr:uid="{00000000-0005-0000-0000-000073900000}"/>
    <cellStyle name="Standard 6 9 5 2" xfId="38620" xr:uid="{00000000-0005-0000-0000-000074900000}"/>
    <cellStyle name="Standard 6 9 5 3" xfId="38621" xr:uid="{00000000-0005-0000-0000-000075900000}"/>
    <cellStyle name="Standard 6 9 5 4" xfId="38622" xr:uid="{00000000-0005-0000-0000-000076900000}"/>
    <cellStyle name="Standard 6 9 6" xfId="38623" xr:uid="{00000000-0005-0000-0000-000077900000}"/>
    <cellStyle name="Standard 6 9 6 2" xfId="38624" xr:uid="{00000000-0005-0000-0000-000078900000}"/>
    <cellStyle name="Standard 6 9 7" xfId="38625" xr:uid="{00000000-0005-0000-0000-000079900000}"/>
    <cellStyle name="Standard 6 9 8" xfId="38626" xr:uid="{00000000-0005-0000-0000-00007A900000}"/>
    <cellStyle name="Standard 7" xfId="1269" xr:uid="{00000000-0005-0000-0000-00007B900000}"/>
    <cellStyle name="Standard 7 2" xfId="1270" xr:uid="{00000000-0005-0000-0000-00007C900000}"/>
    <cellStyle name="Standard 7 2 2" xfId="1271" xr:uid="{00000000-0005-0000-0000-00007D900000}"/>
    <cellStyle name="Standard 7 2 2 2" xfId="21563" xr:uid="{00000000-0005-0000-0000-00007E900000}"/>
    <cellStyle name="Standard 7 2 2 2 2" xfId="38627" xr:uid="{00000000-0005-0000-0000-00007F900000}"/>
    <cellStyle name="Standard 7 2 2 2 3" xfId="38628" xr:uid="{00000000-0005-0000-0000-000080900000}"/>
    <cellStyle name="Standard 7 2 2 2 4" xfId="38629" xr:uid="{00000000-0005-0000-0000-000081900000}"/>
    <cellStyle name="Standard 7 2 2 3" xfId="38630" xr:uid="{00000000-0005-0000-0000-000082900000}"/>
    <cellStyle name="Standard 7 2 2 4" xfId="38631" xr:uid="{00000000-0005-0000-0000-000083900000}"/>
    <cellStyle name="Standard 7 2 2 5" xfId="38632" xr:uid="{00000000-0005-0000-0000-000084900000}"/>
    <cellStyle name="Standard 7 2 3" xfId="21564" xr:uid="{00000000-0005-0000-0000-000085900000}"/>
    <cellStyle name="Standard 7 2 3 2" xfId="38633" xr:uid="{00000000-0005-0000-0000-000086900000}"/>
    <cellStyle name="Standard 7 2 3 3" xfId="38634" xr:uid="{00000000-0005-0000-0000-000087900000}"/>
    <cellStyle name="Standard 7 2 3 4" xfId="38635" xr:uid="{00000000-0005-0000-0000-000088900000}"/>
    <cellStyle name="Standard 7 2 4" xfId="38636" xr:uid="{00000000-0005-0000-0000-000089900000}"/>
    <cellStyle name="Standard 7 2 5" xfId="38637" xr:uid="{00000000-0005-0000-0000-00008A900000}"/>
    <cellStyle name="Standard 7 2 6" xfId="38638" xr:uid="{00000000-0005-0000-0000-00008B900000}"/>
    <cellStyle name="Standard 7 3" xfId="1272" xr:uid="{00000000-0005-0000-0000-00008C900000}"/>
    <cellStyle name="Standard 7 3 2" xfId="1273" xr:uid="{00000000-0005-0000-0000-00008D900000}"/>
    <cellStyle name="Standard 7 3 2 2" xfId="21565" xr:uid="{00000000-0005-0000-0000-00008E900000}"/>
    <cellStyle name="Standard 7 3 2 2 2" xfId="38818" xr:uid="{00000000-0005-0000-0000-00008F900000}"/>
    <cellStyle name="Standard 7 3 2 2 3" xfId="38819" xr:uid="{00000000-0005-0000-0000-000090900000}"/>
    <cellStyle name="Standard 7 3 2 3" xfId="38639" xr:uid="{00000000-0005-0000-0000-000091900000}"/>
    <cellStyle name="Standard 7 3 2 4" xfId="38640" xr:uid="{00000000-0005-0000-0000-000092900000}"/>
    <cellStyle name="Standard 7 3 3" xfId="21566" xr:uid="{00000000-0005-0000-0000-000093900000}"/>
    <cellStyle name="Standard 7 3 3 2" xfId="38820" xr:uid="{00000000-0005-0000-0000-000094900000}"/>
    <cellStyle name="Standard 7 3 3 3" xfId="38821" xr:uid="{00000000-0005-0000-0000-000095900000}"/>
    <cellStyle name="Standard 7 3 4" xfId="38641" xr:uid="{00000000-0005-0000-0000-000096900000}"/>
    <cellStyle name="Standard 7 3 5" xfId="38642" xr:uid="{00000000-0005-0000-0000-000097900000}"/>
    <cellStyle name="Standard 7 4" xfId="1274" xr:uid="{00000000-0005-0000-0000-000098900000}"/>
    <cellStyle name="Standard 7 4 2" xfId="21567" xr:uid="{00000000-0005-0000-0000-000099900000}"/>
    <cellStyle name="Standard 7 4 2 2" xfId="38822" xr:uid="{00000000-0005-0000-0000-00009A900000}"/>
    <cellStyle name="Standard 7 4 2 3" xfId="38823" xr:uid="{00000000-0005-0000-0000-00009B900000}"/>
    <cellStyle name="Standard 7 4 3" xfId="38643" xr:uid="{00000000-0005-0000-0000-00009C900000}"/>
    <cellStyle name="Standard 7 4 4" xfId="38644" xr:uid="{00000000-0005-0000-0000-00009D900000}"/>
    <cellStyle name="Standard 7 5" xfId="21568" xr:uid="{00000000-0005-0000-0000-00009E900000}"/>
    <cellStyle name="Standard 7 5 2" xfId="38645" xr:uid="{00000000-0005-0000-0000-00009F900000}"/>
    <cellStyle name="Standard 7 5 3" xfId="38646" xr:uid="{00000000-0005-0000-0000-0000A0900000}"/>
    <cellStyle name="Standard 7 6" xfId="38647" xr:uid="{00000000-0005-0000-0000-0000A1900000}"/>
    <cellStyle name="Standard 7 6 2" xfId="38648" xr:uid="{00000000-0005-0000-0000-0000A2900000}"/>
    <cellStyle name="Standard 7 7" xfId="38649" xr:uid="{00000000-0005-0000-0000-0000A3900000}"/>
    <cellStyle name="Standard 7 8" xfId="38650" xr:uid="{00000000-0005-0000-0000-0000A4900000}"/>
    <cellStyle name="Standard 8" xfId="1275" xr:uid="{00000000-0005-0000-0000-0000A5900000}"/>
    <cellStyle name="Standard 8 2" xfId="1407" xr:uid="{00000000-0005-0000-0000-0000A6900000}"/>
    <cellStyle name="Standard 8 2 2" xfId="38651" xr:uid="{00000000-0005-0000-0000-0000A7900000}"/>
    <cellStyle name="Standard 8 2 3" xfId="38652" xr:uid="{00000000-0005-0000-0000-0000A8900000}"/>
    <cellStyle name="Standard 8 2 4" xfId="38653" xr:uid="{00000000-0005-0000-0000-0000A9900000}"/>
    <cellStyle name="Standard 8 3" xfId="9110" xr:uid="{00000000-0005-0000-0000-0000AA900000}"/>
    <cellStyle name="Standard 8 3 2" xfId="21569" xr:uid="{00000000-0005-0000-0000-0000AB900000}"/>
    <cellStyle name="Standard 8 3 2 2" xfId="38654" xr:uid="{00000000-0005-0000-0000-0000AC900000}"/>
    <cellStyle name="Standard 8 3 2 3" xfId="38655" xr:uid="{00000000-0005-0000-0000-0000AD900000}"/>
    <cellStyle name="Standard 8 3 2 4" xfId="38656" xr:uid="{00000000-0005-0000-0000-0000AE900000}"/>
    <cellStyle name="Standard 8 3 3" xfId="38657" xr:uid="{00000000-0005-0000-0000-0000AF900000}"/>
    <cellStyle name="Standard 8 3 4" xfId="38658" xr:uid="{00000000-0005-0000-0000-0000B0900000}"/>
    <cellStyle name="Standard 8 3 5" xfId="38659" xr:uid="{00000000-0005-0000-0000-0000B1900000}"/>
    <cellStyle name="Standard 8 4" xfId="38660" xr:uid="{00000000-0005-0000-0000-0000B2900000}"/>
    <cellStyle name="Standard 8 4 2" xfId="38661" xr:uid="{00000000-0005-0000-0000-0000B3900000}"/>
    <cellStyle name="Standard 8 4 3" xfId="38662" xr:uid="{00000000-0005-0000-0000-0000B4900000}"/>
    <cellStyle name="Standard 8 4 4" xfId="38663" xr:uid="{00000000-0005-0000-0000-0000B5900000}"/>
    <cellStyle name="Standard 8 5" xfId="38664" xr:uid="{00000000-0005-0000-0000-0000B6900000}"/>
    <cellStyle name="Standard 8 6" xfId="38665" xr:uid="{00000000-0005-0000-0000-0000B7900000}"/>
    <cellStyle name="Standard 8 7" xfId="38666" xr:uid="{00000000-0005-0000-0000-0000B8900000}"/>
    <cellStyle name="Standard 9" xfId="1276" xr:uid="{00000000-0005-0000-0000-0000B9900000}"/>
    <cellStyle name="Standard 9 2" xfId="1277" xr:uid="{00000000-0005-0000-0000-0000BA900000}"/>
    <cellStyle name="Standard 9 2 2" xfId="21570" xr:uid="{00000000-0005-0000-0000-0000BB900000}"/>
    <cellStyle name="Standard 9 2 2 2" xfId="38824" xr:uid="{00000000-0005-0000-0000-0000BC900000}"/>
    <cellStyle name="Standard 9 2 2 3" xfId="38825" xr:uid="{00000000-0005-0000-0000-0000BD900000}"/>
    <cellStyle name="Standard 9 2 3" xfId="38667" xr:uid="{00000000-0005-0000-0000-0000BE900000}"/>
    <cellStyle name="Standard 9 2 4" xfId="38668" xr:uid="{00000000-0005-0000-0000-0000BF900000}"/>
    <cellStyle name="Standard 9 3" xfId="21571" xr:uid="{00000000-0005-0000-0000-0000C0900000}"/>
    <cellStyle name="Standard 9 3 2" xfId="38669" xr:uid="{00000000-0005-0000-0000-0000C1900000}"/>
    <cellStyle name="Standard 9 3 3" xfId="38670" xr:uid="{00000000-0005-0000-0000-0000C2900000}"/>
    <cellStyle name="Standard 9 3 4" xfId="38671" xr:uid="{00000000-0005-0000-0000-0000C3900000}"/>
    <cellStyle name="Standard 9 4" xfId="38672" xr:uid="{00000000-0005-0000-0000-0000C4900000}"/>
    <cellStyle name="Standard 9 4 2" xfId="38673" xr:uid="{00000000-0005-0000-0000-0000C5900000}"/>
    <cellStyle name="Standard 9 5" xfId="38674" xr:uid="{00000000-0005-0000-0000-0000C6900000}"/>
    <cellStyle name="Standard 9 6" xfId="38675" xr:uid="{00000000-0005-0000-0000-0000C7900000}"/>
    <cellStyle name="Stil 1" xfId="119" xr:uid="{00000000-0005-0000-0000-0000C8900000}"/>
    <cellStyle name="Stil 2" xfId="1278" xr:uid="{00000000-0005-0000-0000-0000C9900000}"/>
    <cellStyle name="Style 1" xfId="120" xr:uid="{00000000-0005-0000-0000-0000CA900000}"/>
    <cellStyle name="Subtotal" xfId="38676" xr:uid="{00000000-0005-0000-0000-0000CB900000}"/>
    <cellStyle name="Tab_Unit" xfId="21572" xr:uid="{00000000-0005-0000-0000-0000CC900000}"/>
    <cellStyle name="Test" xfId="1279" xr:uid="{00000000-0005-0000-0000-0000CD900000}"/>
    <cellStyle name="Text Indent A" xfId="1280" xr:uid="{00000000-0005-0000-0000-0000CE900000}"/>
    <cellStyle name="Text Indent B" xfId="1281" xr:uid="{00000000-0005-0000-0000-0000CF900000}"/>
    <cellStyle name="Text Indent B 2" xfId="1282" xr:uid="{00000000-0005-0000-0000-0000D0900000}"/>
    <cellStyle name="Text Indent B 3" xfId="1283" xr:uid="{00000000-0005-0000-0000-0000D1900000}"/>
    <cellStyle name="Text Indent B 4" xfId="1284" xr:uid="{00000000-0005-0000-0000-0000D2900000}"/>
    <cellStyle name="Text Indent C" xfId="1285" xr:uid="{00000000-0005-0000-0000-0000D3900000}"/>
    <cellStyle name="Text Indent C 2" xfId="1286" xr:uid="{00000000-0005-0000-0000-0000D4900000}"/>
    <cellStyle name="Text Indent C 3" xfId="1287" xr:uid="{00000000-0005-0000-0000-0000D5900000}"/>
    <cellStyle name="Text Indent C 4" xfId="1288" xr:uid="{00000000-0005-0000-0000-0000D6900000}"/>
    <cellStyle name="Title" xfId="121" xr:uid="{00000000-0005-0000-0000-0000D7900000}"/>
    <cellStyle name="Title 2" xfId="122" xr:uid="{00000000-0005-0000-0000-0000D8900000}"/>
    <cellStyle name="Title 3" xfId="4197" xr:uid="{00000000-0005-0000-0000-0000D9900000}"/>
    <cellStyle name="Title_MBA and other" xfId="1289" xr:uid="{00000000-0005-0000-0000-0000DA900000}"/>
    <cellStyle name="Total" xfId="123" xr:uid="{00000000-0005-0000-0000-0000DB900000}"/>
    <cellStyle name="Total 10" xfId="3364" xr:uid="{00000000-0005-0000-0000-0000DC900000}"/>
    <cellStyle name="Total 10 2" xfId="6261" xr:uid="{00000000-0005-0000-0000-0000DD900000}"/>
    <cellStyle name="Total 10 2 2" xfId="20193" xr:uid="{00000000-0005-0000-0000-0000DE900000}"/>
    <cellStyle name="Total 10 2 2 2" xfId="32992" xr:uid="{00000000-0005-0000-0000-0000DF900000}"/>
    <cellStyle name="Total 10 2 3" xfId="14496" xr:uid="{00000000-0005-0000-0000-0000E0900000}"/>
    <cellStyle name="Total 10 2 4" xfId="27022" xr:uid="{00000000-0005-0000-0000-0000E1900000}"/>
    <cellStyle name="Total 10 3" xfId="20192" xr:uid="{00000000-0005-0000-0000-0000E2900000}"/>
    <cellStyle name="Total 10 3 2" xfId="32991" xr:uid="{00000000-0005-0000-0000-0000E3900000}"/>
    <cellStyle name="Total 10 4" xfId="14495" xr:uid="{00000000-0005-0000-0000-0000E4900000}"/>
    <cellStyle name="Total 10 5" xfId="23552" xr:uid="{00000000-0005-0000-0000-0000E5900000}"/>
    <cellStyle name="Total 11" xfId="3943" xr:uid="{00000000-0005-0000-0000-0000E6900000}"/>
    <cellStyle name="Total 11 2" xfId="6840" xr:uid="{00000000-0005-0000-0000-0000E7900000}"/>
    <cellStyle name="Total 11 2 2" xfId="20195" xr:uid="{00000000-0005-0000-0000-0000E8900000}"/>
    <cellStyle name="Total 11 2 2 2" xfId="32994" xr:uid="{00000000-0005-0000-0000-0000E9900000}"/>
    <cellStyle name="Total 11 2 3" xfId="14498" xr:uid="{00000000-0005-0000-0000-0000EA900000}"/>
    <cellStyle name="Total 11 2 4" xfId="27023" xr:uid="{00000000-0005-0000-0000-0000EB900000}"/>
    <cellStyle name="Total 11 3" xfId="20194" xr:uid="{00000000-0005-0000-0000-0000EC900000}"/>
    <cellStyle name="Total 11 3 2" xfId="32993" xr:uid="{00000000-0005-0000-0000-0000ED900000}"/>
    <cellStyle name="Total 11 4" xfId="14497" xr:uid="{00000000-0005-0000-0000-0000EE900000}"/>
    <cellStyle name="Total 11 5" xfId="24131" xr:uid="{00000000-0005-0000-0000-0000EF900000}"/>
    <cellStyle name="Total 12" xfId="3887" xr:uid="{00000000-0005-0000-0000-0000F0900000}"/>
    <cellStyle name="Total 12 2" xfId="6784" xr:uid="{00000000-0005-0000-0000-0000F1900000}"/>
    <cellStyle name="Total 12 2 2" xfId="20197" xr:uid="{00000000-0005-0000-0000-0000F2900000}"/>
    <cellStyle name="Total 12 2 2 2" xfId="32996" xr:uid="{00000000-0005-0000-0000-0000F3900000}"/>
    <cellStyle name="Total 12 2 3" xfId="14500" xr:uid="{00000000-0005-0000-0000-0000F4900000}"/>
    <cellStyle name="Total 12 2 4" xfId="27024" xr:uid="{00000000-0005-0000-0000-0000F5900000}"/>
    <cellStyle name="Total 12 3" xfId="20196" xr:uid="{00000000-0005-0000-0000-0000F6900000}"/>
    <cellStyle name="Total 12 3 2" xfId="32995" xr:uid="{00000000-0005-0000-0000-0000F7900000}"/>
    <cellStyle name="Total 12 4" xfId="14499" xr:uid="{00000000-0005-0000-0000-0000F8900000}"/>
    <cellStyle name="Total 12 5" xfId="24075" xr:uid="{00000000-0005-0000-0000-0000F9900000}"/>
    <cellStyle name="Total 13" xfId="4039" xr:uid="{00000000-0005-0000-0000-0000FA900000}"/>
    <cellStyle name="Total 13 2" xfId="6936" xr:uid="{00000000-0005-0000-0000-0000FB900000}"/>
    <cellStyle name="Total 13 2 2" xfId="20199" xr:uid="{00000000-0005-0000-0000-0000FC900000}"/>
    <cellStyle name="Total 13 2 2 2" xfId="32998" xr:uid="{00000000-0005-0000-0000-0000FD900000}"/>
    <cellStyle name="Total 13 2 3" xfId="14502" xr:uid="{00000000-0005-0000-0000-0000FE900000}"/>
    <cellStyle name="Total 13 2 4" xfId="27025" xr:uid="{00000000-0005-0000-0000-0000FF900000}"/>
    <cellStyle name="Total 13 3" xfId="20198" xr:uid="{00000000-0005-0000-0000-000000910000}"/>
    <cellStyle name="Total 13 3 2" xfId="32997" xr:uid="{00000000-0005-0000-0000-000001910000}"/>
    <cellStyle name="Total 13 4" xfId="14501" xr:uid="{00000000-0005-0000-0000-000002910000}"/>
    <cellStyle name="Total 13 5" xfId="24227" xr:uid="{00000000-0005-0000-0000-000003910000}"/>
    <cellStyle name="Total 14" xfId="4122" xr:uid="{00000000-0005-0000-0000-000004910000}"/>
    <cellStyle name="Total 14 2" xfId="7019" xr:uid="{00000000-0005-0000-0000-000005910000}"/>
    <cellStyle name="Total 14 2 2" xfId="20201" xr:uid="{00000000-0005-0000-0000-000006910000}"/>
    <cellStyle name="Total 14 2 2 2" xfId="33000" xr:uid="{00000000-0005-0000-0000-000007910000}"/>
    <cellStyle name="Total 14 2 3" xfId="14504" xr:uid="{00000000-0005-0000-0000-000008910000}"/>
    <cellStyle name="Total 14 2 4" xfId="27026" xr:uid="{00000000-0005-0000-0000-000009910000}"/>
    <cellStyle name="Total 14 3" xfId="20200" xr:uid="{00000000-0005-0000-0000-00000A910000}"/>
    <cellStyle name="Total 14 3 2" xfId="32999" xr:uid="{00000000-0005-0000-0000-00000B910000}"/>
    <cellStyle name="Total 14 4" xfId="14503" xr:uid="{00000000-0005-0000-0000-00000C910000}"/>
    <cellStyle name="Total 14 5" xfId="24310" xr:uid="{00000000-0005-0000-0000-00000D910000}"/>
    <cellStyle name="Total 15" xfId="4035" xr:uid="{00000000-0005-0000-0000-00000E910000}"/>
    <cellStyle name="Total 15 2" xfId="6932" xr:uid="{00000000-0005-0000-0000-00000F910000}"/>
    <cellStyle name="Total 15 2 2" xfId="20203" xr:uid="{00000000-0005-0000-0000-000010910000}"/>
    <cellStyle name="Total 15 2 2 2" xfId="33002" xr:uid="{00000000-0005-0000-0000-000011910000}"/>
    <cellStyle name="Total 15 2 3" xfId="14506" xr:uid="{00000000-0005-0000-0000-000012910000}"/>
    <cellStyle name="Total 15 2 4" xfId="27027" xr:uid="{00000000-0005-0000-0000-000013910000}"/>
    <cellStyle name="Total 15 3" xfId="20202" xr:uid="{00000000-0005-0000-0000-000014910000}"/>
    <cellStyle name="Total 15 3 2" xfId="33001" xr:uid="{00000000-0005-0000-0000-000015910000}"/>
    <cellStyle name="Total 15 4" xfId="14505" xr:uid="{00000000-0005-0000-0000-000016910000}"/>
    <cellStyle name="Total 15 5" xfId="24223" xr:uid="{00000000-0005-0000-0000-000017910000}"/>
    <cellStyle name="Total 16" xfId="4198" xr:uid="{00000000-0005-0000-0000-000018910000}"/>
    <cellStyle name="Total 16 2" xfId="20204" xr:uid="{00000000-0005-0000-0000-000019910000}"/>
    <cellStyle name="Total 16 2 2" xfId="33003" xr:uid="{00000000-0005-0000-0000-00001A910000}"/>
    <cellStyle name="Total 16 3" xfId="14507" xr:uid="{00000000-0005-0000-0000-00001B910000}"/>
    <cellStyle name="Total 16 4" xfId="27028" xr:uid="{00000000-0005-0000-0000-00001C910000}"/>
    <cellStyle name="Total 17" xfId="21587" xr:uid="{00000000-0005-0000-0000-00001D910000}"/>
    <cellStyle name="Total 2" xfId="124" xr:uid="{00000000-0005-0000-0000-00001E910000}"/>
    <cellStyle name="Total 2 10" xfId="3942" xr:uid="{00000000-0005-0000-0000-00001F910000}"/>
    <cellStyle name="Total 2 10 2" xfId="6839" xr:uid="{00000000-0005-0000-0000-000020910000}"/>
    <cellStyle name="Total 2 10 2 2" xfId="20207" xr:uid="{00000000-0005-0000-0000-000021910000}"/>
    <cellStyle name="Total 2 10 2 2 2" xfId="33006" xr:uid="{00000000-0005-0000-0000-000022910000}"/>
    <cellStyle name="Total 2 10 2 3" xfId="14510" xr:uid="{00000000-0005-0000-0000-000023910000}"/>
    <cellStyle name="Total 2 10 2 4" xfId="27029" xr:uid="{00000000-0005-0000-0000-000024910000}"/>
    <cellStyle name="Total 2 10 3" xfId="20206" xr:uid="{00000000-0005-0000-0000-000025910000}"/>
    <cellStyle name="Total 2 10 3 2" xfId="33005" xr:uid="{00000000-0005-0000-0000-000026910000}"/>
    <cellStyle name="Total 2 10 4" xfId="14509" xr:uid="{00000000-0005-0000-0000-000027910000}"/>
    <cellStyle name="Total 2 10 5" xfId="24130" xr:uid="{00000000-0005-0000-0000-000028910000}"/>
    <cellStyle name="Total 2 11" xfId="3762" xr:uid="{00000000-0005-0000-0000-000029910000}"/>
    <cellStyle name="Total 2 11 2" xfId="6659" xr:uid="{00000000-0005-0000-0000-00002A910000}"/>
    <cellStyle name="Total 2 11 2 2" xfId="20209" xr:uid="{00000000-0005-0000-0000-00002B910000}"/>
    <cellStyle name="Total 2 11 2 2 2" xfId="33008" xr:uid="{00000000-0005-0000-0000-00002C910000}"/>
    <cellStyle name="Total 2 11 2 3" xfId="14512" xr:uid="{00000000-0005-0000-0000-00002D910000}"/>
    <cellStyle name="Total 2 11 2 4" xfId="27030" xr:uid="{00000000-0005-0000-0000-00002E910000}"/>
    <cellStyle name="Total 2 11 3" xfId="20208" xr:uid="{00000000-0005-0000-0000-00002F910000}"/>
    <cellStyle name="Total 2 11 3 2" xfId="33007" xr:uid="{00000000-0005-0000-0000-000030910000}"/>
    <cellStyle name="Total 2 11 4" xfId="14511" xr:uid="{00000000-0005-0000-0000-000031910000}"/>
    <cellStyle name="Total 2 11 5" xfId="23950" xr:uid="{00000000-0005-0000-0000-000032910000}"/>
    <cellStyle name="Total 2 12" xfId="4038" xr:uid="{00000000-0005-0000-0000-000033910000}"/>
    <cellStyle name="Total 2 12 2" xfId="6935" xr:uid="{00000000-0005-0000-0000-000034910000}"/>
    <cellStyle name="Total 2 12 2 2" xfId="20211" xr:uid="{00000000-0005-0000-0000-000035910000}"/>
    <cellStyle name="Total 2 12 2 2 2" xfId="33010" xr:uid="{00000000-0005-0000-0000-000036910000}"/>
    <cellStyle name="Total 2 12 2 3" xfId="14514" xr:uid="{00000000-0005-0000-0000-000037910000}"/>
    <cellStyle name="Total 2 12 2 4" xfId="27031" xr:uid="{00000000-0005-0000-0000-000038910000}"/>
    <cellStyle name="Total 2 12 3" xfId="20210" xr:uid="{00000000-0005-0000-0000-000039910000}"/>
    <cellStyle name="Total 2 12 3 2" xfId="33009" xr:uid="{00000000-0005-0000-0000-00003A910000}"/>
    <cellStyle name="Total 2 12 4" xfId="14513" xr:uid="{00000000-0005-0000-0000-00003B910000}"/>
    <cellStyle name="Total 2 12 5" xfId="24226" xr:uid="{00000000-0005-0000-0000-00003C910000}"/>
    <cellStyle name="Total 2 13" xfId="4121" xr:uid="{00000000-0005-0000-0000-00003D910000}"/>
    <cellStyle name="Total 2 13 2" xfId="7018" xr:uid="{00000000-0005-0000-0000-00003E910000}"/>
    <cellStyle name="Total 2 13 2 2" xfId="20213" xr:uid="{00000000-0005-0000-0000-00003F910000}"/>
    <cellStyle name="Total 2 13 2 2 2" xfId="33012" xr:uid="{00000000-0005-0000-0000-000040910000}"/>
    <cellStyle name="Total 2 13 2 3" xfId="14516" xr:uid="{00000000-0005-0000-0000-000041910000}"/>
    <cellStyle name="Total 2 13 2 4" xfId="27032" xr:uid="{00000000-0005-0000-0000-000042910000}"/>
    <cellStyle name="Total 2 13 3" xfId="20212" xr:uid="{00000000-0005-0000-0000-000043910000}"/>
    <cellStyle name="Total 2 13 3 2" xfId="33011" xr:uid="{00000000-0005-0000-0000-000044910000}"/>
    <cellStyle name="Total 2 13 4" xfId="14515" xr:uid="{00000000-0005-0000-0000-000045910000}"/>
    <cellStyle name="Total 2 13 5" xfId="24309" xr:uid="{00000000-0005-0000-0000-000046910000}"/>
    <cellStyle name="Total 2 14" xfId="4034" xr:uid="{00000000-0005-0000-0000-000047910000}"/>
    <cellStyle name="Total 2 14 2" xfId="6931" xr:uid="{00000000-0005-0000-0000-000048910000}"/>
    <cellStyle name="Total 2 14 2 2" xfId="20215" xr:uid="{00000000-0005-0000-0000-000049910000}"/>
    <cellStyle name="Total 2 14 2 2 2" xfId="33014" xr:uid="{00000000-0005-0000-0000-00004A910000}"/>
    <cellStyle name="Total 2 14 2 3" xfId="14518" xr:uid="{00000000-0005-0000-0000-00004B910000}"/>
    <cellStyle name="Total 2 14 2 4" xfId="27033" xr:uid="{00000000-0005-0000-0000-00004C910000}"/>
    <cellStyle name="Total 2 14 3" xfId="20214" xr:uid="{00000000-0005-0000-0000-00004D910000}"/>
    <cellStyle name="Total 2 14 3 2" xfId="33013" xr:uid="{00000000-0005-0000-0000-00004E910000}"/>
    <cellStyle name="Total 2 14 4" xfId="14517" xr:uid="{00000000-0005-0000-0000-00004F910000}"/>
    <cellStyle name="Total 2 14 5" xfId="24222" xr:uid="{00000000-0005-0000-0000-000050910000}"/>
    <cellStyle name="Total 2 15" xfId="4199" xr:uid="{00000000-0005-0000-0000-000051910000}"/>
    <cellStyle name="Total 2 15 2" xfId="20216" xr:uid="{00000000-0005-0000-0000-000052910000}"/>
    <cellStyle name="Total 2 15 2 2" xfId="33015" xr:uid="{00000000-0005-0000-0000-000053910000}"/>
    <cellStyle name="Total 2 15 3" xfId="14519" xr:uid="{00000000-0005-0000-0000-000054910000}"/>
    <cellStyle name="Total 2 15 4" xfId="27034" xr:uid="{00000000-0005-0000-0000-000055910000}"/>
    <cellStyle name="Total 2 16" xfId="20205" xr:uid="{00000000-0005-0000-0000-000056910000}"/>
    <cellStyle name="Total 2 16 2" xfId="33004" xr:uid="{00000000-0005-0000-0000-000057910000}"/>
    <cellStyle name="Total 2 17" xfId="14508" xr:uid="{00000000-0005-0000-0000-000058910000}"/>
    <cellStyle name="Total 2 18" xfId="21588" xr:uid="{00000000-0005-0000-0000-000059910000}"/>
    <cellStyle name="Total 2 2" xfId="142" xr:uid="{00000000-0005-0000-0000-00005A910000}"/>
    <cellStyle name="Total 2 2 10" xfId="3130" xr:uid="{00000000-0005-0000-0000-00005B910000}"/>
    <cellStyle name="Total 2 2 10 2" xfId="6027" xr:uid="{00000000-0005-0000-0000-00005C910000}"/>
    <cellStyle name="Total 2 2 10 2 2" xfId="20219" xr:uid="{00000000-0005-0000-0000-00005D910000}"/>
    <cellStyle name="Total 2 2 10 2 2 2" xfId="33018" xr:uid="{00000000-0005-0000-0000-00005E910000}"/>
    <cellStyle name="Total 2 2 10 2 3" xfId="14522" xr:uid="{00000000-0005-0000-0000-00005F910000}"/>
    <cellStyle name="Total 2 2 10 2 4" xfId="27035" xr:uid="{00000000-0005-0000-0000-000060910000}"/>
    <cellStyle name="Total 2 2 10 3" xfId="20218" xr:uid="{00000000-0005-0000-0000-000061910000}"/>
    <cellStyle name="Total 2 2 10 3 2" xfId="33017" xr:uid="{00000000-0005-0000-0000-000062910000}"/>
    <cellStyle name="Total 2 2 10 4" xfId="14521" xr:uid="{00000000-0005-0000-0000-000063910000}"/>
    <cellStyle name="Total 2 2 10 5" xfId="23318" xr:uid="{00000000-0005-0000-0000-000064910000}"/>
    <cellStyle name="Total 2 2 11" xfId="4090" xr:uid="{00000000-0005-0000-0000-000065910000}"/>
    <cellStyle name="Total 2 2 11 2" xfId="6987" xr:uid="{00000000-0005-0000-0000-000066910000}"/>
    <cellStyle name="Total 2 2 11 2 2" xfId="20221" xr:uid="{00000000-0005-0000-0000-000067910000}"/>
    <cellStyle name="Total 2 2 11 2 2 2" xfId="33020" xr:uid="{00000000-0005-0000-0000-000068910000}"/>
    <cellStyle name="Total 2 2 11 2 3" xfId="14524" xr:uid="{00000000-0005-0000-0000-000069910000}"/>
    <cellStyle name="Total 2 2 11 2 4" xfId="27036" xr:uid="{00000000-0005-0000-0000-00006A910000}"/>
    <cellStyle name="Total 2 2 11 3" xfId="20220" xr:uid="{00000000-0005-0000-0000-00006B910000}"/>
    <cellStyle name="Total 2 2 11 3 2" xfId="33019" xr:uid="{00000000-0005-0000-0000-00006C910000}"/>
    <cellStyle name="Total 2 2 11 4" xfId="14523" xr:uid="{00000000-0005-0000-0000-00006D910000}"/>
    <cellStyle name="Total 2 2 11 5" xfId="24278" xr:uid="{00000000-0005-0000-0000-00006E910000}"/>
    <cellStyle name="Total 2 2 12" xfId="3932" xr:uid="{00000000-0005-0000-0000-00006F910000}"/>
    <cellStyle name="Total 2 2 12 2" xfId="6829" xr:uid="{00000000-0005-0000-0000-000070910000}"/>
    <cellStyle name="Total 2 2 12 2 2" xfId="20223" xr:uid="{00000000-0005-0000-0000-000071910000}"/>
    <cellStyle name="Total 2 2 12 2 2 2" xfId="33022" xr:uid="{00000000-0005-0000-0000-000072910000}"/>
    <cellStyle name="Total 2 2 12 2 3" xfId="14526" xr:uid="{00000000-0005-0000-0000-000073910000}"/>
    <cellStyle name="Total 2 2 12 2 4" xfId="27037" xr:uid="{00000000-0005-0000-0000-000074910000}"/>
    <cellStyle name="Total 2 2 12 3" xfId="20222" xr:uid="{00000000-0005-0000-0000-000075910000}"/>
    <cellStyle name="Total 2 2 12 3 2" xfId="33021" xr:uid="{00000000-0005-0000-0000-000076910000}"/>
    <cellStyle name="Total 2 2 12 4" xfId="14525" xr:uid="{00000000-0005-0000-0000-000077910000}"/>
    <cellStyle name="Total 2 2 12 5" xfId="24120" xr:uid="{00000000-0005-0000-0000-000078910000}"/>
    <cellStyle name="Total 2 2 13" xfId="4113" xr:uid="{00000000-0005-0000-0000-000079910000}"/>
    <cellStyle name="Total 2 2 13 2" xfId="7010" xr:uid="{00000000-0005-0000-0000-00007A910000}"/>
    <cellStyle name="Total 2 2 13 2 2" xfId="20225" xr:uid="{00000000-0005-0000-0000-00007B910000}"/>
    <cellStyle name="Total 2 2 13 2 2 2" xfId="33024" xr:uid="{00000000-0005-0000-0000-00007C910000}"/>
    <cellStyle name="Total 2 2 13 2 3" xfId="14528" xr:uid="{00000000-0005-0000-0000-00007D910000}"/>
    <cellStyle name="Total 2 2 13 2 4" xfId="27038" xr:uid="{00000000-0005-0000-0000-00007E910000}"/>
    <cellStyle name="Total 2 2 13 3" xfId="20224" xr:uid="{00000000-0005-0000-0000-00007F910000}"/>
    <cellStyle name="Total 2 2 13 3 2" xfId="33023" xr:uid="{00000000-0005-0000-0000-000080910000}"/>
    <cellStyle name="Total 2 2 13 4" xfId="14527" xr:uid="{00000000-0005-0000-0000-000081910000}"/>
    <cellStyle name="Total 2 2 13 5" xfId="24301" xr:uid="{00000000-0005-0000-0000-000082910000}"/>
    <cellStyle name="Total 2 2 14" xfId="4212" xr:uid="{00000000-0005-0000-0000-000083910000}"/>
    <cellStyle name="Total 2 2 14 2" xfId="20226" xr:uid="{00000000-0005-0000-0000-000084910000}"/>
    <cellStyle name="Total 2 2 14 2 2" xfId="33025" xr:uid="{00000000-0005-0000-0000-000085910000}"/>
    <cellStyle name="Total 2 2 14 3" xfId="14529" xr:uid="{00000000-0005-0000-0000-000086910000}"/>
    <cellStyle name="Total 2 2 14 4" xfId="27039" xr:uid="{00000000-0005-0000-0000-000087910000}"/>
    <cellStyle name="Total 2 2 15" xfId="20217" xr:uid="{00000000-0005-0000-0000-000088910000}"/>
    <cellStyle name="Total 2 2 15 2" xfId="33016" xr:uid="{00000000-0005-0000-0000-000089910000}"/>
    <cellStyle name="Total 2 2 16" xfId="14520" xr:uid="{00000000-0005-0000-0000-00008A910000}"/>
    <cellStyle name="Total 2 2 17" xfId="21599" xr:uid="{00000000-0005-0000-0000-00008B910000}"/>
    <cellStyle name="Total 2 2 2" xfId="1290" xr:uid="{00000000-0005-0000-0000-00008C910000}"/>
    <cellStyle name="Total 2 2 2 10" xfId="3123" xr:uid="{00000000-0005-0000-0000-00008D910000}"/>
    <cellStyle name="Total 2 2 2 10 2" xfId="6020" xr:uid="{00000000-0005-0000-0000-00008E910000}"/>
    <cellStyle name="Total 2 2 2 10 2 2" xfId="20229" xr:uid="{00000000-0005-0000-0000-00008F910000}"/>
    <cellStyle name="Total 2 2 2 10 2 2 2" xfId="33028" xr:uid="{00000000-0005-0000-0000-000090910000}"/>
    <cellStyle name="Total 2 2 2 10 2 3" xfId="14532" xr:uid="{00000000-0005-0000-0000-000091910000}"/>
    <cellStyle name="Total 2 2 2 10 2 4" xfId="27040" xr:uid="{00000000-0005-0000-0000-000092910000}"/>
    <cellStyle name="Total 2 2 2 10 3" xfId="20228" xr:uid="{00000000-0005-0000-0000-000093910000}"/>
    <cellStyle name="Total 2 2 2 10 3 2" xfId="33027" xr:uid="{00000000-0005-0000-0000-000094910000}"/>
    <cellStyle name="Total 2 2 2 10 4" xfId="14531" xr:uid="{00000000-0005-0000-0000-000095910000}"/>
    <cellStyle name="Total 2 2 2 10 5" xfId="23311" xr:uid="{00000000-0005-0000-0000-000096910000}"/>
    <cellStyle name="Total 2 2 2 11" xfId="3240" xr:uid="{00000000-0005-0000-0000-000097910000}"/>
    <cellStyle name="Total 2 2 2 11 2" xfId="6137" xr:uid="{00000000-0005-0000-0000-000098910000}"/>
    <cellStyle name="Total 2 2 2 11 2 2" xfId="20231" xr:uid="{00000000-0005-0000-0000-000099910000}"/>
    <cellStyle name="Total 2 2 2 11 2 2 2" xfId="33030" xr:uid="{00000000-0005-0000-0000-00009A910000}"/>
    <cellStyle name="Total 2 2 2 11 2 3" xfId="14534" xr:uid="{00000000-0005-0000-0000-00009B910000}"/>
    <cellStyle name="Total 2 2 2 11 2 4" xfId="27041" xr:uid="{00000000-0005-0000-0000-00009C910000}"/>
    <cellStyle name="Total 2 2 2 11 3" xfId="20230" xr:uid="{00000000-0005-0000-0000-00009D910000}"/>
    <cellStyle name="Total 2 2 2 11 3 2" xfId="33029" xr:uid="{00000000-0005-0000-0000-00009E910000}"/>
    <cellStyle name="Total 2 2 2 11 4" xfId="14533" xr:uid="{00000000-0005-0000-0000-00009F910000}"/>
    <cellStyle name="Total 2 2 2 11 5" xfId="23428" xr:uid="{00000000-0005-0000-0000-0000A0910000}"/>
    <cellStyle name="Total 2 2 2 12" xfId="3323" xr:uid="{00000000-0005-0000-0000-0000A1910000}"/>
    <cellStyle name="Total 2 2 2 12 2" xfId="6220" xr:uid="{00000000-0005-0000-0000-0000A2910000}"/>
    <cellStyle name="Total 2 2 2 12 2 2" xfId="20233" xr:uid="{00000000-0005-0000-0000-0000A3910000}"/>
    <cellStyle name="Total 2 2 2 12 2 2 2" xfId="33032" xr:uid="{00000000-0005-0000-0000-0000A4910000}"/>
    <cellStyle name="Total 2 2 2 12 2 3" xfId="14536" xr:uid="{00000000-0005-0000-0000-0000A5910000}"/>
    <cellStyle name="Total 2 2 2 12 2 4" xfId="27042" xr:uid="{00000000-0005-0000-0000-0000A6910000}"/>
    <cellStyle name="Total 2 2 2 12 3" xfId="20232" xr:uid="{00000000-0005-0000-0000-0000A7910000}"/>
    <cellStyle name="Total 2 2 2 12 3 2" xfId="33031" xr:uid="{00000000-0005-0000-0000-0000A8910000}"/>
    <cellStyle name="Total 2 2 2 12 4" xfId="14535" xr:uid="{00000000-0005-0000-0000-0000A9910000}"/>
    <cellStyle name="Total 2 2 2 12 5" xfId="23511" xr:uid="{00000000-0005-0000-0000-0000AA910000}"/>
    <cellStyle name="Total 2 2 2 13" xfId="3391" xr:uid="{00000000-0005-0000-0000-0000AB910000}"/>
    <cellStyle name="Total 2 2 2 13 2" xfId="6288" xr:uid="{00000000-0005-0000-0000-0000AC910000}"/>
    <cellStyle name="Total 2 2 2 13 2 2" xfId="20235" xr:uid="{00000000-0005-0000-0000-0000AD910000}"/>
    <cellStyle name="Total 2 2 2 13 2 2 2" xfId="33034" xr:uid="{00000000-0005-0000-0000-0000AE910000}"/>
    <cellStyle name="Total 2 2 2 13 2 3" xfId="14538" xr:uid="{00000000-0005-0000-0000-0000AF910000}"/>
    <cellStyle name="Total 2 2 2 13 2 4" xfId="27043" xr:uid="{00000000-0005-0000-0000-0000B0910000}"/>
    <cellStyle name="Total 2 2 2 13 3" xfId="20234" xr:uid="{00000000-0005-0000-0000-0000B1910000}"/>
    <cellStyle name="Total 2 2 2 13 3 2" xfId="33033" xr:uid="{00000000-0005-0000-0000-0000B2910000}"/>
    <cellStyle name="Total 2 2 2 13 4" xfId="14537" xr:uid="{00000000-0005-0000-0000-0000B3910000}"/>
    <cellStyle name="Total 2 2 2 13 5" xfId="23579" xr:uid="{00000000-0005-0000-0000-0000B4910000}"/>
    <cellStyle name="Total 2 2 2 14" xfId="3467" xr:uid="{00000000-0005-0000-0000-0000B5910000}"/>
    <cellStyle name="Total 2 2 2 14 2" xfId="6364" xr:uid="{00000000-0005-0000-0000-0000B6910000}"/>
    <cellStyle name="Total 2 2 2 14 2 2" xfId="20237" xr:uid="{00000000-0005-0000-0000-0000B7910000}"/>
    <cellStyle name="Total 2 2 2 14 2 2 2" xfId="33036" xr:uid="{00000000-0005-0000-0000-0000B8910000}"/>
    <cellStyle name="Total 2 2 2 14 2 3" xfId="14540" xr:uid="{00000000-0005-0000-0000-0000B9910000}"/>
    <cellStyle name="Total 2 2 2 14 2 4" xfId="27044" xr:uid="{00000000-0005-0000-0000-0000BA910000}"/>
    <cellStyle name="Total 2 2 2 14 3" xfId="20236" xr:uid="{00000000-0005-0000-0000-0000BB910000}"/>
    <cellStyle name="Total 2 2 2 14 3 2" xfId="33035" xr:uid="{00000000-0005-0000-0000-0000BC910000}"/>
    <cellStyle name="Total 2 2 2 14 4" xfId="14539" xr:uid="{00000000-0005-0000-0000-0000BD910000}"/>
    <cellStyle name="Total 2 2 2 14 5" xfId="23655" xr:uid="{00000000-0005-0000-0000-0000BE910000}"/>
    <cellStyle name="Total 2 2 2 15" xfId="3549" xr:uid="{00000000-0005-0000-0000-0000BF910000}"/>
    <cellStyle name="Total 2 2 2 15 2" xfId="6446" xr:uid="{00000000-0005-0000-0000-0000C0910000}"/>
    <cellStyle name="Total 2 2 2 15 2 2" xfId="20239" xr:uid="{00000000-0005-0000-0000-0000C1910000}"/>
    <cellStyle name="Total 2 2 2 15 2 2 2" xfId="33038" xr:uid="{00000000-0005-0000-0000-0000C2910000}"/>
    <cellStyle name="Total 2 2 2 15 2 3" xfId="14542" xr:uid="{00000000-0005-0000-0000-0000C3910000}"/>
    <cellStyle name="Total 2 2 2 15 2 4" xfId="27045" xr:uid="{00000000-0005-0000-0000-0000C4910000}"/>
    <cellStyle name="Total 2 2 2 15 3" xfId="20238" xr:uid="{00000000-0005-0000-0000-0000C5910000}"/>
    <cellStyle name="Total 2 2 2 15 3 2" xfId="33037" xr:uid="{00000000-0005-0000-0000-0000C6910000}"/>
    <cellStyle name="Total 2 2 2 15 4" xfId="14541" xr:uid="{00000000-0005-0000-0000-0000C7910000}"/>
    <cellStyle name="Total 2 2 2 15 5" xfId="23737" xr:uid="{00000000-0005-0000-0000-0000C8910000}"/>
    <cellStyle name="Total 2 2 2 16" xfId="3624" xr:uid="{00000000-0005-0000-0000-0000C9910000}"/>
    <cellStyle name="Total 2 2 2 16 2" xfId="6521" xr:uid="{00000000-0005-0000-0000-0000CA910000}"/>
    <cellStyle name="Total 2 2 2 16 2 2" xfId="20241" xr:uid="{00000000-0005-0000-0000-0000CB910000}"/>
    <cellStyle name="Total 2 2 2 16 2 2 2" xfId="33040" xr:uid="{00000000-0005-0000-0000-0000CC910000}"/>
    <cellStyle name="Total 2 2 2 16 2 3" xfId="14544" xr:uid="{00000000-0005-0000-0000-0000CD910000}"/>
    <cellStyle name="Total 2 2 2 16 2 4" xfId="27046" xr:uid="{00000000-0005-0000-0000-0000CE910000}"/>
    <cellStyle name="Total 2 2 2 16 3" xfId="20240" xr:uid="{00000000-0005-0000-0000-0000CF910000}"/>
    <cellStyle name="Total 2 2 2 16 3 2" xfId="33039" xr:uid="{00000000-0005-0000-0000-0000D0910000}"/>
    <cellStyle name="Total 2 2 2 16 4" xfId="14543" xr:uid="{00000000-0005-0000-0000-0000D1910000}"/>
    <cellStyle name="Total 2 2 2 16 5" xfId="23812" xr:uid="{00000000-0005-0000-0000-0000D2910000}"/>
    <cellStyle name="Total 2 2 2 17" xfId="3716" xr:uid="{00000000-0005-0000-0000-0000D3910000}"/>
    <cellStyle name="Total 2 2 2 17 2" xfId="6613" xr:uid="{00000000-0005-0000-0000-0000D4910000}"/>
    <cellStyle name="Total 2 2 2 17 2 2" xfId="20243" xr:uid="{00000000-0005-0000-0000-0000D5910000}"/>
    <cellStyle name="Total 2 2 2 17 2 2 2" xfId="33042" xr:uid="{00000000-0005-0000-0000-0000D6910000}"/>
    <cellStyle name="Total 2 2 2 17 2 3" xfId="14546" xr:uid="{00000000-0005-0000-0000-0000D7910000}"/>
    <cellStyle name="Total 2 2 2 17 2 4" xfId="27047" xr:uid="{00000000-0005-0000-0000-0000D8910000}"/>
    <cellStyle name="Total 2 2 2 17 3" xfId="20242" xr:uid="{00000000-0005-0000-0000-0000D9910000}"/>
    <cellStyle name="Total 2 2 2 17 3 2" xfId="33041" xr:uid="{00000000-0005-0000-0000-0000DA910000}"/>
    <cellStyle name="Total 2 2 2 17 4" xfId="14545" xr:uid="{00000000-0005-0000-0000-0000DB910000}"/>
    <cellStyle name="Total 2 2 2 17 5" xfId="23904" xr:uid="{00000000-0005-0000-0000-0000DC910000}"/>
    <cellStyle name="Total 2 2 2 18" xfId="3488" xr:uid="{00000000-0005-0000-0000-0000DD910000}"/>
    <cellStyle name="Total 2 2 2 18 2" xfId="6385" xr:uid="{00000000-0005-0000-0000-0000DE910000}"/>
    <cellStyle name="Total 2 2 2 18 2 2" xfId="20245" xr:uid="{00000000-0005-0000-0000-0000DF910000}"/>
    <cellStyle name="Total 2 2 2 18 2 2 2" xfId="33044" xr:uid="{00000000-0005-0000-0000-0000E0910000}"/>
    <cellStyle name="Total 2 2 2 18 2 3" xfId="14548" xr:uid="{00000000-0005-0000-0000-0000E1910000}"/>
    <cellStyle name="Total 2 2 2 18 2 4" xfId="27048" xr:uid="{00000000-0005-0000-0000-0000E2910000}"/>
    <cellStyle name="Total 2 2 2 18 3" xfId="20244" xr:uid="{00000000-0005-0000-0000-0000E3910000}"/>
    <cellStyle name="Total 2 2 2 18 3 2" xfId="33043" xr:uid="{00000000-0005-0000-0000-0000E4910000}"/>
    <cellStyle name="Total 2 2 2 18 4" xfId="14547" xr:uid="{00000000-0005-0000-0000-0000E5910000}"/>
    <cellStyle name="Total 2 2 2 18 5" xfId="23676" xr:uid="{00000000-0005-0000-0000-0000E6910000}"/>
    <cellStyle name="Total 2 2 2 19" xfId="3814" xr:uid="{00000000-0005-0000-0000-0000E7910000}"/>
    <cellStyle name="Total 2 2 2 19 2" xfId="6711" xr:uid="{00000000-0005-0000-0000-0000E8910000}"/>
    <cellStyle name="Total 2 2 2 19 2 2" xfId="20247" xr:uid="{00000000-0005-0000-0000-0000E9910000}"/>
    <cellStyle name="Total 2 2 2 19 2 2 2" xfId="33046" xr:uid="{00000000-0005-0000-0000-0000EA910000}"/>
    <cellStyle name="Total 2 2 2 19 2 3" xfId="14550" xr:uid="{00000000-0005-0000-0000-0000EB910000}"/>
    <cellStyle name="Total 2 2 2 19 2 4" xfId="27049" xr:uid="{00000000-0005-0000-0000-0000EC910000}"/>
    <cellStyle name="Total 2 2 2 19 3" xfId="20246" xr:uid="{00000000-0005-0000-0000-0000ED910000}"/>
    <cellStyle name="Total 2 2 2 19 3 2" xfId="33045" xr:uid="{00000000-0005-0000-0000-0000EE910000}"/>
    <cellStyle name="Total 2 2 2 19 4" xfId="14549" xr:uid="{00000000-0005-0000-0000-0000EF910000}"/>
    <cellStyle name="Total 2 2 2 19 5" xfId="24002" xr:uid="{00000000-0005-0000-0000-0000F0910000}"/>
    <cellStyle name="Total 2 2 2 2" xfId="2354" xr:uid="{00000000-0005-0000-0000-0000F1910000}"/>
    <cellStyle name="Total 2 2 2 2 2" xfId="5252" xr:uid="{00000000-0005-0000-0000-0000F2910000}"/>
    <cellStyle name="Total 2 2 2 2 2 2" xfId="20249" xr:uid="{00000000-0005-0000-0000-0000F3910000}"/>
    <cellStyle name="Total 2 2 2 2 2 2 2" xfId="33048" xr:uid="{00000000-0005-0000-0000-0000F4910000}"/>
    <cellStyle name="Total 2 2 2 2 2 3" xfId="14552" xr:uid="{00000000-0005-0000-0000-0000F5910000}"/>
    <cellStyle name="Total 2 2 2 2 2 4" xfId="27050" xr:uid="{00000000-0005-0000-0000-0000F6910000}"/>
    <cellStyle name="Total 2 2 2 2 3" xfId="20248" xr:uid="{00000000-0005-0000-0000-0000F7910000}"/>
    <cellStyle name="Total 2 2 2 2 3 2" xfId="33047" xr:uid="{00000000-0005-0000-0000-0000F8910000}"/>
    <cellStyle name="Total 2 2 2 2 4" xfId="14551" xr:uid="{00000000-0005-0000-0000-0000F9910000}"/>
    <cellStyle name="Total 2 2 2 2 5" xfId="22543" xr:uid="{00000000-0005-0000-0000-0000FA910000}"/>
    <cellStyle name="Total 2 2 2 20" xfId="3872" xr:uid="{00000000-0005-0000-0000-0000FB910000}"/>
    <cellStyle name="Total 2 2 2 20 2" xfId="6769" xr:uid="{00000000-0005-0000-0000-0000FC910000}"/>
    <cellStyle name="Total 2 2 2 20 2 2" xfId="20251" xr:uid="{00000000-0005-0000-0000-0000FD910000}"/>
    <cellStyle name="Total 2 2 2 20 2 2 2" xfId="33050" xr:uid="{00000000-0005-0000-0000-0000FE910000}"/>
    <cellStyle name="Total 2 2 2 20 2 3" xfId="14554" xr:uid="{00000000-0005-0000-0000-0000FF910000}"/>
    <cellStyle name="Total 2 2 2 20 2 4" xfId="27051" xr:uid="{00000000-0005-0000-0000-000000920000}"/>
    <cellStyle name="Total 2 2 2 20 3" xfId="20250" xr:uid="{00000000-0005-0000-0000-000001920000}"/>
    <cellStyle name="Total 2 2 2 20 3 2" xfId="33049" xr:uid="{00000000-0005-0000-0000-000002920000}"/>
    <cellStyle name="Total 2 2 2 20 4" xfId="14553" xr:uid="{00000000-0005-0000-0000-000003920000}"/>
    <cellStyle name="Total 2 2 2 20 5" xfId="24060" xr:uid="{00000000-0005-0000-0000-000004920000}"/>
    <cellStyle name="Total 2 2 2 21" xfId="3898" xr:uid="{00000000-0005-0000-0000-000005920000}"/>
    <cellStyle name="Total 2 2 2 21 2" xfId="6795" xr:uid="{00000000-0005-0000-0000-000006920000}"/>
    <cellStyle name="Total 2 2 2 21 2 2" xfId="20253" xr:uid="{00000000-0005-0000-0000-000007920000}"/>
    <cellStyle name="Total 2 2 2 21 2 2 2" xfId="33052" xr:uid="{00000000-0005-0000-0000-000008920000}"/>
    <cellStyle name="Total 2 2 2 21 2 3" xfId="14556" xr:uid="{00000000-0005-0000-0000-000009920000}"/>
    <cellStyle name="Total 2 2 2 21 2 4" xfId="27052" xr:uid="{00000000-0005-0000-0000-00000A920000}"/>
    <cellStyle name="Total 2 2 2 21 3" xfId="20252" xr:uid="{00000000-0005-0000-0000-00000B920000}"/>
    <cellStyle name="Total 2 2 2 21 3 2" xfId="33051" xr:uid="{00000000-0005-0000-0000-00000C920000}"/>
    <cellStyle name="Total 2 2 2 21 4" xfId="14555" xr:uid="{00000000-0005-0000-0000-00000D920000}"/>
    <cellStyle name="Total 2 2 2 21 5" xfId="24086" xr:uid="{00000000-0005-0000-0000-00000E920000}"/>
    <cellStyle name="Total 2 2 2 22" xfId="3958" xr:uid="{00000000-0005-0000-0000-00000F920000}"/>
    <cellStyle name="Total 2 2 2 22 2" xfId="6855" xr:uid="{00000000-0005-0000-0000-000010920000}"/>
    <cellStyle name="Total 2 2 2 22 2 2" xfId="20255" xr:uid="{00000000-0005-0000-0000-000011920000}"/>
    <cellStyle name="Total 2 2 2 22 2 2 2" xfId="33054" xr:uid="{00000000-0005-0000-0000-000012920000}"/>
    <cellStyle name="Total 2 2 2 22 2 3" xfId="14558" xr:uid="{00000000-0005-0000-0000-000013920000}"/>
    <cellStyle name="Total 2 2 2 22 2 4" xfId="27053" xr:uid="{00000000-0005-0000-0000-000014920000}"/>
    <cellStyle name="Total 2 2 2 22 3" xfId="20254" xr:uid="{00000000-0005-0000-0000-000015920000}"/>
    <cellStyle name="Total 2 2 2 22 3 2" xfId="33053" xr:uid="{00000000-0005-0000-0000-000016920000}"/>
    <cellStyle name="Total 2 2 2 22 4" xfId="14557" xr:uid="{00000000-0005-0000-0000-000017920000}"/>
    <cellStyle name="Total 2 2 2 22 5" xfId="24146" xr:uid="{00000000-0005-0000-0000-000018920000}"/>
    <cellStyle name="Total 2 2 2 23" xfId="4006" xr:uid="{00000000-0005-0000-0000-000019920000}"/>
    <cellStyle name="Total 2 2 2 23 2" xfId="6903" xr:uid="{00000000-0005-0000-0000-00001A920000}"/>
    <cellStyle name="Total 2 2 2 23 2 2" xfId="20257" xr:uid="{00000000-0005-0000-0000-00001B920000}"/>
    <cellStyle name="Total 2 2 2 23 2 2 2" xfId="33056" xr:uid="{00000000-0005-0000-0000-00001C920000}"/>
    <cellStyle name="Total 2 2 2 23 2 3" xfId="14560" xr:uid="{00000000-0005-0000-0000-00001D920000}"/>
    <cellStyle name="Total 2 2 2 23 2 4" xfId="27054" xr:uid="{00000000-0005-0000-0000-00001E920000}"/>
    <cellStyle name="Total 2 2 2 23 3" xfId="20256" xr:uid="{00000000-0005-0000-0000-00001F920000}"/>
    <cellStyle name="Total 2 2 2 23 3 2" xfId="33055" xr:uid="{00000000-0005-0000-0000-000020920000}"/>
    <cellStyle name="Total 2 2 2 23 4" xfId="14559" xr:uid="{00000000-0005-0000-0000-000021920000}"/>
    <cellStyle name="Total 2 2 2 23 5" xfId="24194" xr:uid="{00000000-0005-0000-0000-000022920000}"/>
    <cellStyle name="Total 2 2 2 24" xfId="4029" xr:uid="{00000000-0005-0000-0000-000023920000}"/>
    <cellStyle name="Total 2 2 2 24 2" xfId="6926" xr:uid="{00000000-0005-0000-0000-000024920000}"/>
    <cellStyle name="Total 2 2 2 24 2 2" xfId="20259" xr:uid="{00000000-0005-0000-0000-000025920000}"/>
    <cellStyle name="Total 2 2 2 24 2 2 2" xfId="33058" xr:uid="{00000000-0005-0000-0000-000026920000}"/>
    <cellStyle name="Total 2 2 2 24 2 3" xfId="14562" xr:uid="{00000000-0005-0000-0000-000027920000}"/>
    <cellStyle name="Total 2 2 2 24 2 4" xfId="27055" xr:uid="{00000000-0005-0000-0000-000028920000}"/>
    <cellStyle name="Total 2 2 2 24 3" xfId="20258" xr:uid="{00000000-0005-0000-0000-000029920000}"/>
    <cellStyle name="Total 2 2 2 24 3 2" xfId="33057" xr:uid="{00000000-0005-0000-0000-00002A920000}"/>
    <cellStyle name="Total 2 2 2 24 4" xfId="14561" xr:uid="{00000000-0005-0000-0000-00002B920000}"/>
    <cellStyle name="Total 2 2 2 24 5" xfId="24217" xr:uid="{00000000-0005-0000-0000-00002C920000}"/>
    <cellStyle name="Total 2 2 2 25" xfId="4083" xr:uid="{00000000-0005-0000-0000-00002D920000}"/>
    <cellStyle name="Total 2 2 2 25 2" xfId="6980" xr:uid="{00000000-0005-0000-0000-00002E920000}"/>
    <cellStyle name="Total 2 2 2 25 2 2" xfId="20261" xr:uid="{00000000-0005-0000-0000-00002F920000}"/>
    <cellStyle name="Total 2 2 2 25 2 2 2" xfId="33060" xr:uid="{00000000-0005-0000-0000-000030920000}"/>
    <cellStyle name="Total 2 2 2 25 2 3" xfId="14564" xr:uid="{00000000-0005-0000-0000-000031920000}"/>
    <cellStyle name="Total 2 2 2 25 2 4" xfId="27056" xr:uid="{00000000-0005-0000-0000-000032920000}"/>
    <cellStyle name="Total 2 2 2 25 3" xfId="20260" xr:uid="{00000000-0005-0000-0000-000033920000}"/>
    <cellStyle name="Total 2 2 2 25 3 2" xfId="33059" xr:uid="{00000000-0005-0000-0000-000034920000}"/>
    <cellStyle name="Total 2 2 2 25 4" xfId="14563" xr:uid="{00000000-0005-0000-0000-000035920000}"/>
    <cellStyle name="Total 2 2 2 25 5" xfId="24271" xr:uid="{00000000-0005-0000-0000-000036920000}"/>
    <cellStyle name="Total 2 2 2 26" xfId="3127" xr:uid="{00000000-0005-0000-0000-000037920000}"/>
    <cellStyle name="Total 2 2 2 26 2" xfId="6024" xr:uid="{00000000-0005-0000-0000-000038920000}"/>
    <cellStyle name="Total 2 2 2 26 2 2" xfId="20263" xr:uid="{00000000-0005-0000-0000-000039920000}"/>
    <cellStyle name="Total 2 2 2 26 2 2 2" xfId="33062" xr:uid="{00000000-0005-0000-0000-00003A920000}"/>
    <cellStyle name="Total 2 2 2 26 2 3" xfId="14566" xr:uid="{00000000-0005-0000-0000-00003B920000}"/>
    <cellStyle name="Total 2 2 2 26 2 4" xfId="27057" xr:uid="{00000000-0005-0000-0000-00003C920000}"/>
    <cellStyle name="Total 2 2 2 26 3" xfId="20262" xr:uid="{00000000-0005-0000-0000-00003D920000}"/>
    <cellStyle name="Total 2 2 2 26 3 2" xfId="33061" xr:uid="{00000000-0005-0000-0000-00003E920000}"/>
    <cellStyle name="Total 2 2 2 26 4" xfId="14565" xr:uid="{00000000-0005-0000-0000-00003F920000}"/>
    <cellStyle name="Total 2 2 2 26 5" xfId="23315" xr:uid="{00000000-0005-0000-0000-000040920000}"/>
    <cellStyle name="Total 2 2 2 27" xfId="4109" xr:uid="{00000000-0005-0000-0000-000041920000}"/>
    <cellStyle name="Total 2 2 2 27 2" xfId="7006" xr:uid="{00000000-0005-0000-0000-000042920000}"/>
    <cellStyle name="Total 2 2 2 27 2 2" xfId="20265" xr:uid="{00000000-0005-0000-0000-000043920000}"/>
    <cellStyle name="Total 2 2 2 27 2 2 2" xfId="33064" xr:uid="{00000000-0005-0000-0000-000044920000}"/>
    <cellStyle name="Total 2 2 2 27 2 3" xfId="14568" xr:uid="{00000000-0005-0000-0000-000045920000}"/>
    <cellStyle name="Total 2 2 2 27 2 4" xfId="27058" xr:uid="{00000000-0005-0000-0000-000046920000}"/>
    <cellStyle name="Total 2 2 2 27 3" xfId="20264" xr:uid="{00000000-0005-0000-0000-000047920000}"/>
    <cellStyle name="Total 2 2 2 27 3 2" xfId="33063" xr:uid="{00000000-0005-0000-0000-000048920000}"/>
    <cellStyle name="Total 2 2 2 27 4" xfId="14567" xr:uid="{00000000-0005-0000-0000-000049920000}"/>
    <cellStyle name="Total 2 2 2 27 5" xfId="24297" xr:uid="{00000000-0005-0000-0000-00004A920000}"/>
    <cellStyle name="Total 2 2 2 28" xfId="4129" xr:uid="{00000000-0005-0000-0000-00004B920000}"/>
    <cellStyle name="Total 2 2 2 28 2" xfId="7026" xr:uid="{00000000-0005-0000-0000-00004C920000}"/>
    <cellStyle name="Total 2 2 2 28 2 2" xfId="20267" xr:uid="{00000000-0005-0000-0000-00004D920000}"/>
    <cellStyle name="Total 2 2 2 28 2 2 2" xfId="33066" xr:uid="{00000000-0005-0000-0000-00004E920000}"/>
    <cellStyle name="Total 2 2 2 28 2 3" xfId="14570" xr:uid="{00000000-0005-0000-0000-00004F920000}"/>
    <cellStyle name="Total 2 2 2 28 2 4" xfId="27059" xr:uid="{00000000-0005-0000-0000-000050920000}"/>
    <cellStyle name="Total 2 2 2 28 3" xfId="20266" xr:uid="{00000000-0005-0000-0000-000051920000}"/>
    <cellStyle name="Total 2 2 2 28 3 2" xfId="33065" xr:uid="{00000000-0005-0000-0000-000052920000}"/>
    <cellStyle name="Total 2 2 2 28 4" xfId="14569" xr:uid="{00000000-0005-0000-0000-000053920000}"/>
    <cellStyle name="Total 2 2 2 28 5" xfId="24317" xr:uid="{00000000-0005-0000-0000-000054920000}"/>
    <cellStyle name="Total 2 2 2 29" xfId="4138" xr:uid="{00000000-0005-0000-0000-000055920000}"/>
    <cellStyle name="Total 2 2 2 29 2" xfId="7035" xr:uid="{00000000-0005-0000-0000-000056920000}"/>
    <cellStyle name="Total 2 2 2 29 2 2" xfId="20269" xr:uid="{00000000-0005-0000-0000-000057920000}"/>
    <cellStyle name="Total 2 2 2 29 2 2 2" xfId="33068" xr:uid="{00000000-0005-0000-0000-000058920000}"/>
    <cellStyle name="Total 2 2 2 29 2 3" xfId="14572" xr:uid="{00000000-0005-0000-0000-000059920000}"/>
    <cellStyle name="Total 2 2 2 29 2 4" xfId="27060" xr:uid="{00000000-0005-0000-0000-00005A920000}"/>
    <cellStyle name="Total 2 2 2 29 3" xfId="20268" xr:uid="{00000000-0005-0000-0000-00005B920000}"/>
    <cellStyle name="Total 2 2 2 29 3 2" xfId="33067" xr:uid="{00000000-0005-0000-0000-00005C920000}"/>
    <cellStyle name="Total 2 2 2 29 4" xfId="14571" xr:uid="{00000000-0005-0000-0000-00005D920000}"/>
    <cellStyle name="Total 2 2 2 29 5" xfId="24326" xr:uid="{00000000-0005-0000-0000-00005E920000}"/>
    <cellStyle name="Total 2 2 2 3" xfId="2428" xr:uid="{00000000-0005-0000-0000-00005F920000}"/>
    <cellStyle name="Total 2 2 2 3 2" xfId="5325" xr:uid="{00000000-0005-0000-0000-000060920000}"/>
    <cellStyle name="Total 2 2 2 3 2 2" xfId="20271" xr:uid="{00000000-0005-0000-0000-000061920000}"/>
    <cellStyle name="Total 2 2 2 3 2 2 2" xfId="33070" xr:uid="{00000000-0005-0000-0000-000062920000}"/>
    <cellStyle name="Total 2 2 2 3 2 3" xfId="14574" xr:uid="{00000000-0005-0000-0000-000063920000}"/>
    <cellStyle name="Total 2 2 2 3 2 4" xfId="27061" xr:uid="{00000000-0005-0000-0000-000064920000}"/>
    <cellStyle name="Total 2 2 2 3 3" xfId="20270" xr:uid="{00000000-0005-0000-0000-000065920000}"/>
    <cellStyle name="Total 2 2 2 3 3 2" xfId="33069" xr:uid="{00000000-0005-0000-0000-000066920000}"/>
    <cellStyle name="Total 2 2 2 3 4" xfId="14573" xr:uid="{00000000-0005-0000-0000-000067920000}"/>
    <cellStyle name="Total 2 2 2 3 5" xfId="22616" xr:uid="{00000000-0005-0000-0000-000068920000}"/>
    <cellStyle name="Total 2 2 2 30" xfId="4142" xr:uid="{00000000-0005-0000-0000-000069920000}"/>
    <cellStyle name="Total 2 2 2 30 2" xfId="7039" xr:uid="{00000000-0005-0000-0000-00006A920000}"/>
    <cellStyle name="Total 2 2 2 30 2 2" xfId="20273" xr:uid="{00000000-0005-0000-0000-00006B920000}"/>
    <cellStyle name="Total 2 2 2 30 2 2 2" xfId="33072" xr:uid="{00000000-0005-0000-0000-00006C920000}"/>
    <cellStyle name="Total 2 2 2 30 2 3" xfId="14576" xr:uid="{00000000-0005-0000-0000-00006D920000}"/>
    <cellStyle name="Total 2 2 2 30 2 4" xfId="27062" xr:uid="{00000000-0005-0000-0000-00006E920000}"/>
    <cellStyle name="Total 2 2 2 30 3" xfId="20272" xr:uid="{00000000-0005-0000-0000-00006F920000}"/>
    <cellStyle name="Total 2 2 2 30 3 2" xfId="33071" xr:uid="{00000000-0005-0000-0000-000070920000}"/>
    <cellStyle name="Total 2 2 2 30 4" xfId="14575" xr:uid="{00000000-0005-0000-0000-000071920000}"/>
    <cellStyle name="Total 2 2 2 30 5" xfId="24330" xr:uid="{00000000-0005-0000-0000-000072920000}"/>
    <cellStyle name="Total 2 2 2 31" xfId="4310" xr:uid="{00000000-0005-0000-0000-000073920000}"/>
    <cellStyle name="Total 2 2 2 31 2" xfId="20274" xr:uid="{00000000-0005-0000-0000-000074920000}"/>
    <cellStyle name="Total 2 2 2 31 2 2" xfId="33073" xr:uid="{00000000-0005-0000-0000-000075920000}"/>
    <cellStyle name="Total 2 2 2 31 3" xfId="14577" xr:uid="{00000000-0005-0000-0000-000076920000}"/>
    <cellStyle name="Total 2 2 2 31 4" xfId="27063" xr:uid="{00000000-0005-0000-0000-000077920000}"/>
    <cellStyle name="Total 2 2 2 32" xfId="7136" xr:uid="{00000000-0005-0000-0000-000078920000}"/>
    <cellStyle name="Total 2 2 2 32 2" xfId="20227" xr:uid="{00000000-0005-0000-0000-000079920000}"/>
    <cellStyle name="Total 2 2 2 32 3" xfId="33026" xr:uid="{00000000-0005-0000-0000-00007A920000}"/>
    <cellStyle name="Total 2 2 2 33" xfId="14530" xr:uid="{00000000-0005-0000-0000-00007B920000}"/>
    <cellStyle name="Total 2 2 2 4" xfId="2495" xr:uid="{00000000-0005-0000-0000-00007C920000}"/>
    <cellStyle name="Total 2 2 2 4 2" xfId="5392" xr:uid="{00000000-0005-0000-0000-00007D920000}"/>
    <cellStyle name="Total 2 2 2 4 2 2" xfId="20276" xr:uid="{00000000-0005-0000-0000-00007E920000}"/>
    <cellStyle name="Total 2 2 2 4 2 2 2" xfId="33075" xr:uid="{00000000-0005-0000-0000-00007F920000}"/>
    <cellStyle name="Total 2 2 2 4 2 3" xfId="14579" xr:uid="{00000000-0005-0000-0000-000080920000}"/>
    <cellStyle name="Total 2 2 2 4 2 4" xfId="27064" xr:uid="{00000000-0005-0000-0000-000081920000}"/>
    <cellStyle name="Total 2 2 2 4 3" xfId="20275" xr:uid="{00000000-0005-0000-0000-000082920000}"/>
    <cellStyle name="Total 2 2 2 4 3 2" xfId="33074" xr:uid="{00000000-0005-0000-0000-000083920000}"/>
    <cellStyle name="Total 2 2 2 4 4" xfId="14578" xr:uid="{00000000-0005-0000-0000-000084920000}"/>
    <cellStyle name="Total 2 2 2 4 5" xfId="22683" xr:uid="{00000000-0005-0000-0000-000085920000}"/>
    <cellStyle name="Total 2 2 2 5" xfId="2562" xr:uid="{00000000-0005-0000-0000-000086920000}"/>
    <cellStyle name="Total 2 2 2 5 2" xfId="5459" xr:uid="{00000000-0005-0000-0000-000087920000}"/>
    <cellStyle name="Total 2 2 2 5 2 2" xfId="20278" xr:uid="{00000000-0005-0000-0000-000088920000}"/>
    <cellStyle name="Total 2 2 2 5 2 2 2" xfId="33077" xr:uid="{00000000-0005-0000-0000-000089920000}"/>
    <cellStyle name="Total 2 2 2 5 2 3" xfId="14581" xr:uid="{00000000-0005-0000-0000-00008A920000}"/>
    <cellStyle name="Total 2 2 2 5 2 4" xfId="27065" xr:uid="{00000000-0005-0000-0000-00008B920000}"/>
    <cellStyle name="Total 2 2 2 5 3" xfId="20277" xr:uid="{00000000-0005-0000-0000-00008C920000}"/>
    <cellStyle name="Total 2 2 2 5 3 2" xfId="33076" xr:uid="{00000000-0005-0000-0000-00008D920000}"/>
    <cellStyle name="Total 2 2 2 5 4" xfId="14580" xr:uid="{00000000-0005-0000-0000-00008E920000}"/>
    <cellStyle name="Total 2 2 2 5 5" xfId="22750" xr:uid="{00000000-0005-0000-0000-00008F920000}"/>
    <cellStyle name="Total 2 2 2 6" xfId="2614" xr:uid="{00000000-0005-0000-0000-000090920000}"/>
    <cellStyle name="Total 2 2 2 6 2" xfId="5511" xr:uid="{00000000-0005-0000-0000-000091920000}"/>
    <cellStyle name="Total 2 2 2 6 2 2" xfId="20280" xr:uid="{00000000-0005-0000-0000-000092920000}"/>
    <cellStyle name="Total 2 2 2 6 2 2 2" xfId="33079" xr:uid="{00000000-0005-0000-0000-000093920000}"/>
    <cellStyle name="Total 2 2 2 6 2 3" xfId="14583" xr:uid="{00000000-0005-0000-0000-000094920000}"/>
    <cellStyle name="Total 2 2 2 6 2 4" xfId="27066" xr:uid="{00000000-0005-0000-0000-000095920000}"/>
    <cellStyle name="Total 2 2 2 6 3" xfId="20279" xr:uid="{00000000-0005-0000-0000-000096920000}"/>
    <cellStyle name="Total 2 2 2 6 3 2" xfId="33078" xr:uid="{00000000-0005-0000-0000-000097920000}"/>
    <cellStyle name="Total 2 2 2 6 4" xfId="14582" xr:uid="{00000000-0005-0000-0000-000098920000}"/>
    <cellStyle name="Total 2 2 2 6 5" xfId="22802" xr:uid="{00000000-0005-0000-0000-000099920000}"/>
    <cellStyle name="Total 2 2 2 7" xfId="2659" xr:uid="{00000000-0005-0000-0000-00009A920000}"/>
    <cellStyle name="Total 2 2 2 7 2" xfId="5556" xr:uid="{00000000-0005-0000-0000-00009B920000}"/>
    <cellStyle name="Total 2 2 2 7 2 2" xfId="20282" xr:uid="{00000000-0005-0000-0000-00009C920000}"/>
    <cellStyle name="Total 2 2 2 7 2 2 2" xfId="33081" xr:uid="{00000000-0005-0000-0000-00009D920000}"/>
    <cellStyle name="Total 2 2 2 7 2 3" xfId="14585" xr:uid="{00000000-0005-0000-0000-00009E920000}"/>
    <cellStyle name="Total 2 2 2 7 2 4" xfId="27067" xr:uid="{00000000-0005-0000-0000-00009F920000}"/>
    <cellStyle name="Total 2 2 2 7 3" xfId="20281" xr:uid="{00000000-0005-0000-0000-0000A0920000}"/>
    <cellStyle name="Total 2 2 2 7 3 2" xfId="33080" xr:uid="{00000000-0005-0000-0000-0000A1920000}"/>
    <cellStyle name="Total 2 2 2 7 4" xfId="14584" xr:uid="{00000000-0005-0000-0000-0000A2920000}"/>
    <cellStyle name="Total 2 2 2 7 5" xfId="22847" xr:uid="{00000000-0005-0000-0000-0000A3920000}"/>
    <cellStyle name="Total 2 2 2 8" xfId="3015" xr:uid="{00000000-0005-0000-0000-0000A4920000}"/>
    <cellStyle name="Total 2 2 2 8 2" xfId="5912" xr:uid="{00000000-0005-0000-0000-0000A5920000}"/>
    <cellStyle name="Total 2 2 2 8 2 2" xfId="20284" xr:uid="{00000000-0005-0000-0000-0000A6920000}"/>
    <cellStyle name="Total 2 2 2 8 2 2 2" xfId="33083" xr:uid="{00000000-0005-0000-0000-0000A7920000}"/>
    <cellStyle name="Total 2 2 2 8 2 3" xfId="14587" xr:uid="{00000000-0005-0000-0000-0000A8920000}"/>
    <cellStyle name="Total 2 2 2 8 2 4" xfId="27068" xr:uid="{00000000-0005-0000-0000-0000A9920000}"/>
    <cellStyle name="Total 2 2 2 8 3" xfId="20283" xr:uid="{00000000-0005-0000-0000-0000AA920000}"/>
    <cellStyle name="Total 2 2 2 8 3 2" xfId="33082" xr:uid="{00000000-0005-0000-0000-0000AB920000}"/>
    <cellStyle name="Total 2 2 2 8 4" xfId="14586" xr:uid="{00000000-0005-0000-0000-0000AC920000}"/>
    <cellStyle name="Total 2 2 2 8 5" xfId="23203" xr:uid="{00000000-0005-0000-0000-0000AD920000}"/>
    <cellStyle name="Total 2 2 2 9" xfId="2560" xr:uid="{00000000-0005-0000-0000-0000AE920000}"/>
    <cellStyle name="Total 2 2 2 9 2" xfId="5457" xr:uid="{00000000-0005-0000-0000-0000AF920000}"/>
    <cellStyle name="Total 2 2 2 9 2 2" xfId="20286" xr:uid="{00000000-0005-0000-0000-0000B0920000}"/>
    <cellStyle name="Total 2 2 2 9 2 2 2" xfId="33085" xr:uid="{00000000-0005-0000-0000-0000B1920000}"/>
    <cellStyle name="Total 2 2 2 9 2 3" xfId="14589" xr:uid="{00000000-0005-0000-0000-0000B2920000}"/>
    <cellStyle name="Total 2 2 2 9 2 4" xfId="27069" xr:uid="{00000000-0005-0000-0000-0000B3920000}"/>
    <cellStyle name="Total 2 2 2 9 3" xfId="20285" xr:uid="{00000000-0005-0000-0000-0000B4920000}"/>
    <cellStyle name="Total 2 2 2 9 3 2" xfId="33084" xr:uid="{00000000-0005-0000-0000-0000B5920000}"/>
    <cellStyle name="Total 2 2 2 9 4" xfId="14588" xr:uid="{00000000-0005-0000-0000-0000B6920000}"/>
    <cellStyle name="Total 2 2 2 9 5" xfId="22748" xr:uid="{00000000-0005-0000-0000-0000B7920000}"/>
    <cellStyle name="Total 2 2 3" xfId="2257" xr:uid="{00000000-0005-0000-0000-0000B8920000}"/>
    <cellStyle name="Total 2 2 3 2" xfId="5155" xr:uid="{00000000-0005-0000-0000-0000B9920000}"/>
    <cellStyle name="Total 2 2 3 2 2" xfId="20288" xr:uid="{00000000-0005-0000-0000-0000BA920000}"/>
    <cellStyle name="Total 2 2 3 2 2 2" xfId="33087" xr:uid="{00000000-0005-0000-0000-0000BB920000}"/>
    <cellStyle name="Total 2 2 3 2 3" xfId="14591" xr:uid="{00000000-0005-0000-0000-0000BC920000}"/>
    <cellStyle name="Total 2 2 3 2 4" xfId="27070" xr:uid="{00000000-0005-0000-0000-0000BD920000}"/>
    <cellStyle name="Total 2 2 3 3" xfId="20287" xr:uid="{00000000-0005-0000-0000-0000BE920000}"/>
    <cellStyle name="Total 2 2 3 3 2" xfId="33086" xr:uid="{00000000-0005-0000-0000-0000BF920000}"/>
    <cellStyle name="Total 2 2 3 4" xfId="14590" xr:uid="{00000000-0005-0000-0000-0000C0920000}"/>
    <cellStyle name="Total 2 2 3 5" xfId="22446" xr:uid="{00000000-0005-0000-0000-0000C1920000}"/>
    <cellStyle name="Total 2 2 4" xfId="1817" xr:uid="{00000000-0005-0000-0000-0000C2920000}"/>
    <cellStyle name="Total 2 2 4 2" xfId="4716" xr:uid="{00000000-0005-0000-0000-0000C3920000}"/>
    <cellStyle name="Total 2 2 4 2 2" xfId="20290" xr:uid="{00000000-0005-0000-0000-0000C4920000}"/>
    <cellStyle name="Total 2 2 4 2 2 2" xfId="33089" xr:uid="{00000000-0005-0000-0000-0000C5920000}"/>
    <cellStyle name="Total 2 2 4 2 3" xfId="14593" xr:uid="{00000000-0005-0000-0000-0000C6920000}"/>
    <cellStyle name="Total 2 2 4 2 4" xfId="27071" xr:uid="{00000000-0005-0000-0000-0000C7920000}"/>
    <cellStyle name="Total 2 2 4 3" xfId="20289" xr:uid="{00000000-0005-0000-0000-0000C8920000}"/>
    <cellStyle name="Total 2 2 4 3 2" xfId="33088" xr:uid="{00000000-0005-0000-0000-0000C9920000}"/>
    <cellStyle name="Total 2 2 4 4" xfId="14592" xr:uid="{00000000-0005-0000-0000-0000CA920000}"/>
    <cellStyle name="Total 2 2 4 5" xfId="22006" xr:uid="{00000000-0005-0000-0000-0000CB920000}"/>
    <cellStyle name="Total 2 2 5" xfId="1843" xr:uid="{00000000-0005-0000-0000-0000CC920000}"/>
    <cellStyle name="Total 2 2 5 2" xfId="4742" xr:uid="{00000000-0005-0000-0000-0000CD920000}"/>
    <cellStyle name="Total 2 2 5 2 2" xfId="20292" xr:uid="{00000000-0005-0000-0000-0000CE920000}"/>
    <cellStyle name="Total 2 2 5 2 2 2" xfId="33091" xr:uid="{00000000-0005-0000-0000-0000CF920000}"/>
    <cellStyle name="Total 2 2 5 2 3" xfId="14595" xr:uid="{00000000-0005-0000-0000-0000D0920000}"/>
    <cellStyle name="Total 2 2 5 2 4" xfId="27072" xr:uid="{00000000-0005-0000-0000-0000D1920000}"/>
    <cellStyle name="Total 2 2 5 3" xfId="20291" xr:uid="{00000000-0005-0000-0000-0000D2920000}"/>
    <cellStyle name="Total 2 2 5 3 2" xfId="33090" xr:uid="{00000000-0005-0000-0000-0000D3920000}"/>
    <cellStyle name="Total 2 2 5 4" xfId="14594" xr:uid="{00000000-0005-0000-0000-0000D4920000}"/>
    <cellStyle name="Total 2 2 5 5" xfId="22032" xr:uid="{00000000-0005-0000-0000-0000D5920000}"/>
    <cellStyle name="Total 2 2 6" xfId="3343" xr:uid="{00000000-0005-0000-0000-0000D6920000}"/>
    <cellStyle name="Total 2 2 6 2" xfId="6240" xr:uid="{00000000-0005-0000-0000-0000D7920000}"/>
    <cellStyle name="Total 2 2 6 2 2" xfId="20294" xr:uid="{00000000-0005-0000-0000-0000D8920000}"/>
    <cellStyle name="Total 2 2 6 2 2 2" xfId="33093" xr:uid="{00000000-0005-0000-0000-0000D9920000}"/>
    <cellStyle name="Total 2 2 6 2 3" xfId="14597" xr:uid="{00000000-0005-0000-0000-0000DA920000}"/>
    <cellStyle name="Total 2 2 6 2 4" xfId="27073" xr:uid="{00000000-0005-0000-0000-0000DB920000}"/>
    <cellStyle name="Total 2 2 6 3" xfId="20293" xr:uid="{00000000-0005-0000-0000-0000DC920000}"/>
    <cellStyle name="Total 2 2 6 3 2" xfId="33092" xr:uid="{00000000-0005-0000-0000-0000DD920000}"/>
    <cellStyle name="Total 2 2 6 4" xfId="14596" xr:uid="{00000000-0005-0000-0000-0000DE920000}"/>
    <cellStyle name="Total 2 2 6 5" xfId="23531" xr:uid="{00000000-0005-0000-0000-0000DF920000}"/>
    <cellStyle name="Total 2 2 7" xfId="1831" xr:uid="{00000000-0005-0000-0000-0000E0920000}"/>
    <cellStyle name="Total 2 2 7 2" xfId="4730" xr:uid="{00000000-0005-0000-0000-0000E1920000}"/>
    <cellStyle name="Total 2 2 7 2 2" xfId="20296" xr:uid="{00000000-0005-0000-0000-0000E2920000}"/>
    <cellStyle name="Total 2 2 7 2 2 2" xfId="33095" xr:uid="{00000000-0005-0000-0000-0000E3920000}"/>
    <cellStyle name="Total 2 2 7 2 3" xfId="14599" xr:uid="{00000000-0005-0000-0000-0000E4920000}"/>
    <cellStyle name="Total 2 2 7 2 4" xfId="27074" xr:uid="{00000000-0005-0000-0000-0000E5920000}"/>
    <cellStyle name="Total 2 2 7 3" xfId="20295" xr:uid="{00000000-0005-0000-0000-0000E6920000}"/>
    <cellStyle name="Total 2 2 7 3 2" xfId="33094" xr:uid="{00000000-0005-0000-0000-0000E7920000}"/>
    <cellStyle name="Total 2 2 7 4" xfId="14598" xr:uid="{00000000-0005-0000-0000-0000E8920000}"/>
    <cellStyle name="Total 2 2 7 5" xfId="22020" xr:uid="{00000000-0005-0000-0000-0000E9920000}"/>
    <cellStyle name="Total 2 2 8" xfId="3363" xr:uid="{00000000-0005-0000-0000-0000EA920000}"/>
    <cellStyle name="Total 2 2 8 2" xfId="6260" xr:uid="{00000000-0005-0000-0000-0000EB920000}"/>
    <cellStyle name="Total 2 2 8 2 2" xfId="20298" xr:uid="{00000000-0005-0000-0000-0000EC920000}"/>
    <cellStyle name="Total 2 2 8 2 2 2" xfId="33097" xr:uid="{00000000-0005-0000-0000-0000ED920000}"/>
    <cellStyle name="Total 2 2 8 2 3" xfId="14601" xr:uid="{00000000-0005-0000-0000-0000EE920000}"/>
    <cellStyle name="Total 2 2 8 2 4" xfId="27075" xr:uid="{00000000-0005-0000-0000-0000EF920000}"/>
    <cellStyle name="Total 2 2 8 3" xfId="20297" xr:uid="{00000000-0005-0000-0000-0000F0920000}"/>
    <cellStyle name="Total 2 2 8 3 2" xfId="33096" xr:uid="{00000000-0005-0000-0000-0000F1920000}"/>
    <cellStyle name="Total 2 2 8 4" xfId="14600" xr:uid="{00000000-0005-0000-0000-0000F2920000}"/>
    <cellStyle name="Total 2 2 8 5" xfId="23551" xr:uid="{00000000-0005-0000-0000-0000F3920000}"/>
    <cellStyle name="Total 2 2 9" xfId="3169" xr:uid="{00000000-0005-0000-0000-0000F4920000}"/>
    <cellStyle name="Total 2 2 9 2" xfId="6066" xr:uid="{00000000-0005-0000-0000-0000F5920000}"/>
    <cellStyle name="Total 2 2 9 2 2" xfId="20300" xr:uid="{00000000-0005-0000-0000-0000F6920000}"/>
    <cellStyle name="Total 2 2 9 2 2 2" xfId="33099" xr:uid="{00000000-0005-0000-0000-0000F7920000}"/>
    <cellStyle name="Total 2 2 9 2 3" xfId="14603" xr:uid="{00000000-0005-0000-0000-0000F8920000}"/>
    <cellStyle name="Total 2 2 9 2 4" xfId="27076" xr:uid="{00000000-0005-0000-0000-0000F9920000}"/>
    <cellStyle name="Total 2 2 9 3" xfId="20299" xr:uid="{00000000-0005-0000-0000-0000FA920000}"/>
    <cellStyle name="Total 2 2 9 3 2" xfId="33098" xr:uid="{00000000-0005-0000-0000-0000FB920000}"/>
    <cellStyle name="Total 2 2 9 4" xfId="14602" xr:uid="{00000000-0005-0000-0000-0000FC920000}"/>
    <cellStyle name="Total 2 2 9 5" xfId="23357" xr:uid="{00000000-0005-0000-0000-0000FD920000}"/>
    <cellStyle name="Total 2 3" xfId="1291" xr:uid="{00000000-0005-0000-0000-0000FE920000}"/>
    <cellStyle name="Total 2 3 10" xfId="3124" xr:uid="{00000000-0005-0000-0000-0000FF920000}"/>
    <cellStyle name="Total 2 3 10 2" xfId="6021" xr:uid="{00000000-0005-0000-0000-000000930000}"/>
    <cellStyle name="Total 2 3 10 2 2" xfId="20303" xr:uid="{00000000-0005-0000-0000-000001930000}"/>
    <cellStyle name="Total 2 3 10 2 2 2" xfId="33102" xr:uid="{00000000-0005-0000-0000-000002930000}"/>
    <cellStyle name="Total 2 3 10 2 3" xfId="14606" xr:uid="{00000000-0005-0000-0000-000003930000}"/>
    <cellStyle name="Total 2 3 10 2 4" xfId="27077" xr:uid="{00000000-0005-0000-0000-000004930000}"/>
    <cellStyle name="Total 2 3 10 3" xfId="20302" xr:uid="{00000000-0005-0000-0000-000005930000}"/>
    <cellStyle name="Total 2 3 10 3 2" xfId="33101" xr:uid="{00000000-0005-0000-0000-000006930000}"/>
    <cellStyle name="Total 2 3 10 4" xfId="14605" xr:uid="{00000000-0005-0000-0000-000007930000}"/>
    <cellStyle name="Total 2 3 10 5" xfId="23312" xr:uid="{00000000-0005-0000-0000-000008930000}"/>
    <cellStyle name="Total 2 3 11" xfId="3241" xr:uid="{00000000-0005-0000-0000-000009930000}"/>
    <cellStyle name="Total 2 3 11 2" xfId="6138" xr:uid="{00000000-0005-0000-0000-00000A930000}"/>
    <cellStyle name="Total 2 3 11 2 2" xfId="20305" xr:uid="{00000000-0005-0000-0000-00000B930000}"/>
    <cellStyle name="Total 2 3 11 2 2 2" xfId="33104" xr:uid="{00000000-0005-0000-0000-00000C930000}"/>
    <cellStyle name="Total 2 3 11 2 3" xfId="14608" xr:uid="{00000000-0005-0000-0000-00000D930000}"/>
    <cellStyle name="Total 2 3 11 2 4" xfId="27078" xr:uid="{00000000-0005-0000-0000-00000E930000}"/>
    <cellStyle name="Total 2 3 11 3" xfId="20304" xr:uid="{00000000-0005-0000-0000-00000F930000}"/>
    <cellStyle name="Total 2 3 11 3 2" xfId="33103" xr:uid="{00000000-0005-0000-0000-000010930000}"/>
    <cellStyle name="Total 2 3 11 4" xfId="14607" xr:uid="{00000000-0005-0000-0000-000011930000}"/>
    <cellStyle name="Total 2 3 11 5" xfId="23429" xr:uid="{00000000-0005-0000-0000-000012930000}"/>
    <cellStyle name="Total 2 3 12" xfId="3324" xr:uid="{00000000-0005-0000-0000-000013930000}"/>
    <cellStyle name="Total 2 3 12 2" xfId="6221" xr:uid="{00000000-0005-0000-0000-000014930000}"/>
    <cellStyle name="Total 2 3 12 2 2" xfId="20307" xr:uid="{00000000-0005-0000-0000-000015930000}"/>
    <cellStyle name="Total 2 3 12 2 2 2" xfId="33106" xr:uid="{00000000-0005-0000-0000-000016930000}"/>
    <cellStyle name="Total 2 3 12 2 3" xfId="14610" xr:uid="{00000000-0005-0000-0000-000017930000}"/>
    <cellStyle name="Total 2 3 12 2 4" xfId="27079" xr:uid="{00000000-0005-0000-0000-000018930000}"/>
    <cellStyle name="Total 2 3 12 3" xfId="20306" xr:uid="{00000000-0005-0000-0000-000019930000}"/>
    <cellStyle name="Total 2 3 12 3 2" xfId="33105" xr:uid="{00000000-0005-0000-0000-00001A930000}"/>
    <cellStyle name="Total 2 3 12 4" xfId="14609" xr:uid="{00000000-0005-0000-0000-00001B930000}"/>
    <cellStyle name="Total 2 3 12 5" xfId="23512" xr:uid="{00000000-0005-0000-0000-00001C930000}"/>
    <cellStyle name="Total 2 3 13" xfId="3392" xr:uid="{00000000-0005-0000-0000-00001D930000}"/>
    <cellStyle name="Total 2 3 13 2" xfId="6289" xr:uid="{00000000-0005-0000-0000-00001E930000}"/>
    <cellStyle name="Total 2 3 13 2 2" xfId="20309" xr:uid="{00000000-0005-0000-0000-00001F930000}"/>
    <cellStyle name="Total 2 3 13 2 2 2" xfId="33108" xr:uid="{00000000-0005-0000-0000-000020930000}"/>
    <cellStyle name="Total 2 3 13 2 3" xfId="14612" xr:uid="{00000000-0005-0000-0000-000021930000}"/>
    <cellStyle name="Total 2 3 13 2 4" xfId="27080" xr:uid="{00000000-0005-0000-0000-000022930000}"/>
    <cellStyle name="Total 2 3 13 3" xfId="20308" xr:uid="{00000000-0005-0000-0000-000023930000}"/>
    <cellStyle name="Total 2 3 13 3 2" xfId="33107" xr:uid="{00000000-0005-0000-0000-000024930000}"/>
    <cellStyle name="Total 2 3 13 4" xfId="14611" xr:uid="{00000000-0005-0000-0000-000025930000}"/>
    <cellStyle name="Total 2 3 13 5" xfId="23580" xr:uid="{00000000-0005-0000-0000-000026930000}"/>
    <cellStyle name="Total 2 3 14" xfId="3468" xr:uid="{00000000-0005-0000-0000-000027930000}"/>
    <cellStyle name="Total 2 3 14 2" xfId="6365" xr:uid="{00000000-0005-0000-0000-000028930000}"/>
    <cellStyle name="Total 2 3 14 2 2" xfId="20311" xr:uid="{00000000-0005-0000-0000-000029930000}"/>
    <cellStyle name="Total 2 3 14 2 2 2" xfId="33110" xr:uid="{00000000-0005-0000-0000-00002A930000}"/>
    <cellStyle name="Total 2 3 14 2 3" xfId="14614" xr:uid="{00000000-0005-0000-0000-00002B930000}"/>
    <cellStyle name="Total 2 3 14 2 4" xfId="27081" xr:uid="{00000000-0005-0000-0000-00002C930000}"/>
    <cellStyle name="Total 2 3 14 3" xfId="20310" xr:uid="{00000000-0005-0000-0000-00002D930000}"/>
    <cellStyle name="Total 2 3 14 3 2" xfId="33109" xr:uid="{00000000-0005-0000-0000-00002E930000}"/>
    <cellStyle name="Total 2 3 14 4" xfId="14613" xr:uid="{00000000-0005-0000-0000-00002F930000}"/>
    <cellStyle name="Total 2 3 14 5" xfId="23656" xr:uid="{00000000-0005-0000-0000-000030930000}"/>
    <cellStyle name="Total 2 3 15" xfId="3550" xr:uid="{00000000-0005-0000-0000-000031930000}"/>
    <cellStyle name="Total 2 3 15 2" xfId="6447" xr:uid="{00000000-0005-0000-0000-000032930000}"/>
    <cellStyle name="Total 2 3 15 2 2" xfId="20313" xr:uid="{00000000-0005-0000-0000-000033930000}"/>
    <cellStyle name="Total 2 3 15 2 2 2" xfId="33112" xr:uid="{00000000-0005-0000-0000-000034930000}"/>
    <cellStyle name="Total 2 3 15 2 3" xfId="14616" xr:uid="{00000000-0005-0000-0000-000035930000}"/>
    <cellStyle name="Total 2 3 15 2 4" xfId="27082" xr:uid="{00000000-0005-0000-0000-000036930000}"/>
    <cellStyle name="Total 2 3 15 3" xfId="20312" xr:uid="{00000000-0005-0000-0000-000037930000}"/>
    <cellStyle name="Total 2 3 15 3 2" xfId="33111" xr:uid="{00000000-0005-0000-0000-000038930000}"/>
    <cellStyle name="Total 2 3 15 4" xfId="14615" xr:uid="{00000000-0005-0000-0000-000039930000}"/>
    <cellStyle name="Total 2 3 15 5" xfId="23738" xr:uid="{00000000-0005-0000-0000-00003A930000}"/>
    <cellStyle name="Total 2 3 16" xfId="3625" xr:uid="{00000000-0005-0000-0000-00003B930000}"/>
    <cellStyle name="Total 2 3 16 2" xfId="6522" xr:uid="{00000000-0005-0000-0000-00003C930000}"/>
    <cellStyle name="Total 2 3 16 2 2" xfId="20315" xr:uid="{00000000-0005-0000-0000-00003D930000}"/>
    <cellStyle name="Total 2 3 16 2 2 2" xfId="33114" xr:uid="{00000000-0005-0000-0000-00003E930000}"/>
    <cellStyle name="Total 2 3 16 2 3" xfId="14618" xr:uid="{00000000-0005-0000-0000-00003F930000}"/>
    <cellStyle name="Total 2 3 16 2 4" xfId="27083" xr:uid="{00000000-0005-0000-0000-000040930000}"/>
    <cellStyle name="Total 2 3 16 3" xfId="20314" xr:uid="{00000000-0005-0000-0000-000041930000}"/>
    <cellStyle name="Total 2 3 16 3 2" xfId="33113" xr:uid="{00000000-0005-0000-0000-000042930000}"/>
    <cellStyle name="Total 2 3 16 4" xfId="14617" xr:uid="{00000000-0005-0000-0000-000043930000}"/>
    <cellStyle name="Total 2 3 16 5" xfId="23813" xr:uid="{00000000-0005-0000-0000-000044930000}"/>
    <cellStyle name="Total 2 3 17" xfId="3717" xr:uid="{00000000-0005-0000-0000-000045930000}"/>
    <cellStyle name="Total 2 3 17 2" xfId="6614" xr:uid="{00000000-0005-0000-0000-000046930000}"/>
    <cellStyle name="Total 2 3 17 2 2" xfId="20317" xr:uid="{00000000-0005-0000-0000-000047930000}"/>
    <cellStyle name="Total 2 3 17 2 2 2" xfId="33116" xr:uid="{00000000-0005-0000-0000-000048930000}"/>
    <cellStyle name="Total 2 3 17 2 3" xfId="14620" xr:uid="{00000000-0005-0000-0000-000049930000}"/>
    <cellStyle name="Total 2 3 17 2 4" xfId="27084" xr:uid="{00000000-0005-0000-0000-00004A930000}"/>
    <cellStyle name="Total 2 3 17 3" xfId="20316" xr:uid="{00000000-0005-0000-0000-00004B930000}"/>
    <cellStyle name="Total 2 3 17 3 2" xfId="33115" xr:uid="{00000000-0005-0000-0000-00004C930000}"/>
    <cellStyle name="Total 2 3 17 4" xfId="14619" xr:uid="{00000000-0005-0000-0000-00004D930000}"/>
    <cellStyle name="Total 2 3 17 5" xfId="23905" xr:uid="{00000000-0005-0000-0000-00004E930000}"/>
    <cellStyle name="Total 2 3 18" xfId="3746" xr:uid="{00000000-0005-0000-0000-00004F930000}"/>
    <cellStyle name="Total 2 3 18 2" xfId="6643" xr:uid="{00000000-0005-0000-0000-000050930000}"/>
    <cellStyle name="Total 2 3 18 2 2" xfId="20319" xr:uid="{00000000-0005-0000-0000-000051930000}"/>
    <cellStyle name="Total 2 3 18 2 2 2" xfId="33118" xr:uid="{00000000-0005-0000-0000-000052930000}"/>
    <cellStyle name="Total 2 3 18 2 3" xfId="14622" xr:uid="{00000000-0005-0000-0000-000053930000}"/>
    <cellStyle name="Total 2 3 18 2 4" xfId="27085" xr:uid="{00000000-0005-0000-0000-000054930000}"/>
    <cellStyle name="Total 2 3 18 3" xfId="20318" xr:uid="{00000000-0005-0000-0000-000055930000}"/>
    <cellStyle name="Total 2 3 18 3 2" xfId="33117" xr:uid="{00000000-0005-0000-0000-000056930000}"/>
    <cellStyle name="Total 2 3 18 4" xfId="14621" xr:uid="{00000000-0005-0000-0000-000057930000}"/>
    <cellStyle name="Total 2 3 18 5" xfId="23934" xr:uid="{00000000-0005-0000-0000-000058930000}"/>
    <cellStyle name="Total 2 3 19" xfId="3815" xr:uid="{00000000-0005-0000-0000-000059930000}"/>
    <cellStyle name="Total 2 3 19 2" xfId="6712" xr:uid="{00000000-0005-0000-0000-00005A930000}"/>
    <cellStyle name="Total 2 3 19 2 2" xfId="20321" xr:uid="{00000000-0005-0000-0000-00005B930000}"/>
    <cellStyle name="Total 2 3 19 2 2 2" xfId="33120" xr:uid="{00000000-0005-0000-0000-00005C930000}"/>
    <cellStyle name="Total 2 3 19 2 3" xfId="14624" xr:uid="{00000000-0005-0000-0000-00005D930000}"/>
    <cellStyle name="Total 2 3 19 2 4" xfId="27086" xr:uid="{00000000-0005-0000-0000-00005E930000}"/>
    <cellStyle name="Total 2 3 19 3" xfId="20320" xr:uid="{00000000-0005-0000-0000-00005F930000}"/>
    <cellStyle name="Total 2 3 19 3 2" xfId="33119" xr:uid="{00000000-0005-0000-0000-000060930000}"/>
    <cellStyle name="Total 2 3 19 4" xfId="14623" xr:uid="{00000000-0005-0000-0000-000061930000}"/>
    <cellStyle name="Total 2 3 19 5" xfId="24003" xr:uid="{00000000-0005-0000-0000-000062930000}"/>
    <cellStyle name="Total 2 3 2" xfId="2355" xr:uid="{00000000-0005-0000-0000-000063930000}"/>
    <cellStyle name="Total 2 3 2 2" xfId="5253" xr:uid="{00000000-0005-0000-0000-000064930000}"/>
    <cellStyle name="Total 2 3 2 2 2" xfId="20323" xr:uid="{00000000-0005-0000-0000-000065930000}"/>
    <cellStyle name="Total 2 3 2 2 2 2" xfId="33122" xr:uid="{00000000-0005-0000-0000-000066930000}"/>
    <cellStyle name="Total 2 3 2 2 3" xfId="14626" xr:uid="{00000000-0005-0000-0000-000067930000}"/>
    <cellStyle name="Total 2 3 2 2 4" xfId="27087" xr:uid="{00000000-0005-0000-0000-000068930000}"/>
    <cellStyle name="Total 2 3 2 3" xfId="20322" xr:uid="{00000000-0005-0000-0000-000069930000}"/>
    <cellStyle name="Total 2 3 2 3 2" xfId="33121" xr:uid="{00000000-0005-0000-0000-00006A930000}"/>
    <cellStyle name="Total 2 3 2 4" xfId="14625" xr:uid="{00000000-0005-0000-0000-00006B930000}"/>
    <cellStyle name="Total 2 3 2 5" xfId="22544" xr:uid="{00000000-0005-0000-0000-00006C930000}"/>
    <cellStyle name="Total 2 3 20" xfId="3873" xr:uid="{00000000-0005-0000-0000-00006D930000}"/>
    <cellStyle name="Total 2 3 20 2" xfId="6770" xr:uid="{00000000-0005-0000-0000-00006E930000}"/>
    <cellStyle name="Total 2 3 20 2 2" xfId="20325" xr:uid="{00000000-0005-0000-0000-00006F930000}"/>
    <cellStyle name="Total 2 3 20 2 2 2" xfId="33124" xr:uid="{00000000-0005-0000-0000-000070930000}"/>
    <cellStyle name="Total 2 3 20 2 3" xfId="14628" xr:uid="{00000000-0005-0000-0000-000071930000}"/>
    <cellStyle name="Total 2 3 20 2 4" xfId="27088" xr:uid="{00000000-0005-0000-0000-000072930000}"/>
    <cellStyle name="Total 2 3 20 3" xfId="20324" xr:uid="{00000000-0005-0000-0000-000073930000}"/>
    <cellStyle name="Total 2 3 20 3 2" xfId="33123" xr:uid="{00000000-0005-0000-0000-000074930000}"/>
    <cellStyle name="Total 2 3 20 4" xfId="14627" xr:uid="{00000000-0005-0000-0000-000075930000}"/>
    <cellStyle name="Total 2 3 20 5" xfId="24061" xr:uid="{00000000-0005-0000-0000-000076930000}"/>
    <cellStyle name="Total 2 3 21" xfId="3899" xr:uid="{00000000-0005-0000-0000-000077930000}"/>
    <cellStyle name="Total 2 3 21 2" xfId="6796" xr:uid="{00000000-0005-0000-0000-000078930000}"/>
    <cellStyle name="Total 2 3 21 2 2" xfId="20327" xr:uid="{00000000-0005-0000-0000-000079930000}"/>
    <cellStyle name="Total 2 3 21 2 2 2" xfId="33126" xr:uid="{00000000-0005-0000-0000-00007A930000}"/>
    <cellStyle name="Total 2 3 21 2 3" xfId="14630" xr:uid="{00000000-0005-0000-0000-00007B930000}"/>
    <cellStyle name="Total 2 3 21 2 4" xfId="27089" xr:uid="{00000000-0005-0000-0000-00007C930000}"/>
    <cellStyle name="Total 2 3 21 3" xfId="20326" xr:uid="{00000000-0005-0000-0000-00007D930000}"/>
    <cellStyle name="Total 2 3 21 3 2" xfId="33125" xr:uid="{00000000-0005-0000-0000-00007E930000}"/>
    <cellStyle name="Total 2 3 21 4" xfId="14629" xr:uid="{00000000-0005-0000-0000-00007F930000}"/>
    <cellStyle name="Total 2 3 21 5" xfId="24087" xr:uid="{00000000-0005-0000-0000-000080930000}"/>
    <cellStyle name="Total 2 3 22" xfId="3959" xr:uid="{00000000-0005-0000-0000-000081930000}"/>
    <cellStyle name="Total 2 3 22 2" xfId="6856" xr:uid="{00000000-0005-0000-0000-000082930000}"/>
    <cellStyle name="Total 2 3 22 2 2" xfId="20329" xr:uid="{00000000-0005-0000-0000-000083930000}"/>
    <cellStyle name="Total 2 3 22 2 2 2" xfId="33128" xr:uid="{00000000-0005-0000-0000-000084930000}"/>
    <cellStyle name="Total 2 3 22 2 3" xfId="14632" xr:uid="{00000000-0005-0000-0000-000085930000}"/>
    <cellStyle name="Total 2 3 22 2 4" xfId="27090" xr:uid="{00000000-0005-0000-0000-000086930000}"/>
    <cellStyle name="Total 2 3 22 3" xfId="20328" xr:uid="{00000000-0005-0000-0000-000087930000}"/>
    <cellStyle name="Total 2 3 22 3 2" xfId="33127" xr:uid="{00000000-0005-0000-0000-000088930000}"/>
    <cellStyle name="Total 2 3 22 4" xfId="14631" xr:uid="{00000000-0005-0000-0000-000089930000}"/>
    <cellStyle name="Total 2 3 22 5" xfId="24147" xr:uid="{00000000-0005-0000-0000-00008A930000}"/>
    <cellStyle name="Total 2 3 23" xfId="4007" xr:uid="{00000000-0005-0000-0000-00008B930000}"/>
    <cellStyle name="Total 2 3 23 2" xfId="6904" xr:uid="{00000000-0005-0000-0000-00008C930000}"/>
    <cellStyle name="Total 2 3 23 2 2" xfId="20331" xr:uid="{00000000-0005-0000-0000-00008D930000}"/>
    <cellStyle name="Total 2 3 23 2 2 2" xfId="33130" xr:uid="{00000000-0005-0000-0000-00008E930000}"/>
    <cellStyle name="Total 2 3 23 2 3" xfId="14634" xr:uid="{00000000-0005-0000-0000-00008F930000}"/>
    <cellStyle name="Total 2 3 23 2 4" xfId="27091" xr:uid="{00000000-0005-0000-0000-000090930000}"/>
    <cellStyle name="Total 2 3 23 3" xfId="20330" xr:uid="{00000000-0005-0000-0000-000091930000}"/>
    <cellStyle name="Total 2 3 23 3 2" xfId="33129" xr:uid="{00000000-0005-0000-0000-000092930000}"/>
    <cellStyle name="Total 2 3 23 4" xfId="14633" xr:uid="{00000000-0005-0000-0000-000093930000}"/>
    <cellStyle name="Total 2 3 23 5" xfId="24195" xr:uid="{00000000-0005-0000-0000-000094930000}"/>
    <cellStyle name="Total 2 3 24" xfId="4030" xr:uid="{00000000-0005-0000-0000-000095930000}"/>
    <cellStyle name="Total 2 3 24 2" xfId="6927" xr:uid="{00000000-0005-0000-0000-000096930000}"/>
    <cellStyle name="Total 2 3 24 2 2" xfId="20333" xr:uid="{00000000-0005-0000-0000-000097930000}"/>
    <cellStyle name="Total 2 3 24 2 2 2" xfId="33132" xr:uid="{00000000-0005-0000-0000-000098930000}"/>
    <cellStyle name="Total 2 3 24 2 3" xfId="14636" xr:uid="{00000000-0005-0000-0000-000099930000}"/>
    <cellStyle name="Total 2 3 24 2 4" xfId="27092" xr:uid="{00000000-0005-0000-0000-00009A930000}"/>
    <cellStyle name="Total 2 3 24 3" xfId="20332" xr:uid="{00000000-0005-0000-0000-00009B930000}"/>
    <cellStyle name="Total 2 3 24 3 2" xfId="33131" xr:uid="{00000000-0005-0000-0000-00009C930000}"/>
    <cellStyle name="Total 2 3 24 4" xfId="14635" xr:uid="{00000000-0005-0000-0000-00009D930000}"/>
    <cellStyle name="Total 2 3 24 5" xfId="24218" xr:uid="{00000000-0005-0000-0000-00009E930000}"/>
    <cellStyle name="Total 2 3 25" xfId="4084" xr:uid="{00000000-0005-0000-0000-00009F930000}"/>
    <cellStyle name="Total 2 3 25 2" xfId="6981" xr:uid="{00000000-0005-0000-0000-0000A0930000}"/>
    <cellStyle name="Total 2 3 25 2 2" xfId="20335" xr:uid="{00000000-0005-0000-0000-0000A1930000}"/>
    <cellStyle name="Total 2 3 25 2 2 2" xfId="33134" xr:uid="{00000000-0005-0000-0000-0000A2930000}"/>
    <cellStyle name="Total 2 3 25 2 3" xfId="14638" xr:uid="{00000000-0005-0000-0000-0000A3930000}"/>
    <cellStyle name="Total 2 3 25 2 4" xfId="27093" xr:uid="{00000000-0005-0000-0000-0000A4930000}"/>
    <cellStyle name="Total 2 3 25 3" xfId="20334" xr:uid="{00000000-0005-0000-0000-0000A5930000}"/>
    <cellStyle name="Total 2 3 25 3 2" xfId="33133" xr:uid="{00000000-0005-0000-0000-0000A6930000}"/>
    <cellStyle name="Total 2 3 25 4" xfId="14637" xr:uid="{00000000-0005-0000-0000-0000A7930000}"/>
    <cellStyle name="Total 2 3 25 5" xfId="24272" xr:uid="{00000000-0005-0000-0000-0000A8930000}"/>
    <cellStyle name="Total 2 3 26" xfId="4096" xr:uid="{00000000-0005-0000-0000-0000A9930000}"/>
    <cellStyle name="Total 2 3 26 2" xfId="6993" xr:uid="{00000000-0005-0000-0000-0000AA930000}"/>
    <cellStyle name="Total 2 3 26 2 2" xfId="20337" xr:uid="{00000000-0005-0000-0000-0000AB930000}"/>
    <cellStyle name="Total 2 3 26 2 2 2" xfId="33136" xr:uid="{00000000-0005-0000-0000-0000AC930000}"/>
    <cellStyle name="Total 2 3 26 2 3" xfId="14640" xr:uid="{00000000-0005-0000-0000-0000AD930000}"/>
    <cellStyle name="Total 2 3 26 2 4" xfId="27094" xr:uid="{00000000-0005-0000-0000-0000AE930000}"/>
    <cellStyle name="Total 2 3 26 3" xfId="20336" xr:uid="{00000000-0005-0000-0000-0000AF930000}"/>
    <cellStyle name="Total 2 3 26 3 2" xfId="33135" xr:uid="{00000000-0005-0000-0000-0000B0930000}"/>
    <cellStyle name="Total 2 3 26 4" xfId="14639" xr:uid="{00000000-0005-0000-0000-0000B1930000}"/>
    <cellStyle name="Total 2 3 26 5" xfId="24284" xr:uid="{00000000-0005-0000-0000-0000B2930000}"/>
    <cellStyle name="Total 2 3 27" xfId="4110" xr:uid="{00000000-0005-0000-0000-0000B3930000}"/>
    <cellStyle name="Total 2 3 27 2" xfId="7007" xr:uid="{00000000-0005-0000-0000-0000B4930000}"/>
    <cellStyle name="Total 2 3 27 2 2" xfId="20339" xr:uid="{00000000-0005-0000-0000-0000B5930000}"/>
    <cellStyle name="Total 2 3 27 2 2 2" xfId="33138" xr:uid="{00000000-0005-0000-0000-0000B6930000}"/>
    <cellStyle name="Total 2 3 27 2 3" xfId="14642" xr:uid="{00000000-0005-0000-0000-0000B7930000}"/>
    <cellStyle name="Total 2 3 27 2 4" xfId="27095" xr:uid="{00000000-0005-0000-0000-0000B8930000}"/>
    <cellStyle name="Total 2 3 27 3" xfId="20338" xr:uid="{00000000-0005-0000-0000-0000B9930000}"/>
    <cellStyle name="Total 2 3 27 3 2" xfId="33137" xr:uid="{00000000-0005-0000-0000-0000BA930000}"/>
    <cellStyle name="Total 2 3 27 4" xfId="14641" xr:uid="{00000000-0005-0000-0000-0000BB930000}"/>
    <cellStyle name="Total 2 3 27 5" xfId="24298" xr:uid="{00000000-0005-0000-0000-0000BC930000}"/>
    <cellStyle name="Total 2 3 28" xfId="4130" xr:uid="{00000000-0005-0000-0000-0000BD930000}"/>
    <cellStyle name="Total 2 3 28 2" xfId="7027" xr:uid="{00000000-0005-0000-0000-0000BE930000}"/>
    <cellStyle name="Total 2 3 28 2 2" xfId="20341" xr:uid="{00000000-0005-0000-0000-0000BF930000}"/>
    <cellStyle name="Total 2 3 28 2 2 2" xfId="33140" xr:uid="{00000000-0005-0000-0000-0000C0930000}"/>
    <cellStyle name="Total 2 3 28 2 3" xfId="14644" xr:uid="{00000000-0005-0000-0000-0000C1930000}"/>
    <cellStyle name="Total 2 3 28 2 4" xfId="27096" xr:uid="{00000000-0005-0000-0000-0000C2930000}"/>
    <cellStyle name="Total 2 3 28 3" xfId="20340" xr:uid="{00000000-0005-0000-0000-0000C3930000}"/>
    <cellStyle name="Total 2 3 28 3 2" xfId="33139" xr:uid="{00000000-0005-0000-0000-0000C4930000}"/>
    <cellStyle name="Total 2 3 28 4" xfId="14643" xr:uid="{00000000-0005-0000-0000-0000C5930000}"/>
    <cellStyle name="Total 2 3 28 5" xfId="24318" xr:uid="{00000000-0005-0000-0000-0000C6930000}"/>
    <cellStyle name="Total 2 3 29" xfId="4139" xr:uid="{00000000-0005-0000-0000-0000C7930000}"/>
    <cellStyle name="Total 2 3 29 2" xfId="7036" xr:uid="{00000000-0005-0000-0000-0000C8930000}"/>
    <cellStyle name="Total 2 3 29 2 2" xfId="20343" xr:uid="{00000000-0005-0000-0000-0000C9930000}"/>
    <cellStyle name="Total 2 3 29 2 2 2" xfId="33142" xr:uid="{00000000-0005-0000-0000-0000CA930000}"/>
    <cellStyle name="Total 2 3 29 2 3" xfId="14646" xr:uid="{00000000-0005-0000-0000-0000CB930000}"/>
    <cellStyle name="Total 2 3 29 2 4" xfId="27097" xr:uid="{00000000-0005-0000-0000-0000CC930000}"/>
    <cellStyle name="Total 2 3 29 3" xfId="20342" xr:uid="{00000000-0005-0000-0000-0000CD930000}"/>
    <cellStyle name="Total 2 3 29 3 2" xfId="33141" xr:uid="{00000000-0005-0000-0000-0000CE930000}"/>
    <cellStyle name="Total 2 3 29 4" xfId="14645" xr:uid="{00000000-0005-0000-0000-0000CF930000}"/>
    <cellStyle name="Total 2 3 29 5" xfId="24327" xr:uid="{00000000-0005-0000-0000-0000D0930000}"/>
    <cellStyle name="Total 2 3 3" xfId="2429" xr:uid="{00000000-0005-0000-0000-0000D1930000}"/>
    <cellStyle name="Total 2 3 3 2" xfId="5326" xr:uid="{00000000-0005-0000-0000-0000D2930000}"/>
    <cellStyle name="Total 2 3 3 2 2" xfId="20345" xr:uid="{00000000-0005-0000-0000-0000D3930000}"/>
    <cellStyle name="Total 2 3 3 2 2 2" xfId="33144" xr:uid="{00000000-0005-0000-0000-0000D4930000}"/>
    <cellStyle name="Total 2 3 3 2 3" xfId="14648" xr:uid="{00000000-0005-0000-0000-0000D5930000}"/>
    <cellStyle name="Total 2 3 3 2 4" xfId="27098" xr:uid="{00000000-0005-0000-0000-0000D6930000}"/>
    <cellStyle name="Total 2 3 3 3" xfId="20344" xr:uid="{00000000-0005-0000-0000-0000D7930000}"/>
    <cellStyle name="Total 2 3 3 3 2" xfId="33143" xr:uid="{00000000-0005-0000-0000-0000D8930000}"/>
    <cellStyle name="Total 2 3 3 4" xfId="14647" xr:uid="{00000000-0005-0000-0000-0000D9930000}"/>
    <cellStyle name="Total 2 3 3 5" xfId="22617" xr:uid="{00000000-0005-0000-0000-0000DA930000}"/>
    <cellStyle name="Total 2 3 30" xfId="4143" xr:uid="{00000000-0005-0000-0000-0000DB930000}"/>
    <cellStyle name="Total 2 3 30 2" xfId="7040" xr:uid="{00000000-0005-0000-0000-0000DC930000}"/>
    <cellStyle name="Total 2 3 30 2 2" xfId="20347" xr:uid="{00000000-0005-0000-0000-0000DD930000}"/>
    <cellStyle name="Total 2 3 30 2 2 2" xfId="33146" xr:uid="{00000000-0005-0000-0000-0000DE930000}"/>
    <cellStyle name="Total 2 3 30 2 3" xfId="14650" xr:uid="{00000000-0005-0000-0000-0000DF930000}"/>
    <cellStyle name="Total 2 3 30 2 4" xfId="27099" xr:uid="{00000000-0005-0000-0000-0000E0930000}"/>
    <cellStyle name="Total 2 3 30 3" xfId="20346" xr:uid="{00000000-0005-0000-0000-0000E1930000}"/>
    <cellStyle name="Total 2 3 30 3 2" xfId="33145" xr:uid="{00000000-0005-0000-0000-0000E2930000}"/>
    <cellStyle name="Total 2 3 30 4" xfId="14649" xr:uid="{00000000-0005-0000-0000-0000E3930000}"/>
    <cellStyle name="Total 2 3 30 5" xfId="24331" xr:uid="{00000000-0005-0000-0000-0000E4930000}"/>
    <cellStyle name="Total 2 3 31" xfId="4311" xr:uid="{00000000-0005-0000-0000-0000E5930000}"/>
    <cellStyle name="Total 2 3 31 2" xfId="20348" xr:uid="{00000000-0005-0000-0000-0000E6930000}"/>
    <cellStyle name="Total 2 3 31 2 2" xfId="33147" xr:uid="{00000000-0005-0000-0000-0000E7930000}"/>
    <cellStyle name="Total 2 3 31 3" xfId="14651" xr:uid="{00000000-0005-0000-0000-0000E8930000}"/>
    <cellStyle name="Total 2 3 31 4" xfId="27100" xr:uid="{00000000-0005-0000-0000-0000E9930000}"/>
    <cellStyle name="Total 2 3 32" xfId="7137" xr:uid="{00000000-0005-0000-0000-0000EA930000}"/>
    <cellStyle name="Total 2 3 32 2" xfId="20301" xr:uid="{00000000-0005-0000-0000-0000EB930000}"/>
    <cellStyle name="Total 2 3 32 3" xfId="33100" xr:uid="{00000000-0005-0000-0000-0000EC930000}"/>
    <cellStyle name="Total 2 3 33" xfId="14604" xr:uid="{00000000-0005-0000-0000-0000ED930000}"/>
    <cellStyle name="Total 2 3 4" xfId="2496" xr:uid="{00000000-0005-0000-0000-0000EE930000}"/>
    <cellStyle name="Total 2 3 4 2" xfId="5393" xr:uid="{00000000-0005-0000-0000-0000EF930000}"/>
    <cellStyle name="Total 2 3 4 2 2" xfId="20350" xr:uid="{00000000-0005-0000-0000-0000F0930000}"/>
    <cellStyle name="Total 2 3 4 2 2 2" xfId="33149" xr:uid="{00000000-0005-0000-0000-0000F1930000}"/>
    <cellStyle name="Total 2 3 4 2 3" xfId="14653" xr:uid="{00000000-0005-0000-0000-0000F2930000}"/>
    <cellStyle name="Total 2 3 4 2 4" xfId="27101" xr:uid="{00000000-0005-0000-0000-0000F3930000}"/>
    <cellStyle name="Total 2 3 4 3" xfId="20349" xr:uid="{00000000-0005-0000-0000-0000F4930000}"/>
    <cellStyle name="Total 2 3 4 3 2" xfId="33148" xr:uid="{00000000-0005-0000-0000-0000F5930000}"/>
    <cellStyle name="Total 2 3 4 4" xfId="14652" xr:uid="{00000000-0005-0000-0000-0000F6930000}"/>
    <cellStyle name="Total 2 3 4 5" xfId="22684" xr:uid="{00000000-0005-0000-0000-0000F7930000}"/>
    <cellStyle name="Total 2 3 5" xfId="2563" xr:uid="{00000000-0005-0000-0000-0000F8930000}"/>
    <cellStyle name="Total 2 3 5 2" xfId="5460" xr:uid="{00000000-0005-0000-0000-0000F9930000}"/>
    <cellStyle name="Total 2 3 5 2 2" xfId="20352" xr:uid="{00000000-0005-0000-0000-0000FA930000}"/>
    <cellStyle name="Total 2 3 5 2 2 2" xfId="33151" xr:uid="{00000000-0005-0000-0000-0000FB930000}"/>
    <cellStyle name="Total 2 3 5 2 3" xfId="14655" xr:uid="{00000000-0005-0000-0000-0000FC930000}"/>
    <cellStyle name="Total 2 3 5 2 4" xfId="27102" xr:uid="{00000000-0005-0000-0000-0000FD930000}"/>
    <cellStyle name="Total 2 3 5 3" xfId="20351" xr:uid="{00000000-0005-0000-0000-0000FE930000}"/>
    <cellStyle name="Total 2 3 5 3 2" xfId="33150" xr:uid="{00000000-0005-0000-0000-0000FF930000}"/>
    <cellStyle name="Total 2 3 5 4" xfId="14654" xr:uid="{00000000-0005-0000-0000-000000940000}"/>
    <cellStyle name="Total 2 3 5 5" xfId="22751" xr:uid="{00000000-0005-0000-0000-000001940000}"/>
    <cellStyle name="Total 2 3 6" xfId="2615" xr:uid="{00000000-0005-0000-0000-000002940000}"/>
    <cellStyle name="Total 2 3 6 2" xfId="5512" xr:uid="{00000000-0005-0000-0000-000003940000}"/>
    <cellStyle name="Total 2 3 6 2 2" xfId="20354" xr:uid="{00000000-0005-0000-0000-000004940000}"/>
    <cellStyle name="Total 2 3 6 2 2 2" xfId="33153" xr:uid="{00000000-0005-0000-0000-000005940000}"/>
    <cellStyle name="Total 2 3 6 2 3" xfId="14657" xr:uid="{00000000-0005-0000-0000-000006940000}"/>
    <cellStyle name="Total 2 3 6 2 4" xfId="27103" xr:uid="{00000000-0005-0000-0000-000007940000}"/>
    <cellStyle name="Total 2 3 6 3" xfId="20353" xr:uid="{00000000-0005-0000-0000-000008940000}"/>
    <cellStyle name="Total 2 3 6 3 2" xfId="33152" xr:uid="{00000000-0005-0000-0000-000009940000}"/>
    <cellStyle name="Total 2 3 6 4" xfId="14656" xr:uid="{00000000-0005-0000-0000-00000A940000}"/>
    <cellStyle name="Total 2 3 6 5" xfId="22803" xr:uid="{00000000-0005-0000-0000-00000B940000}"/>
    <cellStyle name="Total 2 3 7" xfId="2660" xr:uid="{00000000-0005-0000-0000-00000C940000}"/>
    <cellStyle name="Total 2 3 7 2" xfId="5557" xr:uid="{00000000-0005-0000-0000-00000D940000}"/>
    <cellStyle name="Total 2 3 7 2 2" xfId="20356" xr:uid="{00000000-0005-0000-0000-00000E940000}"/>
    <cellStyle name="Total 2 3 7 2 2 2" xfId="33155" xr:uid="{00000000-0005-0000-0000-00000F940000}"/>
    <cellStyle name="Total 2 3 7 2 3" xfId="14659" xr:uid="{00000000-0005-0000-0000-000010940000}"/>
    <cellStyle name="Total 2 3 7 2 4" xfId="27104" xr:uid="{00000000-0005-0000-0000-000011940000}"/>
    <cellStyle name="Total 2 3 7 3" xfId="20355" xr:uid="{00000000-0005-0000-0000-000012940000}"/>
    <cellStyle name="Total 2 3 7 3 2" xfId="33154" xr:uid="{00000000-0005-0000-0000-000013940000}"/>
    <cellStyle name="Total 2 3 7 4" xfId="14658" xr:uid="{00000000-0005-0000-0000-000014940000}"/>
    <cellStyle name="Total 2 3 7 5" xfId="22848" xr:uid="{00000000-0005-0000-0000-000015940000}"/>
    <cellStyle name="Total 2 3 8" xfId="3016" xr:uid="{00000000-0005-0000-0000-000016940000}"/>
    <cellStyle name="Total 2 3 8 2" xfId="5913" xr:uid="{00000000-0005-0000-0000-000017940000}"/>
    <cellStyle name="Total 2 3 8 2 2" xfId="20358" xr:uid="{00000000-0005-0000-0000-000018940000}"/>
    <cellStyle name="Total 2 3 8 2 2 2" xfId="33157" xr:uid="{00000000-0005-0000-0000-000019940000}"/>
    <cellStyle name="Total 2 3 8 2 3" xfId="14661" xr:uid="{00000000-0005-0000-0000-00001A940000}"/>
    <cellStyle name="Total 2 3 8 2 4" xfId="27105" xr:uid="{00000000-0005-0000-0000-00001B940000}"/>
    <cellStyle name="Total 2 3 8 3" xfId="20357" xr:uid="{00000000-0005-0000-0000-00001C940000}"/>
    <cellStyle name="Total 2 3 8 3 2" xfId="33156" xr:uid="{00000000-0005-0000-0000-00001D940000}"/>
    <cellStyle name="Total 2 3 8 4" xfId="14660" xr:uid="{00000000-0005-0000-0000-00001E940000}"/>
    <cellStyle name="Total 2 3 8 5" xfId="23204" xr:uid="{00000000-0005-0000-0000-00001F940000}"/>
    <cellStyle name="Total 2 3 9" xfId="1418" xr:uid="{00000000-0005-0000-0000-000020940000}"/>
    <cellStyle name="Total 2 3 9 2" xfId="4318" xr:uid="{00000000-0005-0000-0000-000021940000}"/>
    <cellStyle name="Total 2 3 9 2 2" xfId="20360" xr:uid="{00000000-0005-0000-0000-000022940000}"/>
    <cellStyle name="Total 2 3 9 2 2 2" xfId="33159" xr:uid="{00000000-0005-0000-0000-000023940000}"/>
    <cellStyle name="Total 2 3 9 2 3" xfId="14663" xr:uid="{00000000-0005-0000-0000-000024940000}"/>
    <cellStyle name="Total 2 3 9 2 4" xfId="27106" xr:uid="{00000000-0005-0000-0000-000025940000}"/>
    <cellStyle name="Total 2 3 9 3" xfId="20359" xr:uid="{00000000-0005-0000-0000-000026940000}"/>
    <cellStyle name="Total 2 3 9 3 2" xfId="33158" xr:uid="{00000000-0005-0000-0000-000027940000}"/>
    <cellStyle name="Total 2 3 9 4" xfId="14662" xr:uid="{00000000-0005-0000-0000-000028940000}"/>
    <cellStyle name="Total 2 3 9 5" xfId="21608" xr:uid="{00000000-0005-0000-0000-000029940000}"/>
    <cellStyle name="Total 2 4" xfId="2378" xr:uid="{00000000-0005-0000-0000-00002A940000}"/>
    <cellStyle name="Total 2 4 2" xfId="5276" xr:uid="{00000000-0005-0000-0000-00002B940000}"/>
    <cellStyle name="Total 2 4 2 2" xfId="20362" xr:uid="{00000000-0005-0000-0000-00002C940000}"/>
    <cellStyle name="Total 2 4 2 2 2" xfId="33161" xr:uid="{00000000-0005-0000-0000-00002D940000}"/>
    <cellStyle name="Total 2 4 2 3" xfId="14665" xr:uid="{00000000-0005-0000-0000-00002E940000}"/>
    <cellStyle name="Total 2 4 2 4" xfId="27107" xr:uid="{00000000-0005-0000-0000-00002F940000}"/>
    <cellStyle name="Total 2 4 3" xfId="20361" xr:uid="{00000000-0005-0000-0000-000030940000}"/>
    <cellStyle name="Total 2 4 3 2" xfId="33160" xr:uid="{00000000-0005-0000-0000-000031940000}"/>
    <cellStyle name="Total 2 4 4" xfId="14664" xr:uid="{00000000-0005-0000-0000-000032940000}"/>
    <cellStyle name="Total 2 4 5" xfId="22567" xr:uid="{00000000-0005-0000-0000-000033940000}"/>
    <cellStyle name="Total 2 5" xfId="1536" xr:uid="{00000000-0005-0000-0000-000034940000}"/>
    <cellStyle name="Total 2 5 2" xfId="4435" xr:uid="{00000000-0005-0000-0000-000035940000}"/>
    <cellStyle name="Total 2 5 2 2" xfId="20364" xr:uid="{00000000-0005-0000-0000-000036940000}"/>
    <cellStyle name="Total 2 5 2 2 2" xfId="33163" xr:uid="{00000000-0005-0000-0000-000037940000}"/>
    <cellStyle name="Total 2 5 2 3" xfId="14667" xr:uid="{00000000-0005-0000-0000-000038940000}"/>
    <cellStyle name="Total 2 5 2 4" xfId="27108" xr:uid="{00000000-0005-0000-0000-000039940000}"/>
    <cellStyle name="Total 2 5 3" xfId="20363" xr:uid="{00000000-0005-0000-0000-00003A940000}"/>
    <cellStyle name="Total 2 5 3 2" xfId="33162" xr:uid="{00000000-0005-0000-0000-00003B940000}"/>
    <cellStyle name="Total 2 5 4" xfId="14666" xr:uid="{00000000-0005-0000-0000-00003C940000}"/>
    <cellStyle name="Total 2 5 5" xfId="21725" xr:uid="{00000000-0005-0000-0000-00003D940000}"/>
    <cellStyle name="Total 2 6" xfId="3387" xr:uid="{00000000-0005-0000-0000-00003E940000}"/>
    <cellStyle name="Total 2 6 2" xfId="6284" xr:uid="{00000000-0005-0000-0000-00003F940000}"/>
    <cellStyle name="Total 2 6 2 2" xfId="20366" xr:uid="{00000000-0005-0000-0000-000040940000}"/>
    <cellStyle name="Total 2 6 2 2 2" xfId="33165" xr:uid="{00000000-0005-0000-0000-000041940000}"/>
    <cellStyle name="Total 2 6 2 3" xfId="14669" xr:uid="{00000000-0005-0000-0000-000042940000}"/>
    <cellStyle name="Total 2 6 2 4" xfId="27109" xr:uid="{00000000-0005-0000-0000-000043940000}"/>
    <cellStyle name="Total 2 6 3" xfId="20365" xr:uid="{00000000-0005-0000-0000-000044940000}"/>
    <cellStyle name="Total 2 6 3 2" xfId="33164" xr:uid="{00000000-0005-0000-0000-000045940000}"/>
    <cellStyle name="Total 2 6 4" xfId="14668" xr:uid="{00000000-0005-0000-0000-000046940000}"/>
    <cellStyle name="Total 2 6 5" xfId="23575" xr:uid="{00000000-0005-0000-0000-000047940000}"/>
    <cellStyle name="Total 2 7" xfId="3139" xr:uid="{00000000-0005-0000-0000-000048940000}"/>
    <cellStyle name="Total 2 7 2" xfId="6036" xr:uid="{00000000-0005-0000-0000-000049940000}"/>
    <cellStyle name="Total 2 7 2 2" xfId="20368" xr:uid="{00000000-0005-0000-0000-00004A940000}"/>
    <cellStyle name="Total 2 7 2 2 2" xfId="33167" xr:uid="{00000000-0005-0000-0000-00004B940000}"/>
    <cellStyle name="Total 2 7 2 3" xfId="14671" xr:uid="{00000000-0005-0000-0000-00004C940000}"/>
    <cellStyle name="Total 2 7 2 4" xfId="27110" xr:uid="{00000000-0005-0000-0000-00004D940000}"/>
    <cellStyle name="Total 2 7 3" xfId="20367" xr:uid="{00000000-0005-0000-0000-00004E940000}"/>
    <cellStyle name="Total 2 7 3 2" xfId="33166" xr:uid="{00000000-0005-0000-0000-00004F940000}"/>
    <cellStyle name="Total 2 7 4" xfId="14670" xr:uid="{00000000-0005-0000-0000-000050940000}"/>
    <cellStyle name="Total 2 7 5" xfId="23327" xr:uid="{00000000-0005-0000-0000-000051940000}"/>
    <cellStyle name="Total 2 8" xfId="3636" xr:uid="{00000000-0005-0000-0000-000052940000}"/>
    <cellStyle name="Total 2 8 2" xfId="6533" xr:uid="{00000000-0005-0000-0000-000053940000}"/>
    <cellStyle name="Total 2 8 2 2" xfId="20370" xr:uid="{00000000-0005-0000-0000-000054940000}"/>
    <cellStyle name="Total 2 8 2 2 2" xfId="33169" xr:uid="{00000000-0005-0000-0000-000055940000}"/>
    <cellStyle name="Total 2 8 2 3" xfId="14673" xr:uid="{00000000-0005-0000-0000-000056940000}"/>
    <cellStyle name="Total 2 8 2 4" xfId="27111" xr:uid="{00000000-0005-0000-0000-000057940000}"/>
    <cellStyle name="Total 2 8 3" xfId="20369" xr:uid="{00000000-0005-0000-0000-000058940000}"/>
    <cellStyle name="Total 2 8 3 2" xfId="33168" xr:uid="{00000000-0005-0000-0000-000059940000}"/>
    <cellStyle name="Total 2 8 4" xfId="14672" xr:uid="{00000000-0005-0000-0000-00005A940000}"/>
    <cellStyle name="Total 2 8 5" xfId="23824" xr:uid="{00000000-0005-0000-0000-00005B940000}"/>
    <cellStyle name="Total 2 9" xfId="3818" xr:uid="{00000000-0005-0000-0000-00005C940000}"/>
    <cellStyle name="Total 2 9 2" xfId="6715" xr:uid="{00000000-0005-0000-0000-00005D940000}"/>
    <cellStyle name="Total 2 9 2 2" xfId="20372" xr:uid="{00000000-0005-0000-0000-00005E940000}"/>
    <cellStyle name="Total 2 9 2 2 2" xfId="33171" xr:uid="{00000000-0005-0000-0000-00005F940000}"/>
    <cellStyle name="Total 2 9 2 3" xfId="14675" xr:uid="{00000000-0005-0000-0000-000060940000}"/>
    <cellStyle name="Total 2 9 2 4" xfId="27112" xr:uid="{00000000-0005-0000-0000-000061940000}"/>
    <cellStyle name="Total 2 9 3" xfId="20371" xr:uid="{00000000-0005-0000-0000-000062940000}"/>
    <cellStyle name="Total 2 9 3 2" xfId="33170" xr:uid="{00000000-0005-0000-0000-000063940000}"/>
    <cellStyle name="Total 2 9 4" xfId="14674" xr:uid="{00000000-0005-0000-0000-000064940000}"/>
    <cellStyle name="Total 2 9 5" xfId="24006" xr:uid="{00000000-0005-0000-0000-000065940000}"/>
    <cellStyle name="Total 3" xfId="141" xr:uid="{00000000-0005-0000-0000-000066940000}"/>
    <cellStyle name="Total 3 10" xfId="3953" xr:uid="{00000000-0005-0000-0000-000067940000}"/>
    <cellStyle name="Total 3 10 2" xfId="6850" xr:uid="{00000000-0005-0000-0000-000068940000}"/>
    <cellStyle name="Total 3 10 2 2" xfId="20375" xr:uid="{00000000-0005-0000-0000-000069940000}"/>
    <cellStyle name="Total 3 10 2 2 2" xfId="33174" xr:uid="{00000000-0005-0000-0000-00006A940000}"/>
    <cellStyle name="Total 3 10 2 3" xfId="14678" xr:uid="{00000000-0005-0000-0000-00006B940000}"/>
    <cellStyle name="Total 3 10 2 4" xfId="27113" xr:uid="{00000000-0005-0000-0000-00006C940000}"/>
    <cellStyle name="Total 3 10 3" xfId="20374" xr:uid="{00000000-0005-0000-0000-00006D940000}"/>
    <cellStyle name="Total 3 10 3 2" xfId="33173" xr:uid="{00000000-0005-0000-0000-00006E940000}"/>
    <cellStyle name="Total 3 10 4" xfId="14677" xr:uid="{00000000-0005-0000-0000-00006F940000}"/>
    <cellStyle name="Total 3 10 5" xfId="24141" xr:uid="{00000000-0005-0000-0000-000070940000}"/>
    <cellStyle name="Total 3 11" xfId="4091" xr:uid="{00000000-0005-0000-0000-000071940000}"/>
    <cellStyle name="Total 3 11 2" xfId="6988" xr:uid="{00000000-0005-0000-0000-000072940000}"/>
    <cellStyle name="Total 3 11 2 2" xfId="20377" xr:uid="{00000000-0005-0000-0000-000073940000}"/>
    <cellStyle name="Total 3 11 2 2 2" xfId="33176" xr:uid="{00000000-0005-0000-0000-000074940000}"/>
    <cellStyle name="Total 3 11 2 3" xfId="14680" xr:uid="{00000000-0005-0000-0000-000075940000}"/>
    <cellStyle name="Total 3 11 2 4" xfId="27114" xr:uid="{00000000-0005-0000-0000-000076940000}"/>
    <cellStyle name="Total 3 11 3" xfId="20376" xr:uid="{00000000-0005-0000-0000-000077940000}"/>
    <cellStyle name="Total 3 11 3 2" xfId="33175" xr:uid="{00000000-0005-0000-0000-000078940000}"/>
    <cellStyle name="Total 3 11 4" xfId="14679" xr:uid="{00000000-0005-0000-0000-000079940000}"/>
    <cellStyle name="Total 3 11 5" xfId="24279" xr:uid="{00000000-0005-0000-0000-00007A940000}"/>
    <cellStyle name="Total 3 12" xfId="3933" xr:uid="{00000000-0005-0000-0000-00007B940000}"/>
    <cellStyle name="Total 3 12 2" xfId="6830" xr:uid="{00000000-0005-0000-0000-00007C940000}"/>
    <cellStyle name="Total 3 12 2 2" xfId="20379" xr:uid="{00000000-0005-0000-0000-00007D940000}"/>
    <cellStyle name="Total 3 12 2 2 2" xfId="33178" xr:uid="{00000000-0005-0000-0000-00007E940000}"/>
    <cellStyle name="Total 3 12 2 3" xfId="14682" xr:uid="{00000000-0005-0000-0000-00007F940000}"/>
    <cellStyle name="Total 3 12 2 4" xfId="27115" xr:uid="{00000000-0005-0000-0000-000080940000}"/>
    <cellStyle name="Total 3 12 3" xfId="20378" xr:uid="{00000000-0005-0000-0000-000081940000}"/>
    <cellStyle name="Total 3 12 3 2" xfId="33177" xr:uid="{00000000-0005-0000-0000-000082940000}"/>
    <cellStyle name="Total 3 12 4" xfId="14681" xr:uid="{00000000-0005-0000-0000-000083940000}"/>
    <cellStyle name="Total 3 12 5" xfId="24121" xr:uid="{00000000-0005-0000-0000-000084940000}"/>
    <cellStyle name="Total 3 13" xfId="3411" xr:uid="{00000000-0005-0000-0000-000085940000}"/>
    <cellStyle name="Total 3 13 2" xfId="6308" xr:uid="{00000000-0005-0000-0000-000086940000}"/>
    <cellStyle name="Total 3 13 2 2" xfId="20381" xr:uid="{00000000-0005-0000-0000-000087940000}"/>
    <cellStyle name="Total 3 13 2 2 2" xfId="33180" xr:uid="{00000000-0005-0000-0000-000088940000}"/>
    <cellStyle name="Total 3 13 2 3" xfId="14684" xr:uid="{00000000-0005-0000-0000-000089940000}"/>
    <cellStyle name="Total 3 13 2 4" xfId="27116" xr:uid="{00000000-0005-0000-0000-00008A940000}"/>
    <cellStyle name="Total 3 13 3" xfId="20380" xr:uid="{00000000-0005-0000-0000-00008B940000}"/>
    <cellStyle name="Total 3 13 3 2" xfId="33179" xr:uid="{00000000-0005-0000-0000-00008C940000}"/>
    <cellStyle name="Total 3 13 4" xfId="14683" xr:uid="{00000000-0005-0000-0000-00008D940000}"/>
    <cellStyle name="Total 3 13 5" xfId="23599" xr:uid="{00000000-0005-0000-0000-00008E940000}"/>
    <cellStyle name="Total 3 14" xfId="4211" xr:uid="{00000000-0005-0000-0000-00008F940000}"/>
    <cellStyle name="Total 3 14 2" xfId="20382" xr:uid="{00000000-0005-0000-0000-000090940000}"/>
    <cellStyle name="Total 3 14 2 2" xfId="33181" xr:uid="{00000000-0005-0000-0000-000091940000}"/>
    <cellStyle name="Total 3 14 3" xfId="14685" xr:uid="{00000000-0005-0000-0000-000092940000}"/>
    <cellStyle name="Total 3 14 4" xfId="27117" xr:uid="{00000000-0005-0000-0000-000093940000}"/>
    <cellStyle name="Total 3 15" xfId="20373" xr:uid="{00000000-0005-0000-0000-000094940000}"/>
    <cellStyle name="Total 3 15 2" xfId="33172" xr:uid="{00000000-0005-0000-0000-000095940000}"/>
    <cellStyle name="Total 3 16" xfId="14676" xr:uid="{00000000-0005-0000-0000-000096940000}"/>
    <cellStyle name="Total 3 17" xfId="21598" xr:uid="{00000000-0005-0000-0000-000097940000}"/>
    <cellStyle name="Total 3 2" xfId="1292" xr:uid="{00000000-0005-0000-0000-000098940000}"/>
    <cellStyle name="Total 3 2 10" xfId="3125" xr:uid="{00000000-0005-0000-0000-000099940000}"/>
    <cellStyle name="Total 3 2 10 2" xfId="6022" xr:uid="{00000000-0005-0000-0000-00009A940000}"/>
    <cellStyle name="Total 3 2 10 2 2" xfId="20385" xr:uid="{00000000-0005-0000-0000-00009B940000}"/>
    <cellStyle name="Total 3 2 10 2 2 2" xfId="33184" xr:uid="{00000000-0005-0000-0000-00009C940000}"/>
    <cellStyle name="Total 3 2 10 2 3" xfId="14688" xr:uid="{00000000-0005-0000-0000-00009D940000}"/>
    <cellStyle name="Total 3 2 10 2 4" xfId="27118" xr:uid="{00000000-0005-0000-0000-00009E940000}"/>
    <cellStyle name="Total 3 2 10 3" xfId="20384" xr:uid="{00000000-0005-0000-0000-00009F940000}"/>
    <cellStyle name="Total 3 2 10 3 2" xfId="33183" xr:uid="{00000000-0005-0000-0000-0000A0940000}"/>
    <cellStyle name="Total 3 2 10 4" xfId="14687" xr:uid="{00000000-0005-0000-0000-0000A1940000}"/>
    <cellStyle name="Total 3 2 10 5" xfId="23313" xr:uid="{00000000-0005-0000-0000-0000A2940000}"/>
    <cellStyle name="Total 3 2 11" xfId="3242" xr:uid="{00000000-0005-0000-0000-0000A3940000}"/>
    <cellStyle name="Total 3 2 11 2" xfId="6139" xr:uid="{00000000-0005-0000-0000-0000A4940000}"/>
    <cellStyle name="Total 3 2 11 2 2" xfId="20387" xr:uid="{00000000-0005-0000-0000-0000A5940000}"/>
    <cellStyle name="Total 3 2 11 2 2 2" xfId="33186" xr:uid="{00000000-0005-0000-0000-0000A6940000}"/>
    <cellStyle name="Total 3 2 11 2 3" xfId="14690" xr:uid="{00000000-0005-0000-0000-0000A7940000}"/>
    <cellStyle name="Total 3 2 11 2 4" xfId="27119" xr:uid="{00000000-0005-0000-0000-0000A8940000}"/>
    <cellStyle name="Total 3 2 11 3" xfId="20386" xr:uid="{00000000-0005-0000-0000-0000A9940000}"/>
    <cellStyle name="Total 3 2 11 3 2" xfId="33185" xr:uid="{00000000-0005-0000-0000-0000AA940000}"/>
    <cellStyle name="Total 3 2 11 4" xfId="14689" xr:uid="{00000000-0005-0000-0000-0000AB940000}"/>
    <cellStyle name="Total 3 2 11 5" xfId="23430" xr:uid="{00000000-0005-0000-0000-0000AC940000}"/>
    <cellStyle name="Total 3 2 12" xfId="3325" xr:uid="{00000000-0005-0000-0000-0000AD940000}"/>
    <cellStyle name="Total 3 2 12 2" xfId="6222" xr:uid="{00000000-0005-0000-0000-0000AE940000}"/>
    <cellStyle name="Total 3 2 12 2 2" xfId="20389" xr:uid="{00000000-0005-0000-0000-0000AF940000}"/>
    <cellStyle name="Total 3 2 12 2 2 2" xfId="33188" xr:uid="{00000000-0005-0000-0000-0000B0940000}"/>
    <cellStyle name="Total 3 2 12 2 3" xfId="14692" xr:uid="{00000000-0005-0000-0000-0000B1940000}"/>
    <cellStyle name="Total 3 2 12 2 4" xfId="27120" xr:uid="{00000000-0005-0000-0000-0000B2940000}"/>
    <cellStyle name="Total 3 2 12 3" xfId="20388" xr:uid="{00000000-0005-0000-0000-0000B3940000}"/>
    <cellStyle name="Total 3 2 12 3 2" xfId="33187" xr:uid="{00000000-0005-0000-0000-0000B4940000}"/>
    <cellStyle name="Total 3 2 12 4" xfId="14691" xr:uid="{00000000-0005-0000-0000-0000B5940000}"/>
    <cellStyle name="Total 3 2 12 5" xfId="23513" xr:uid="{00000000-0005-0000-0000-0000B6940000}"/>
    <cellStyle name="Total 3 2 13" xfId="3393" xr:uid="{00000000-0005-0000-0000-0000B7940000}"/>
    <cellStyle name="Total 3 2 13 2" xfId="6290" xr:uid="{00000000-0005-0000-0000-0000B8940000}"/>
    <cellStyle name="Total 3 2 13 2 2" xfId="20391" xr:uid="{00000000-0005-0000-0000-0000B9940000}"/>
    <cellStyle name="Total 3 2 13 2 2 2" xfId="33190" xr:uid="{00000000-0005-0000-0000-0000BA940000}"/>
    <cellStyle name="Total 3 2 13 2 3" xfId="14694" xr:uid="{00000000-0005-0000-0000-0000BB940000}"/>
    <cellStyle name="Total 3 2 13 2 4" xfId="27121" xr:uid="{00000000-0005-0000-0000-0000BC940000}"/>
    <cellStyle name="Total 3 2 13 3" xfId="20390" xr:uid="{00000000-0005-0000-0000-0000BD940000}"/>
    <cellStyle name="Total 3 2 13 3 2" xfId="33189" xr:uid="{00000000-0005-0000-0000-0000BE940000}"/>
    <cellStyle name="Total 3 2 13 4" xfId="14693" xr:uid="{00000000-0005-0000-0000-0000BF940000}"/>
    <cellStyle name="Total 3 2 13 5" xfId="23581" xr:uid="{00000000-0005-0000-0000-0000C0940000}"/>
    <cellStyle name="Total 3 2 14" xfId="3469" xr:uid="{00000000-0005-0000-0000-0000C1940000}"/>
    <cellStyle name="Total 3 2 14 2" xfId="6366" xr:uid="{00000000-0005-0000-0000-0000C2940000}"/>
    <cellStyle name="Total 3 2 14 2 2" xfId="20393" xr:uid="{00000000-0005-0000-0000-0000C3940000}"/>
    <cellStyle name="Total 3 2 14 2 2 2" xfId="33192" xr:uid="{00000000-0005-0000-0000-0000C4940000}"/>
    <cellStyle name="Total 3 2 14 2 3" xfId="14696" xr:uid="{00000000-0005-0000-0000-0000C5940000}"/>
    <cellStyle name="Total 3 2 14 2 4" xfId="27122" xr:uid="{00000000-0005-0000-0000-0000C6940000}"/>
    <cellStyle name="Total 3 2 14 3" xfId="20392" xr:uid="{00000000-0005-0000-0000-0000C7940000}"/>
    <cellStyle name="Total 3 2 14 3 2" xfId="33191" xr:uid="{00000000-0005-0000-0000-0000C8940000}"/>
    <cellStyle name="Total 3 2 14 4" xfId="14695" xr:uid="{00000000-0005-0000-0000-0000C9940000}"/>
    <cellStyle name="Total 3 2 14 5" xfId="23657" xr:uid="{00000000-0005-0000-0000-0000CA940000}"/>
    <cellStyle name="Total 3 2 15" xfId="3551" xr:uid="{00000000-0005-0000-0000-0000CB940000}"/>
    <cellStyle name="Total 3 2 15 2" xfId="6448" xr:uid="{00000000-0005-0000-0000-0000CC940000}"/>
    <cellStyle name="Total 3 2 15 2 2" xfId="20395" xr:uid="{00000000-0005-0000-0000-0000CD940000}"/>
    <cellStyle name="Total 3 2 15 2 2 2" xfId="33194" xr:uid="{00000000-0005-0000-0000-0000CE940000}"/>
    <cellStyle name="Total 3 2 15 2 3" xfId="14698" xr:uid="{00000000-0005-0000-0000-0000CF940000}"/>
    <cellStyle name="Total 3 2 15 2 4" xfId="27123" xr:uid="{00000000-0005-0000-0000-0000D0940000}"/>
    <cellStyle name="Total 3 2 15 3" xfId="20394" xr:uid="{00000000-0005-0000-0000-0000D1940000}"/>
    <cellStyle name="Total 3 2 15 3 2" xfId="33193" xr:uid="{00000000-0005-0000-0000-0000D2940000}"/>
    <cellStyle name="Total 3 2 15 4" xfId="14697" xr:uid="{00000000-0005-0000-0000-0000D3940000}"/>
    <cellStyle name="Total 3 2 15 5" xfId="23739" xr:uid="{00000000-0005-0000-0000-0000D4940000}"/>
    <cellStyle name="Total 3 2 16" xfId="3626" xr:uid="{00000000-0005-0000-0000-0000D5940000}"/>
    <cellStyle name="Total 3 2 16 2" xfId="6523" xr:uid="{00000000-0005-0000-0000-0000D6940000}"/>
    <cellStyle name="Total 3 2 16 2 2" xfId="20397" xr:uid="{00000000-0005-0000-0000-0000D7940000}"/>
    <cellStyle name="Total 3 2 16 2 2 2" xfId="33196" xr:uid="{00000000-0005-0000-0000-0000D8940000}"/>
    <cellStyle name="Total 3 2 16 2 3" xfId="14700" xr:uid="{00000000-0005-0000-0000-0000D9940000}"/>
    <cellStyle name="Total 3 2 16 2 4" xfId="27124" xr:uid="{00000000-0005-0000-0000-0000DA940000}"/>
    <cellStyle name="Total 3 2 16 3" xfId="20396" xr:uid="{00000000-0005-0000-0000-0000DB940000}"/>
    <cellStyle name="Total 3 2 16 3 2" xfId="33195" xr:uid="{00000000-0005-0000-0000-0000DC940000}"/>
    <cellStyle name="Total 3 2 16 4" xfId="14699" xr:uid="{00000000-0005-0000-0000-0000DD940000}"/>
    <cellStyle name="Total 3 2 16 5" xfId="23814" xr:uid="{00000000-0005-0000-0000-0000DE940000}"/>
    <cellStyle name="Total 3 2 17" xfId="3718" xr:uid="{00000000-0005-0000-0000-0000DF940000}"/>
    <cellStyle name="Total 3 2 17 2" xfId="6615" xr:uid="{00000000-0005-0000-0000-0000E0940000}"/>
    <cellStyle name="Total 3 2 17 2 2" xfId="20399" xr:uid="{00000000-0005-0000-0000-0000E1940000}"/>
    <cellStyle name="Total 3 2 17 2 2 2" xfId="33198" xr:uid="{00000000-0005-0000-0000-0000E2940000}"/>
    <cellStyle name="Total 3 2 17 2 3" xfId="14702" xr:uid="{00000000-0005-0000-0000-0000E3940000}"/>
    <cellStyle name="Total 3 2 17 2 4" xfId="27125" xr:uid="{00000000-0005-0000-0000-0000E4940000}"/>
    <cellStyle name="Total 3 2 17 3" xfId="20398" xr:uid="{00000000-0005-0000-0000-0000E5940000}"/>
    <cellStyle name="Total 3 2 17 3 2" xfId="33197" xr:uid="{00000000-0005-0000-0000-0000E6940000}"/>
    <cellStyle name="Total 3 2 17 4" xfId="14701" xr:uid="{00000000-0005-0000-0000-0000E7940000}"/>
    <cellStyle name="Total 3 2 17 5" xfId="23906" xr:uid="{00000000-0005-0000-0000-0000E8940000}"/>
    <cellStyle name="Total 3 2 18" xfId="3747" xr:uid="{00000000-0005-0000-0000-0000E9940000}"/>
    <cellStyle name="Total 3 2 18 2" xfId="6644" xr:uid="{00000000-0005-0000-0000-0000EA940000}"/>
    <cellStyle name="Total 3 2 18 2 2" xfId="20401" xr:uid="{00000000-0005-0000-0000-0000EB940000}"/>
    <cellStyle name="Total 3 2 18 2 2 2" xfId="33200" xr:uid="{00000000-0005-0000-0000-0000EC940000}"/>
    <cellStyle name="Total 3 2 18 2 3" xfId="14704" xr:uid="{00000000-0005-0000-0000-0000ED940000}"/>
    <cellStyle name="Total 3 2 18 2 4" xfId="27126" xr:uid="{00000000-0005-0000-0000-0000EE940000}"/>
    <cellStyle name="Total 3 2 18 3" xfId="20400" xr:uid="{00000000-0005-0000-0000-0000EF940000}"/>
    <cellStyle name="Total 3 2 18 3 2" xfId="33199" xr:uid="{00000000-0005-0000-0000-0000F0940000}"/>
    <cellStyle name="Total 3 2 18 4" xfId="14703" xr:uid="{00000000-0005-0000-0000-0000F1940000}"/>
    <cellStyle name="Total 3 2 18 5" xfId="23935" xr:uid="{00000000-0005-0000-0000-0000F2940000}"/>
    <cellStyle name="Total 3 2 19" xfId="3816" xr:uid="{00000000-0005-0000-0000-0000F3940000}"/>
    <cellStyle name="Total 3 2 19 2" xfId="6713" xr:uid="{00000000-0005-0000-0000-0000F4940000}"/>
    <cellStyle name="Total 3 2 19 2 2" xfId="20403" xr:uid="{00000000-0005-0000-0000-0000F5940000}"/>
    <cellStyle name="Total 3 2 19 2 2 2" xfId="33202" xr:uid="{00000000-0005-0000-0000-0000F6940000}"/>
    <cellStyle name="Total 3 2 19 2 3" xfId="14706" xr:uid="{00000000-0005-0000-0000-0000F7940000}"/>
    <cellStyle name="Total 3 2 19 2 4" xfId="27127" xr:uid="{00000000-0005-0000-0000-0000F8940000}"/>
    <cellStyle name="Total 3 2 19 3" xfId="20402" xr:uid="{00000000-0005-0000-0000-0000F9940000}"/>
    <cellStyle name="Total 3 2 19 3 2" xfId="33201" xr:uid="{00000000-0005-0000-0000-0000FA940000}"/>
    <cellStyle name="Total 3 2 19 4" xfId="14705" xr:uid="{00000000-0005-0000-0000-0000FB940000}"/>
    <cellStyle name="Total 3 2 19 5" xfId="24004" xr:uid="{00000000-0005-0000-0000-0000FC940000}"/>
    <cellStyle name="Total 3 2 2" xfId="2356" xr:uid="{00000000-0005-0000-0000-0000FD940000}"/>
    <cellStyle name="Total 3 2 2 2" xfId="5254" xr:uid="{00000000-0005-0000-0000-0000FE940000}"/>
    <cellStyle name="Total 3 2 2 2 2" xfId="20405" xr:uid="{00000000-0005-0000-0000-0000FF940000}"/>
    <cellStyle name="Total 3 2 2 2 2 2" xfId="33204" xr:uid="{00000000-0005-0000-0000-000000950000}"/>
    <cellStyle name="Total 3 2 2 2 3" xfId="14708" xr:uid="{00000000-0005-0000-0000-000001950000}"/>
    <cellStyle name="Total 3 2 2 2 4" xfId="27128" xr:uid="{00000000-0005-0000-0000-000002950000}"/>
    <cellStyle name="Total 3 2 2 3" xfId="20404" xr:uid="{00000000-0005-0000-0000-000003950000}"/>
    <cellStyle name="Total 3 2 2 3 2" xfId="33203" xr:uid="{00000000-0005-0000-0000-000004950000}"/>
    <cellStyle name="Total 3 2 2 4" xfId="14707" xr:uid="{00000000-0005-0000-0000-000005950000}"/>
    <cellStyle name="Total 3 2 2 5" xfId="22545" xr:uid="{00000000-0005-0000-0000-000006950000}"/>
    <cellStyle name="Total 3 2 20" xfId="3874" xr:uid="{00000000-0005-0000-0000-000007950000}"/>
    <cellStyle name="Total 3 2 20 2" xfId="6771" xr:uid="{00000000-0005-0000-0000-000008950000}"/>
    <cellStyle name="Total 3 2 20 2 2" xfId="20407" xr:uid="{00000000-0005-0000-0000-000009950000}"/>
    <cellStyle name="Total 3 2 20 2 2 2" xfId="33206" xr:uid="{00000000-0005-0000-0000-00000A950000}"/>
    <cellStyle name="Total 3 2 20 2 3" xfId="14710" xr:uid="{00000000-0005-0000-0000-00000B950000}"/>
    <cellStyle name="Total 3 2 20 2 4" xfId="27129" xr:uid="{00000000-0005-0000-0000-00000C950000}"/>
    <cellStyle name="Total 3 2 20 3" xfId="20406" xr:uid="{00000000-0005-0000-0000-00000D950000}"/>
    <cellStyle name="Total 3 2 20 3 2" xfId="33205" xr:uid="{00000000-0005-0000-0000-00000E950000}"/>
    <cellStyle name="Total 3 2 20 4" xfId="14709" xr:uid="{00000000-0005-0000-0000-00000F950000}"/>
    <cellStyle name="Total 3 2 20 5" xfId="24062" xr:uid="{00000000-0005-0000-0000-000010950000}"/>
    <cellStyle name="Total 3 2 21" xfId="3900" xr:uid="{00000000-0005-0000-0000-000011950000}"/>
    <cellStyle name="Total 3 2 21 2" xfId="6797" xr:uid="{00000000-0005-0000-0000-000012950000}"/>
    <cellStyle name="Total 3 2 21 2 2" xfId="20409" xr:uid="{00000000-0005-0000-0000-000013950000}"/>
    <cellStyle name="Total 3 2 21 2 2 2" xfId="33208" xr:uid="{00000000-0005-0000-0000-000014950000}"/>
    <cellStyle name="Total 3 2 21 2 3" xfId="14712" xr:uid="{00000000-0005-0000-0000-000015950000}"/>
    <cellStyle name="Total 3 2 21 2 4" xfId="27130" xr:uid="{00000000-0005-0000-0000-000016950000}"/>
    <cellStyle name="Total 3 2 21 3" xfId="20408" xr:uid="{00000000-0005-0000-0000-000017950000}"/>
    <cellStyle name="Total 3 2 21 3 2" xfId="33207" xr:uid="{00000000-0005-0000-0000-000018950000}"/>
    <cellStyle name="Total 3 2 21 4" xfId="14711" xr:uid="{00000000-0005-0000-0000-000019950000}"/>
    <cellStyle name="Total 3 2 21 5" xfId="24088" xr:uid="{00000000-0005-0000-0000-00001A950000}"/>
    <cellStyle name="Total 3 2 22" xfId="3960" xr:uid="{00000000-0005-0000-0000-00001B950000}"/>
    <cellStyle name="Total 3 2 22 2" xfId="6857" xr:uid="{00000000-0005-0000-0000-00001C950000}"/>
    <cellStyle name="Total 3 2 22 2 2" xfId="20411" xr:uid="{00000000-0005-0000-0000-00001D950000}"/>
    <cellStyle name="Total 3 2 22 2 2 2" xfId="33210" xr:uid="{00000000-0005-0000-0000-00001E950000}"/>
    <cellStyle name="Total 3 2 22 2 3" xfId="14714" xr:uid="{00000000-0005-0000-0000-00001F950000}"/>
    <cellStyle name="Total 3 2 22 2 4" xfId="27131" xr:uid="{00000000-0005-0000-0000-000020950000}"/>
    <cellStyle name="Total 3 2 22 3" xfId="20410" xr:uid="{00000000-0005-0000-0000-000021950000}"/>
    <cellStyle name="Total 3 2 22 3 2" xfId="33209" xr:uid="{00000000-0005-0000-0000-000022950000}"/>
    <cellStyle name="Total 3 2 22 4" xfId="14713" xr:uid="{00000000-0005-0000-0000-000023950000}"/>
    <cellStyle name="Total 3 2 22 5" xfId="24148" xr:uid="{00000000-0005-0000-0000-000024950000}"/>
    <cellStyle name="Total 3 2 23" xfId="4008" xr:uid="{00000000-0005-0000-0000-000025950000}"/>
    <cellStyle name="Total 3 2 23 2" xfId="6905" xr:uid="{00000000-0005-0000-0000-000026950000}"/>
    <cellStyle name="Total 3 2 23 2 2" xfId="20413" xr:uid="{00000000-0005-0000-0000-000027950000}"/>
    <cellStyle name="Total 3 2 23 2 2 2" xfId="33212" xr:uid="{00000000-0005-0000-0000-000028950000}"/>
    <cellStyle name="Total 3 2 23 2 3" xfId="14716" xr:uid="{00000000-0005-0000-0000-000029950000}"/>
    <cellStyle name="Total 3 2 23 2 4" xfId="27132" xr:uid="{00000000-0005-0000-0000-00002A950000}"/>
    <cellStyle name="Total 3 2 23 3" xfId="20412" xr:uid="{00000000-0005-0000-0000-00002B950000}"/>
    <cellStyle name="Total 3 2 23 3 2" xfId="33211" xr:uid="{00000000-0005-0000-0000-00002C950000}"/>
    <cellStyle name="Total 3 2 23 4" xfId="14715" xr:uid="{00000000-0005-0000-0000-00002D950000}"/>
    <cellStyle name="Total 3 2 23 5" xfId="24196" xr:uid="{00000000-0005-0000-0000-00002E950000}"/>
    <cellStyle name="Total 3 2 24" xfId="4031" xr:uid="{00000000-0005-0000-0000-00002F950000}"/>
    <cellStyle name="Total 3 2 24 2" xfId="6928" xr:uid="{00000000-0005-0000-0000-000030950000}"/>
    <cellStyle name="Total 3 2 24 2 2" xfId="20415" xr:uid="{00000000-0005-0000-0000-000031950000}"/>
    <cellStyle name="Total 3 2 24 2 2 2" xfId="33214" xr:uid="{00000000-0005-0000-0000-000032950000}"/>
    <cellStyle name="Total 3 2 24 2 3" xfId="14718" xr:uid="{00000000-0005-0000-0000-000033950000}"/>
    <cellStyle name="Total 3 2 24 2 4" xfId="27133" xr:uid="{00000000-0005-0000-0000-000034950000}"/>
    <cellStyle name="Total 3 2 24 3" xfId="20414" xr:uid="{00000000-0005-0000-0000-000035950000}"/>
    <cellStyle name="Total 3 2 24 3 2" xfId="33213" xr:uid="{00000000-0005-0000-0000-000036950000}"/>
    <cellStyle name="Total 3 2 24 4" xfId="14717" xr:uid="{00000000-0005-0000-0000-000037950000}"/>
    <cellStyle name="Total 3 2 24 5" xfId="24219" xr:uid="{00000000-0005-0000-0000-000038950000}"/>
    <cellStyle name="Total 3 2 25" xfId="4085" xr:uid="{00000000-0005-0000-0000-000039950000}"/>
    <cellStyle name="Total 3 2 25 2" xfId="6982" xr:uid="{00000000-0005-0000-0000-00003A950000}"/>
    <cellStyle name="Total 3 2 25 2 2" xfId="20417" xr:uid="{00000000-0005-0000-0000-00003B950000}"/>
    <cellStyle name="Total 3 2 25 2 2 2" xfId="33216" xr:uid="{00000000-0005-0000-0000-00003C950000}"/>
    <cellStyle name="Total 3 2 25 2 3" xfId="14720" xr:uid="{00000000-0005-0000-0000-00003D950000}"/>
    <cellStyle name="Total 3 2 25 2 4" xfId="27134" xr:uid="{00000000-0005-0000-0000-00003E950000}"/>
    <cellStyle name="Total 3 2 25 3" xfId="20416" xr:uid="{00000000-0005-0000-0000-00003F950000}"/>
    <cellStyle name="Total 3 2 25 3 2" xfId="33215" xr:uid="{00000000-0005-0000-0000-000040950000}"/>
    <cellStyle name="Total 3 2 25 4" xfId="14719" xr:uid="{00000000-0005-0000-0000-000041950000}"/>
    <cellStyle name="Total 3 2 25 5" xfId="24273" xr:uid="{00000000-0005-0000-0000-000042950000}"/>
    <cellStyle name="Total 3 2 26" xfId="4097" xr:uid="{00000000-0005-0000-0000-000043950000}"/>
    <cellStyle name="Total 3 2 26 2" xfId="6994" xr:uid="{00000000-0005-0000-0000-000044950000}"/>
    <cellStyle name="Total 3 2 26 2 2" xfId="20419" xr:uid="{00000000-0005-0000-0000-000045950000}"/>
    <cellStyle name="Total 3 2 26 2 2 2" xfId="33218" xr:uid="{00000000-0005-0000-0000-000046950000}"/>
    <cellStyle name="Total 3 2 26 2 3" xfId="14722" xr:uid="{00000000-0005-0000-0000-000047950000}"/>
    <cellStyle name="Total 3 2 26 2 4" xfId="27135" xr:uid="{00000000-0005-0000-0000-000048950000}"/>
    <cellStyle name="Total 3 2 26 3" xfId="20418" xr:uid="{00000000-0005-0000-0000-000049950000}"/>
    <cellStyle name="Total 3 2 26 3 2" xfId="33217" xr:uid="{00000000-0005-0000-0000-00004A950000}"/>
    <cellStyle name="Total 3 2 26 4" xfId="14721" xr:uid="{00000000-0005-0000-0000-00004B950000}"/>
    <cellStyle name="Total 3 2 26 5" xfId="24285" xr:uid="{00000000-0005-0000-0000-00004C950000}"/>
    <cellStyle name="Total 3 2 27" xfId="4111" xr:uid="{00000000-0005-0000-0000-00004D950000}"/>
    <cellStyle name="Total 3 2 27 2" xfId="7008" xr:uid="{00000000-0005-0000-0000-00004E950000}"/>
    <cellStyle name="Total 3 2 27 2 2" xfId="20421" xr:uid="{00000000-0005-0000-0000-00004F950000}"/>
    <cellStyle name="Total 3 2 27 2 2 2" xfId="33220" xr:uid="{00000000-0005-0000-0000-000050950000}"/>
    <cellStyle name="Total 3 2 27 2 3" xfId="14724" xr:uid="{00000000-0005-0000-0000-000051950000}"/>
    <cellStyle name="Total 3 2 27 2 4" xfId="27136" xr:uid="{00000000-0005-0000-0000-000052950000}"/>
    <cellStyle name="Total 3 2 27 3" xfId="20420" xr:uid="{00000000-0005-0000-0000-000053950000}"/>
    <cellStyle name="Total 3 2 27 3 2" xfId="33219" xr:uid="{00000000-0005-0000-0000-000054950000}"/>
    <cellStyle name="Total 3 2 27 4" xfId="14723" xr:uid="{00000000-0005-0000-0000-000055950000}"/>
    <cellStyle name="Total 3 2 27 5" xfId="24299" xr:uid="{00000000-0005-0000-0000-000056950000}"/>
    <cellStyle name="Total 3 2 28" xfId="4131" xr:uid="{00000000-0005-0000-0000-000057950000}"/>
    <cellStyle name="Total 3 2 28 2" xfId="7028" xr:uid="{00000000-0005-0000-0000-000058950000}"/>
    <cellStyle name="Total 3 2 28 2 2" xfId="20423" xr:uid="{00000000-0005-0000-0000-000059950000}"/>
    <cellStyle name="Total 3 2 28 2 2 2" xfId="33222" xr:uid="{00000000-0005-0000-0000-00005A950000}"/>
    <cellStyle name="Total 3 2 28 2 3" xfId="14726" xr:uid="{00000000-0005-0000-0000-00005B950000}"/>
    <cellStyle name="Total 3 2 28 2 4" xfId="27137" xr:uid="{00000000-0005-0000-0000-00005C950000}"/>
    <cellStyle name="Total 3 2 28 3" xfId="20422" xr:uid="{00000000-0005-0000-0000-00005D950000}"/>
    <cellStyle name="Total 3 2 28 3 2" xfId="33221" xr:uid="{00000000-0005-0000-0000-00005E950000}"/>
    <cellStyle name="Total 3 2 28 4" xfId="14725" xr:uid="{00000000-0005-0000-0000-00005F950000}"/>
    <cellStyle name="Total 3 2 28 5" xfId="24319" xr:uid="{00000000-0005-0000-0000-000060950000}"/>
    <cellStyle name="Total 3 2 29" xfId="4140" xr:uid="{00000000-0005-0000-0000-000061950000}"/>
    <cellStyle name="Total 3 2 29 2" xfId="7037" xr:uid="{00000000-0005-0000-0000-000062950000}"/>
    <cellStyle name="Total 3 2 29 2 2" xfId="20425" xr:uid="{00000000-0005-0000-0000-000063950000}"/>
    <cellStyle name="Total 3 2 29 2 2 2" xfId="33224" xr:uid="{00000000-0005-0000-0000-000064950000}"/>
    <cellStyle name="Total 3 2 29 2 3" xfId="14728" xr:uid="{00000000-0005-0000-0000-000065950000}"/>
    <cellStyle name="Total 3 2 29 2 4" xfId="27138" xr:uid="{00000000-0005-0000-0000-000066950000}"/>
    <cellStyle name="Total 3 2 29 3" xfId="20424" xr:uid="{00000000-0005-0000-0000-000067950000}"/>
    <cellStyle name="Total 3 2 29 3 2" xfId="33223" xr:uid="{00000000-0005-0000-0000-000068950000}"/>
    <cellStyle name="Total 3 2 29 4" xfId="14727" xr:uid="{00000000-0005-0000-0000-000069950000}"/>
    <cellStyle name="Total 3 2 29 5" xfId="24328" xr:uid="{00000000-0005-0000-0000-00006A950000}"/>
    <cellStyle name="Total 3 2 3" xfId="2430" xr:uid="{00000000-0005-0000-0000-00006B950000}"/>
    <cellStyle name="Total 3 2 3 2" xfId="5327" xr:uid="{00000000-0005-0000-0000-00006C950000}"/>
    <cellStyle name="Total 3 2 3 2 2" xfId="20427" xr:uid="{00000000-0005-0000-0000-00006D950000}"/>
    <cellStyle name="Total 3 2 3 2 2 2" xfId="33226" xr:uid="{00000000-0005-0000-0000-00006E950000}"/>
    <cellStyle name="Total 3 2 3 2 3" xfId="14730" xr:uid="{00000000-0005-0000-0000-00006F950000}"/>
    <cellStyle name="Total 3 2 3 2 4" xfId="27139" xr:uid="{00000000-0005-0000-0000-000070950000}"/>
    <cellStyle name="Total 3 2 3 3" xfId="20426" xr:uid="{00000000-0005-0000-0000-000071950000}"/>
    <cellStyle name="Total 3 2 3 3 2" xfId="33225" xr:uid="{00000000-0005-0000-0000-000072950000}"/>
    <cellStyle name="Total 3 2 3 4" xfId="14729" xr:uid="{00000000-0005-0000-0000-000073950000}"/>
    <cellStyle name="Total 3 2 3 5" xfId="22618" xr:uid="{00000000-0005-0000-0000-000074950000}"/>
    <cellStyle name="Total 3 2 30" xfId="4144" xr:uid="{00000000-0005-0000-0000-000075950000}"/>
    <cellStyle name="Total 3 2 30 2" xfId="7041" xr:uid="{00000000-0005-0000-0000-000076950000}"/>
    <cellStyle name="Total 3 2 30 2 2" xfId="20429" xr:uid="{00000000-0005-0000-0000-000077950000}"/>
    <cellStyle name="Total 3 2 30 2 2 2" xfId="33228" xr:uid="{00000000-0005-0000-0000-000078950000}"/>
    <cellStyle name="Total 3 2 30 2 3" xfId="14732" xr:uid="{00000000-0005-0000-0000-000079950000}"/>
    <cellStyle name="Total 3 2 30 2 4" xfId="27140" xr:uid="{00000000-0005-0000-0000-00007A950000}"/>
    <cellStyle name="Total 3 2 30 3" xfId="20428" xr:uid="{00000000-0005-0000-0000-00007B950000}"/>
    <cellStyle name="Total 3 2 30 3 2" xfId="33227" xr:uid="{00000000-0005-0000-0000-00007C950000}"/>
    <cellStyle name="Total 3 2 30 4" xfId="14731" xr:uid="{00000000-0005-0000-0000-00007D950000}"/>
    <cellStyle name="Total 3 2 30 5" xfId="24332" xr:uid="{00000000-0005-0000-0000-00007E950000}"/>
    <cellStyle name="Total 3 2 31" xfId="4312" xr:uid="{00000000-0005-0000-0000-00007F950000}"/>
    <cellStyle name="Total 3 2 31 2" xfId="20430" xr:uid="{00000000-0005-0000-0000-000080950000}"/>
    <cellStyle name="Total 3 2 31 2 2" xfId="33229" xr:uid="{00000000-0005-0000-0000-000081950000}"/>
    <cellStyle name="Total 3 2 31 3" xfId="14733" xr:uid="{00000000-0005-0000-0000-000082950000}"/>
    <cellStyle name="Total 3 2 31 4" xfId="27141" xr:uid="{00000000-0005-0000-0000-000083950000}"/>
    <cellStyle name="Total 3 2 32" xfId="7138" xr:uid="{00000000-0005-0000-0000-000084950000}"/>
    <cellStyle name="Total 3 2 32 2" xfId="20383" xr:uid="{00000000-0005-0000-0000-000085950000}"/>
    <cellStyle name="Total 3 2 32 3" xfId="33182" xr:uid="{00000000-0005-0000-0000-000086950000}"/>
    <cellStyle name="Total 3 2 33" xfId="14686" xr:uid="{00000000-0005-0000-0000-000087950000}"/>
    <cellStyle name="Total 3 2 4" xfId="2497" xr:uid="{00000000-0005-0000-0000-000088950000}"/>
    <cellStyle name="Total 3 2 4 2" xfId="5394" xr:uid="{00000000-0005-0000-0000-000089950000}"/>
    <cellStyle name="Total 3 2 4 2 2" xfId="20432" xr:uid="{00000000-0005-0000-0000-00008A950000}"/>
    <cellStyle name="Total 3 2 4 2 2 2" xfId="33231" xr:uid="{00000000-0005-0000-0000-00008B950000}"/>
    <cellStyle name="Total 3 2 4 2 3" xfId="14735" xr:uid="{00000000-0005-0000-0000-00008C950000}"/>
    <cellStyle name="Total 3 2 4 2 4" xfId="27142" xr:uid="{00000000-0005-0000-0000-00008D950000}"/>
    <cellStyle name="Total 3 2 4 3" xfId="20431" xr:uid="{00000000-0005-0000-0000-00008E950000}"/>
    <cellStyle name="Total 3 2 4 3 2" xfId="33230" xr:uid="{00000000-0005-0000-0000-00008F950000}"/>
    <cellStyle name="Total 3 2 4 4" xfId="14734" xr:uid="{00000000-0005-0000-0000-000090950000}"/>
    <cellStyle name="Total 3 2 4 5" xfId="22685" xr:uid="{00000000-0005-0000-0000-000091950000}"/>
    <cellStyle name="Total 3 2 5" xfId="2564" xr:uid="{00000000-0005-0000-0000-000092950000}"/>
    <cellStyle name="Total 3 2 5 2" xfId="5461" xr:uid="{00000000-0005-0000-0000-000093950000}"/>
    <cellStyle name="Total 3 2 5 2 2" xfId="20434" xr:uid="{00000000-0005-0000-0000-000094950000}"/>
    <cellStyle name="Total 3 2 5 2 2 2" xfId="33233" xr:uid="{00000000-0005-0000-0000-000095950000}"/>
    <cellStyle name="Total 3 2 5 2 3" xfId="14737" xr:uid="{00000000-0005-0000-0000-000096950000}"/>
    <cellStyle name="Total 3 2 5 2 4" xfId="27143" xr:uid="{00000000-0005-0000-0000-000097950000}"/>
    <cellStyle name="Total 3 2 5 3" xfId="20433" xr:uid="{00000000-0005-0000-0000-000098950000}"/>
    <cellStyle name="Total 3 2 5 3 2" xfId="33232" xr:uid="{00000000-0005-0000-0000-000099950000}"/>
    <cellStyle name="Total 3 2 5 4" xfId="14736" xr:uid="{00000000-0005-0000-0000-00009A950000}"/>
    <cellStyle name="Total 3 2 5 5" xfId="22752" xr:uid="{00000000-0005-0000-0000-00009B950000}"/>
    <cellStyle name="Total 3 2 6" xfId="2616" xr:uid="{00000000-0005-0000-0000-00009C950000}"/>
    <cellStyle name="Total 3 2 6 2" xfId="5513" xr:uid="{00000000-0005-0000-0000-00009D950000}"/>
    <cellStyle name="Total 3 2 6 2 2" xfId="20436" xr:uid="{00000000-0005-0000-0000-00009E950000}"/>
    <cellStyle name="Total 3 2 6 2 2 2" xfId="33235" xr:uid="{00000000-0005-0000-0000-00009F950000}"/>
    <cellStyle name="Total 3 2 6 2 3" xfId="14739" xr:uid="{00000000-0005-0000-0000-0000A0950000}"/>
    <cellStyle name="Total 3 2 6 2 4" xfId="27144" xr:uid="{00000000-0005-0000-0000-0000A1950000}"/>
    <cellStyle name="Total 3 2 6 3" xfId="20435" xr:uid="{00000000-0005-0000-0000-0000A2950000}"/>
    <cellStyle name="Total 3 2 6 3 2" xfId="33234" xr:uid="{00000000-0005-0000-0000-0000A3950000}"/>
    <cellStyle name="Total 3 2 6 4" xfId="14738" xr:uid="{00000000-0005-0000-0000-0000A4950000}"/>
    <cellStyle name="Total 3 2 6 5" xfId="22804" xr:uid="{00000000-0005-0000-0000-0000A5950000}"/>
    <cellStyle name="Total 3 2 7" xfId="2661" xr:uid="{00000000-0005-0000-0000-0000A6950000}"/>
    <cellStyle name="Total 3 2 7 2" xfId="5558" xr:uid="{00000000-0005-0000-0000-0000A7950000}"/>
    <cellStyle name="Total 3 2 7 2 2" xfId="20438" xr:uid="{00000000-0005-0000-0000-0000A8950000}"/>
    <cellStyle name="Total 3 2 7 2 2 2" xfId="33237" xr:uid="{00000000-0005-0000-0000-0000A9950000}"/>
    <cellStyle name="Total 3 2 7 2 3" xfId="14741" xr:uid="{00000000-0005-0000-0000-0000AA950000}"/>
    <cellStyle name="Total 3 2 7 2 4" xfId="27145" xr:uid="{00000000-0005-0000-0000-0000AB950000}"/>
    <cellStyle name="Total 3 2 7 3" xfId="20437" xr:uid="{00000000-0005-0000-0000-0000AC950000}"/>
    <cellStyle name="Total 3 2 7 3 2" xfId="33236" xr:uid="{00000000-0005-0000-0000-0000AD950000}"/>
    <cellStyle name="Total 3 2 7 4" xfId="14740" xr:uid="{00000000-0005-0000-0000-0000AE950000}"/>
    <cellStyle name="Total 3 2 7 5" xfId="22849" xr:uid="{00000000-0005-0000-0000-0000AF950000}"/>
    <cellStyle name="Total 3 2 8" xfId="3017" xr:uid="{00000000-0005-0000-0000-0000B0950000}"/>
    <cellStyle name="Total 3 2 8 2" xfId="5914" xr:uid="{00000000-0005-0000-0000-0000B1950000}"/>
    <cellStyle name="Total 3 2 8 2 2" xfId="20440" xr:uid="{00000000-0005-0000-0000-0000B2950000}"/>
    <cellStyle name="Total 3 2 8 2 2 2" xfId="33239" xr:uid="{00000000-0005-0000-0000-0000B3950000}"/>
    <cellStyle name="Total 3 2 8 2 3" xfId="14743" xr:uid="{00000000-0005-0000-0000-0000B4950000}"/>
    <cellStyle name="Total 3 2 8 2 4" xfId="27146" xr:uid="{00000000-0005-0000-0000-0000B5950000}"/>
    <cellStyle name="Total 3 2 8 3" xfId="20439" xr:uid="{00000000-0005-0000-0000-0000B6950000}"/>
    <cellStyle name="Total 3 2 8 3 2" xfId="33238" xr:uid="{00000000-0005-0000-0000-0000B7950000}"/>
    <cellStyle name="Total 3 2 8 4" xfId="14742" xr:uid="{00000000-0005-0000-0000-0000B8950000}"/>
    <cellStyle name="Total 3 2 8 5" xfId="23205" xr:uid="{00000000-0005-0000-0000-0000B9950000}"/>
    <cellStyle name="Total 3 2 9" xfId="1429" xr:uid="{00000000-0005-0000-0000-0000BA950000}"/>
    <cellStyle name="Total 3 2 9 2" xfId="4329" xr:uid="{00000000-0005-0000-0000-0000BB950000}"/>
    <cellStyle name="Total 3 2 9 2 2" xfId="20442" xr:uid="{00000000-0005-0000-0000-0000BC950000}"/>
    <cellStyle name="Total 3 2 9 2 2 2" xfId="33241" xr:uid="{00000000-0005-0000-0000-0000BD950000}"/>
    <cellStyle name="Total 3 2 9 2 3" xfId="14745" xr:uid="{00000000-0005-0000-0000-0000BE950000}"/>
    <cellStyle name="Total 3 2 9 2 4" xfId="27147" xr:uid="{00000000-0005-0000-0000-0000BF950000}"/>
    <cellStyle name="Total 3 2 9 3" xfId="20441" xr:uid="{00000000-0005-0000-0000-0000C0950000}"/>
    <cellStyle name="Total 3 2 9 3 2" xfId="33240" xr:uid="{00000000-0005-0000-0000-0000C1950000}"/>
    <cellStyle name="Total 3 2 9 4" xfId="14744" xr:uid="{00000000-0005-0000-0000-0000C2950000}"/>
    <cellStyle name="Total 3 2 9 5" xfId="21619" xr:uid="{00000000-0005-0000-0000-0000C3950000}"/>
    <cellStyle name="Total 3 3" xfId="2258" xr:uid="{00000000-0005-0000-0000-0000C4950000}"/>
    <cellStyle name="Total 3 3 2" xfId="5156" xr:uid="{00000000-0005-0000-0000-0000C5950000}"/>
    <cellStyle name="Total 3 3 2 2" xfId="20444" xr:uid="{00000000-0005-0000-0000-0000C6950000}"/>
    <cellStyle name="Total 3 3 2 2 2" xfId="33243" xr:uid="{00000000-0005-0000-0000-0000C7950000}"/>
    <cellStyle name="Total 3 3 2 3" xfId="14747" xr:uid="{00000000-0005-0000-0000-0000C8950000}"/>
    <cellStyle name="Total 3 3 2 4" xfId="27148" xr:uid="{00000000-0005-0000-0000-0000C9950000}"/>
    <cellStyle name="Total 3 3 3" xfId="20443" xr:uid="{00000000-0005-0000-0000-0000CA950000}"/>
    <cellStyle name="Total 3 3 3 2" xfId="33242" xr:uid="{00000000-0005-0000-0000-0000CB950000}"/>
    <cellStyle name="Total 3 3 4" xfId="14746" xr:uid="{00000000-0005-0000-0000-0000CC950000}"/>
    <cellStyle name="Total 3 3 5" xfId="22447" xr:uid="{00000000-0005-0000-0000-0000CD950000}"/>
    <cellStyle name="Total 3 4" xfId="2407" xr:uid="{00000000-0005-0000-0000-0000CE950000}"/>
    <cellStyle name="Total 3 4 2" xfId="5304" xr:uid="{00000000-0005-0000-0000-0000CF950000}"/>
    <cellStyle name="Total 3 4 2 2" xfId="20446" xr:uid="{00000000-0005-0000-0000-0000D0950000}"/>
    <cellStyle name="Total 3 4 2 2 2" xfId="33245" xr:uid="{00000000-0005-0000-0000-0000D1950000}"/>
    <cellStyle name="Total 3 4 2 3" xfId="14749" xr:uid="{00000000-0005-0000-0000-0000D2950000}"/>
    <cellStyle name="Total 3 4 2 4" xfId="27149" xr:uid="{00000000-0005-0000-0000-0000D3950000}"/>
    <cellStyle name="Total 3 4 3" xfId="20445" xr:uid="{00000000-0005-0000-0000-0000D4950000}"/>
    <cellStyle name="Total 3 4 3 2" xfId="33244" xr:uid="{00000000-0005-0000-0000-0000D5950000}"/>
    <cellStyle name="Total 3 4 4" xfId="14748" xr:uid="{00000000-0005-0000-0000-0000D6950000}"/>
    <cellStyle name="Total 3 4 5" xfId="22595" xr:uid="{00000000-0005-0000-0000-0000D7950000}"/>
    <cellStyle name="Total 3 5" xfId="3050" xr:uid="{00000000-0005-0000-0000-0000D8950000}"/>
    <cellStyle name="Total 3 5 2" xfId="5947" xr:uid="{00000000-0005-0000-0000-0000D9950000}"/>
    <cellStyle name="Total 3 5 2 2" xfId="20448" xr:uid="{00000000-0005-0000-0000-0000DA950000}"/>
    <cellStyle name="Total 3 5 2 2 2" xfId="33247" xr:uid="{00000000-0005-0000-0000-0000DB950000}"/>
    <cellStyle name="Total 3 5 2 3" xfId="14751" xr:uid="{00000000-0005-0000-0000-0000DC950000}"/>
    <cellStyle name="Total 3 5 2 4" xfId="27150" xr:uid="{00000000-0005-0000-0000-0000DD950000}"/>
    <cellStyle name="Total 3 5 3" xfId="20447" xr:uid="{00000000-0005-0000-0000-0000DE950000}"/>
    <cellStyle name="Total 3 5 3 2" xfId="33246" xr:uid="{00000000-0005-0000-0000-0000DF950000}"/>
    <cellStyle name="Total 3 5 4" xfId="14750" xr:uid="{00000000-0005-0000-0000-0000E0950000}"/>
    <cellStyle name="Total 3 5 5" xfId="23238" xr:uid="{00000000-0005-0000-0000-0000E1950000}"/>
    <cellStyle name="Total 3 6" xfId="3344" xr:uid="{00000000-0005-0000-0000-0000E2950000}"/>
    <cellStyle name="Total 3 6 2" xfId="6241" xr:uid="{00000000-0005-0000-0000-0000E3950000}"/>
    <cellStyle name="Total 3 6 2 2" xfId="20450" xr:uid="{00000000-0005-0000-0000-0000E4950000}"/>
    <cellStyle name="Total 3 6 2 2 2" xfId="33249" xr:uid="{00000000-0005-0000-0000-0000E5950000}"/>
    <cellStyle name="Total 3 6 2 3" xfId="14753" xr:uid="{00000000-0005-0000-0000-0000E6950000}"/>
    <cellStyle name="Total 3 6 2 4" xfId="27151" xr:uid="{00000000-0005-0000-0000-0000E7950000}"/>
    <cellStyle name="Total 3 6 3" xfId="20449" xr:uid="{00000000-0005-0000-0000-0000E8950000}"/>
    <cellStyle name="Total 3 6 3 2" xfId="33248" xr:uid="{00000000-0005-0000-0000-0000E9950000}"/>
    <cellStyle name="Total 3 6 4" xfId="14752" xr:uid="{00000000-0005-0000-0000-0000EA950000}"/>
    <cellStyle name="Total 3 6 5" xfId="23532" xr:uid="{00000000-0005-0000-0000-0000EB950000}"/>
    <cellStyle name="Total 3 7" xfId="3022" xr:uid="{00000000-0005-0000-0000-0000EC950000}"/>
    <cellStyle name="Total 3 7 2" xfId="5919" xr:uid="{00000000-0005-0000-0000-0000ED950000}"/>
    <cellStyle name="Total 3 7 2 2" xfId="20452" xr:uid="{00000000-0005-0000-0000-0000EE950000}"/>
    <cellStyle name="Total 3 7 2 2 2" xfId="33251" xr:uid="{00000000-0005-0000-0000-0000EF950000}"/>
    <cellStyle name="Total 3 7 2 3" xfId="14755" xr:uid="{00000000-0005-0000-0000-0000F0950000}"/>
    <cellStyle name="Total 3 7 2 4" xfId="27152" xr:uid="{00000000-0005-0000-0000-0000F1950000}"/>
    <cellStyle name="Total 3 7 3" xfId="20451" xr:uid="{00000000-0005-0000-0000-0000F2950000}"/>
    <cellStyle name="Total 3 7 3 2" xfId="33250" xr:uid="{00000000-0005-0000-0000-0000F3950000}"/>
    <cellStyle name="Total 3 7 4" xfId="14754" xr:uid="{00000000-0005-0000-0000-0000F4950000}"/>
    <cellStyle name="Total 3 7 5" xfId="23210" xr:uid="{00000000-0005-0000-0000-0000F5950000}"/>
    <cellStyle name="Total 3 8" xfId="3402" xr:uid="{00000000-0005-0000-0000-0000F6950000}"/>
    <cellStyle name="Total 3 8 2" xfId="6299" xr:uid="{00000000-0005-0000-0000-0000F7950000}"/>
    <cellStyle name="Total 3 8 2 2" xfId="20454" xr:uid="{00000000-0005-0000-0000-0000F8950000}"/>
    <cellStyle name="Total 3 8 2 2 2" xfId="33253" xr:uid="{00000000-0005-0000-0000-0000F9950000}"/>
    <cellStyle name="Total 3 8 2 3" xfId="14757" xr:uid="{00000000-0005-0000-0000-0000FA950000}"/>
    <cellStyle name="Total 3 8 2 4" xfId="27153" xr:uid="{00000000-0005-0000-0000-0000FB950000}"/>
    <cellStyle name="Total 3 8 3" xfId="20453" xr:uid="{00000000-0005-0000-0000-0000FC950000}"/>
    <cellStyle name="Total 3 8 3 2" xfId="33252" xr:uid="{00000000-0005-0000-0000-0000FD950000}"/>
    <cellStyle name="Total 3 8 4" xfId="14756" xr:uid="{00000000-0005-0000-0000-0000FE950000}"/>
    <cellStyle name="Total 3 8 5" xfId="23590" xr:uid="{00000000-0005-0000-0000-0000FF950000}"/>
    <cellStyle name="Total 3 9" xfId="3881" xr:uid="{00000000-0005-0000-0000-000000960000}"/>
    <cellStyle name="Total 3 9 2" xfId="6778" xr:uid="{00000000-0005-0000-0000-000001960000}"/>
    <cellStyle name="Total 3 9 2 2" xfId="20456" xr:uid="{00000000-0005-0000-0000-000002960000}"/>
    <cellStyle name="Total 3 9 2 2 2" xfId="33255" xr:uid="{00000000-0005-0000-0000-000003960000}"/>
    <cellStyle name="Total 3 9 2 3" xfId="14759" xr:uid="{00000000-0005-0000-0000-000004960000}"/>
    <cellStyle name="Total 3 9 2 4" xfId="27154" xr:uid="{00000000-0005-0000-0000-000005960000}"/>
    <cellStyle name="Total 3 9 3" xfId="20455" xr:uid="{00000000-0005-0000-0000-000006960000}"/>
    <cellStyle name="Total 3 9 3 2" xfId="33254" xr:uid="{00000000-0005-0000-0000-000007960000}"/>
    <cellStyle name="Total 3 9 4" xfId="14758" xr:uid="{00000000-0005-0000-0000-000008960000}"/>
    <cellStyle name="Total 3 9 5" xfId="24069" xr:uid="{00000000-0005-0000-0000-000009960000}"/>
    <cellStyle name="Total 4" xfId="1293" xr:uid="{00000000-0005-0000-0000-00000A960000}"/>
    <cellStyle name="Total 4 10" xfId="3126" xr:uid="{00000000-0005-0000-0000-00000B960000}"/>
    <cellStyle name="Total 4 10 2" xfId="6023" xr:uid="{00000000-0005-0000-0000-00000C960000}"/>
    <cellStyle name="Total 4 10 2 2" xfId="20459" xr:uid="{00000000-0005-0000-0000-00000D960000}"/>
    <cellStyle name="Total 4 10 2 2 2" xfId="33258" xr:uid="{00000000-0005-0000-0000-00000E960000}"/>
    <cellStyle name="Total 4 10 2 3" xfId="14762" xr:uid="{00000000-0005-0000-0000-00000F960000}"/>
    <cellStyle name="Total 4 10 2 4" xfId="27155" xr:uid="{00000000-0005-0000-0000-000010960000}"/>
    <cellStyle name="Total 4 10 3" xfId="20458" xr:uid="{00000000-0005-0000-0000-000011960000}"/>
    <cellStyle name="Total 4 10 3 2" xfId="33257" xr:uid="{00000000-0005-0000-0000-000012960000}"/>
    <cellStyle name="Total 4 10 4" xfId="14761" xr:uid="{00000000-0005-0000-0000-000013960000}"/>
    <cellStyle name="Total 4 10 5" xfId="23314" xr:uid="{00000000-0005-0000-0000-000014960000}"/>
    <cellStyle name="Total 4 11" xfId="3243" xr:uid="{00000000-0005-0000-0000-000015960000}"/>
    <cellStyle name="Total 4 11 2" xfId="6140" xr:uid="{00000000-0005-0000-0000-000016960000}"/>
    <cellStyle name="Total 4 11 2 2" xfId="20461" xr:uid="{00000000-0005-0000-0000-000017960000}"/>
    <cellStyle name="Total 4 11 2 2 2" xfId="33260" xr:uid="{00000000-0005-0000-0000-000018960000}"/>
    <cellStyle name="Total 4 11 2 3" xfId="14764" xr:uid="{00000000-0005-0000-0000-000019960000}"/>
    <cellStyle name="Total 4 11 2 4" xfId="27156" xr:uid="{00000000-0005-0000-0000-00001A960000}"/>
    <cellStyle name="Total 4 11 3" xfId="20460" xr:uid="{00000000-0005-0000-0000-00001B960000}"/>
    <cellStyle name="Total 4 11 3 2" xfId="33259" xr:uid="{00000000-0005-0000-0000-00001C960000}"/>
    <cellStyle name="Total 4 11 4" xfId="14763" xr:uid="{00000000-0005-0000-0000-00001D960000}"/>
    <cellStyle name="Total 4 11 5" xfId="23431" xr:uid="{00000000-0005-0000-0000-00001E960000}"/>
    <cellStyle name="Total 4 12" xfId="3326" xr:uid="{00000000-0005-0000-0000-00001F960000}"/>
    <cellStyle name="Total 4 12 2" xfId="6223" xr:uid="{00000000-0005-0000-0000-000020960000}"/>
    <cellStyle name="Total 4 12 2 2" xfId="20463" xr:uid="{00000000-0005-0000-0000-000021960000}"/>
    <cellStyle name="Total 4 12 2 2 2" xfId="33262" xr:uid="{00000000-0005-0000-0000-000022960000}"/>
    <cellStyle name="Total 4 12 2 3" xfId="14766" xr:uid="{00000000-0005-0000-0000-000023960000}"/>
    <cellStyle name="Total 4 12 2 4" xfId="27157" xr:uid="{00000000-0005-0000-0000-000024960000}"/>
    <cellStyle name="Total 4 12 3" xfId="20462" xr:uid="{00000000-0005-0000-0000-000025960000}"/>
    <cellStyle name="Total 4 12 3 2" xfId="33261" xr:uid="{00000000-0005-0000-0000-000026960000}"/>
    <cellStyle name="Total 4 12 4" xfId="14765" xr:uid="{00000000-0005-0000-0000-000027960000}"/>
    <cellStyle name="Total 4 12 5" xfId="23514" xr:uid="{00000000-0005-0000-0000-000028960000}"/>
    <cellStyle name="Total 4 13" xfId="3394" xr:uid="{00000000-0005-0000-0000-000029960000}"/>
    <cellStyle name="Total 4 13 2" xfId="6291" xr:uid="{00000000-0005-0000-0000-00002A960000}"/>
    <cellStyle name="Total 4 13 2 2" xfId="20465" xr:uid="{00000000-0005-0000-0000-00002B960000}"/>
    <cellStyle name="Total 4 13 2 2 2" xfId="33264" xr:uid="{00000000-0005-0000-0000-00002C960000}"/>
    <cellStyle name="Total 4 13 2 3" xfId="14768" xr:uid="{00000000-0005-0000-0000-00002D960000}"/>
    <cellStyle name="Total 4 13 2 4" xfId="27158" xr:uid="{00000000-0005-0000-0000-00002E960000}"/>
    <cellStyle name="Total 4 13 3" xfId="20464" xr:uid="{00000000-0005-0000-0000-00002F960000}"/>
    <cellStyle name="Total 4 13 3 2" xfId="33263" xr:uid="{00000000-0005-0000-0000-000030960000}"/>
    <cellStyle name="Total 4 13 4" xfId="14767" xr:uid="{00000000-0005-0000-0000-000031960000}"/>
    <cellStyle name="Total 4 13 5" xfId="23582" xr:uid="{00000000-0005-0000-0000-000032960000}"/>
    <cellStyle name="Total 4 14" xfId="3470" xr:uid="{00000000-0005-0000-0000-000033960000}"/>
    <cellStyle name="Total 4 14 2" xfId="6367" xr:uid="{00000000-0005-0000-0000-000034960000}"/>
    <cellStyle name="Total 4 14 2 2" xfId="20467" xr:uid="{00000000-0005-0000-0000-000035960000}"/>
    <cellStyle name="Total 4 14 2 2 2" xfId="33266" xr:uid="{00000000-0005-0000-0000-000036960000}"/>
    <cellStyle name="Total 4 14 2 3" xfId="14770" xr:uid="{00000000-0005-0000-0000-000037960000}"/>
    <cellStyle name="Total 4 14 2 4" xfId="27159" xr:uid="{00000000-0005-0000-0000-000038960000}"/>
    <cellStyle name="Total 4 14 3" xfId="20466" xr:uid="{00000000-0005-0000-0000-000039960000}"/>
    <cellStyle name="Total 4 14 3 2" xfId="33265" xr:uid="{00000000-0005-0000-0000-00003A960000}"/>
    <cellStyle name="Total 4 14 4" xfId="14769" xr:uid="{00000000-0005-0000-0000-00003B960000}"/>
    <cellStyle name="Total 4 14 5" xfId="23658" xr:uid="{00000000-0005-0000-0000-00003C960000}"/>
    <cellStyle name="Total 4 15" xfId="3552" xr:uid="{00000000-0005-0000-0000-00003D960000}"/>
    <cellStyle name="Total 4 15 2" xfId="6449" xr:uid="{00000000-0005-0000-0000-00003E960000}"/>
    <cellStyle name="Total 4 15 2 2" xfId="20469" xr:uid="{00000000-0005-0000-0000-00003F960000}"/>
    <cellStyle name="Total 4 15 2 2 2" xfId="33268" xr:uid="{00000000-0005-0000-0000-000040960000}"/>
    <cellStyle name="Total 4 15 2 3" xfId="14772" xr:uid="{00000000-0005-0000-0000-000041960000}"/>
    <cellStyle name="Total 4 15 2 4" xfId="27160" xr:uid="{00000000-0005-0000-0000-000042960000}"/>
    <cellStyle name="Total 4 15 3" xfId="20468" xr:uid="{00000000-0005-0000-0000-000043960000}"/>
    <cellStyle name="Total 4 15 3 2" xfId="33267" xr:uid="{00000000-0005-0000-0000-000044960000}"/>
    <cellStyle name="Total 4 15 4" xfId="14771" xr:uid="{00000000-0005-0000-0000-000045960000}"/>
    <cellStyle name="Total 4 15 5" xfId="23740" xr:uid="{00000000-0005-0000-0000-000046960000}"/>
    <cellStyle name="Total 4 16" xfId="3627" xr:uid="{00000000-0005-0000-0000-000047960000}"/>
    <cellStyle name="Total 4 16 2" xfId="6524" xr:uid="{00000000-0005-0000-0000-000048960000}"/>
    <cellStyle name="Total 4 16 2 2" xfId="20471" xr:uid="{00000000-0005-0000-0000-000049960000}"/>
    <cellStyle name="Total 4 16 2 2 2" xfId="33270" xr:uid="{00000000-0005-0000-0000-00004A960000}"/>
    <cellStyle name="Total 4 16 2 3" xfId="14774" xr:uid="{00000000-0005-0000-0000-00004B960000}"/>
    <cellStyle name="Total 4 16 2 4" xfId="27161" xr:uid="{00000000-0005-0000-0000-00004C960000}"/>
    <cellStyle name="Total 4 16 3" xfId="20470" xr:uid="{00000000-0005-0000-0000-00004D960000}"/>
    <cellStyle name="Total 4 16 3 2" xfId="33269" xr:uid="{00000000-0005-0000-0000-00004E960000}"/>
    <cellStyle name="Total 4 16 4" xfId="14773" xr:uid="{00000000-0005-0000-0000-00004F960000}"/>
    <cellStyle name="Total 4 16 5" xfId="23815" xr:uid="{00000000-0005-0000-0000-000050960000}"/>
    <cellStyle name="Total 4 17" xfId="3719" xr:uid="{00000000-0005-0000-0000-000051960000}"/>
    <cellStyle name="Total 4 17 2" xfId="6616" xr:uid="{00000000-0005-0000-0000-000052960000}"/>
    <cellStyle name="Total 4 17 2 2" xfId="20473" xr:uid="{00000000-0005-0000-0000-000053960000}"/>
    <cellStyle name="Total 4 17 2 2 2" xfId="33272" xr:uid="{00000000-0005-0000-0000-000054960000}"/>
    <cellStyle name="Total 4 17 2 3" xfId="14776" xr:uid="{00000000-0005-0000-0000-000055960000}"/>
    <cellStyle name="Total 4 17 2 4" xfId="27162" xr:uid="{00000000-0005-0000-0000-000056960000}"/>
    <cellStyle name="Total 4 17 3" xfId="20472" xr:uid="{00000000-0005-0000-0000-000057960000}"/>
    <cellStyle name="Total 4 17 3 2" xfId="33271" xr:uid="{00000000-0005-0000-0000-000058960000}"/>
    <cellStyle name="Total 4 17 4" xfId="14775" xr:uid="{00000000-0005-0000-0000-000059960000}"/>
    <cellStyle name="Total 4 17 5" xfId="23907" xr:uid="{00000000-0005-0000-0000-00005A960000}"/>
    <cellStyle name="Total 4 18" xfId="3748" xr:uid="{00000000-0005-0000-0000-00005B960000}"/>
    <cellStyle name="Total 4 18 2" xfId="6645" xr:uid="{00000000-0005-0000-0000-00005C960000}"/>
    <cellStyle name="Total 4 18 2 2" xfId="20475" xr:uid="{00000000-0005-0000-0000-00005D960000}"/>
    <cellStyle name="Total 4 18 2 2 2" xfId="33274" xr:uid="{00000000-0005-0000-0000-00005E960000}"/>
    <cellStyle name="Total 4 18 2 3" xfId="14778" xr:uid="{00000000-0005-0000-0000-00005F960000}"/>
    <cellStyle name="Total 4 18 2 4" xfId="27163" xr:uid="{00000000-0005-0000-0000-000060960000}"/>
    <cellStyle name="Total 4 18 3" xfId="20474" xr:uid="{00000000-0005-0000-0000-000061960000}"/>
    <cellStyle name="Total 4 18 3 2" xfId="33273" xr:uid="{00000000-0005-0000-0000-000062960000}"/>
    <cellStyle name="Total 4 18 4" xfId="14777" xr:uid="{00000000-0005-0000-0000-000063960000}"/>
    <cellStyle name="Total 4 18 5" xfId="23936" xr:uid="{00000000-0005-0000-0000-000064960000}"/>
    <cellStyle name="Total 4 19" xfId="3817" xr:uid="{00000000-0005-0000-0000-000065960000}"/>
    <cellStyle name="Total 4 19 2" xfId="6714" xr:uid="{00000000-0005-0000-0000-000066960000}"/>
    <cellStyle name="Total 4 19 2 2" xfId="20477" xr:uid="{00000000-0005-0000-0000-000067960000}"/>
    <cellStyle name="Total 4 19 2 2 2" xfId="33276" xr:uid="{00000000-0005-0000-0000-000068960000}"/>
    <cellStyle name="Total 4 19 2 3" xfId="14780" xr:uid="{00000000-0005-0000-0000-000069960000}"/>
    <cellStyle name="Total 4 19 2 4" xfId="27164" xr:uid="{00000000-0005-0000-0000-00006A960000}"/>
    <cellStyle name="Total 4 19 3" xfId="20476" xr:uid="{00000000-0005-0000-0000-00006B960000}"/>
    <cellStyle name="Total 4 19 3 2" xfId="33275" xr:uid="{00000000-0005-0000-0000-00006C960000}"/>
    <cellStyle name="Total 4 19 4" xfId="14779" xr:uid="{00000000-0005-0000-0000-00006D960000}"/>
    <cellStyle name="Total 4 19 5" xfId="24005" xr:uid="{00000000-0005-0000-0000-00006E960000}"/>
    <cellStyle name="Total 4 2" xfId="2357" xr:uid="{00000000-0005-0000-0000-00006F960000}"/>
    <cellStyle name="Total 4 2 2" xfId="5255" xr:uid="{00000000-0005-0000-0000-000070960000}"/>
    <cellStyle name="Total 4 2 2 2" xfId="20479" xr:uid="{00000000-0005-0000-0000-000071960000}"/>
    <cellStyle name="Total 4 2 2 2 2" xfId="33278" xr:uid="{00000000-0005-0000-0000-000072960000}"/>
    <cellStyle name="Total 4 2 2 3" xfId="14782" xr:uid="{00000000-0005-0000-0000-000073960000}"/>
    <cellStyle name="Total 4 2 2 4" xfId="27165" xr:uid="{00000000-0005-0000-0000-000074960000}"/>
    <cellStyle name="Total 4 2 3" xfId="20478" xr:uid="{00000000-0005-0000-0000-000075960000}"/>
    <cellStyle name="Total 4 2 3 2" xfId="33277" xr:uid="{00000000-0005-0000-0000-000076960000}"/>
    <cellStyle name="Total 4 2 4" xfId="14781" xr:uid="{00000000-0005-0000-0000-000077960000}"/>
    <cellStyle name="Total 4 2 5" xfId="22546" xr:uid="{00000000-0005-0000-0000-000078960000}"/>
    <cellStyle name="Total 4 20" xfId="3875" xr:uid="{00000000-0005-0000-0000-000079960000}"/>
    <cellStyle name="Total 4 20 2" xfId="6772" xr:uid="{00000000-0005-0000-0000-00007A960000}"/>
    <cellStyle name="Total 4 20 2 2" xfId="20481" xr:uid="{00000000-0005-0000-0000-00007B960000}"/>
    <cellStyle name="Total 4 20 2 2 2" xfId="33280" xr:uid="{00000000-0005-0000-0000-00007C960000}"/>
    <cellStyle name="Total 4 20 2 3" xfId="14784" xr:uid="{00000000-0005-0000-0000-00007D960000}"/>
    <cellStyle name="Total 4 20 2 4" xfId="27166" xr:uid="{00000000-0005-0000-0000-00007E960000}"/>
    <cellStyle name="Total 4 20 3" xfId="20480" xr:uid="{00000000-0005-0000-0000-00007F960000}"/>
    <cellStyle name="Total 4 20 3 2" xfId="33279" xr:uid="{00000000-0005-0000-0000-000080960000}"/>
    <cellStyle name="Total 4 20 4" xfId="14783" xr:uid="{00000000-0005-0000-0000-000081960000}"/>
    <cellStyle name="Total 4 20 5" xfId="24063" xr:uid="{00000000-0005-0000-0000-000082960000}"/>
    <cellStyle name="Total 4 21" xfId="3901" xr:uid="{00000000-0005-0000-0000-000083960000}"/>
    <cellStyle name="Total 4 21 2" xfId="6798" xr:uid="{00000000-0005-0000-0000-000084960000}"/>
    <cellStyle name="Total 4 21 2 2" xfId="20483" xr:uid="{00000000-0005-0000-0000-000085960000}"/>
    <cellStyle name="Total 4 21 2 2 2" xfId="33282" xr:uid="{00000000-0005-0000-0000-000086960000}"/>
    <cellStyle name="Total 4 21 2 3" xfId="14786" xr:uid="{00000000-0005-0000-0000-000087960000}"/>
    <cellStyle name="Total 4 21 2 4" xfId="27167" xr:uid="{00000000-0005-0000-0000-000088960000}"/>
    <cellStyle name="Total 4 21 3" xfId="20482" xr:uid="{00000000-0005-0000-0000-000089960000}"/>
    <cellStyle name="Total 4 21 3 2" xfId="33281" xr:uid="{00000000-0005-0000-0000-00008A960000}"/>
    <cellStyle name="Total 4 21 4" xfId="14785" xr:uid="{00000000-0005-0000-0000-00008B960000}"/>
    <cellStyle name="Total 4 21 5" xfId="24089" xr:uid="{00000000-0005-0000-0000-00008C960000}"/>
    <cellStyle name="Total 4 22" xfId="3961" xr:uid="{00000000-0005-0000-0000-00008D960000}"/>
    <cellStyle name="Total 4 22 2" xfId="6858" xr:uid="{00000000-0005-0000-0000-00008E960000}"/>
    <cellStyle name="Total 4 22 2 2" xfId="20485" xr:uid="{00000000-0005-0000-0000-00008F960000}"/>
    <cellStyle name="Total 4 22 2 2 2" xfId="33284" xr:uid="{00000000-0005-0000-0000-000090960000}"/>
    <cellStyle name="Total 4 22 2 3" xfId="14788" xr:uid="{00000000-0005-0000-0000-000091960000}"/>
    <cellStyle name="Total 4 22 2 4" xfId="27168" xr:uid="{00000000-0005-0000-0000-000092960000}"/>
    <cellStyle name="Total 4 22 3" xfId="20484" xr:uid="{00000000-0005-0000-0000-000093960000}"/>
    <cellStyle name="Total 4 22 3 2" xfId="33283" xr:uid="{00000000-0005-0000-0000-000094960000}"/>
    <cellStyle name="Total 4 22 4" xfId="14787" xr:uid="{00000000-0005-0000-0000-000095960000}"/>
    <cellStyle name="Total 4 22 5" xfId="24149" xr:uid="{00000000-0005-0000-0000-000096960000}"/>
    <cellStyle name="Total 4 23" xfId="4009" xr:uid="{00000000-0005-0000-0000-000097960000}"/>
    <cellStyle name="Total 4 23 2" xfId="6906" xr:uid="{00000000-0005-0000-0000-000098960000}"/>
    <cellStyle name="Total 4 23 2 2" xfId="20487" xr:uid="{00000000-0005-0000-0000-000099960000}"/>
    <cellStyle name="Total 4 23 2 2 2" xfId="33286" xr:uid="{00000000-0005-0000-0000-00009A960000}"/>
    <cellStyle name="Total 4 23 2 3" xfId="14790" xr:uid="{00000000-0005-0000-0000-00009B960000}"/>
    <cellStyle name="Total 4 23 2 4" xfId="27169" xr:uid="{00000000-0005-0000-0000-00009C960000}"/>
    <cellStyle name="Total 4 23 3" xfId="20486" xr:uid="{00000000-0005-0000-0000-00009D960000}"/>
    <cellStyle name="Total 4 23 3 2" xfId="33285" xr:uid="{00000000-0005-0000-0000-00009E960000}"/>
    <cellStyle name="Total 4 23 4" xfId="14789" xr:uid="{00000000-0005-0000-0000-00009F960000}"/>
    <cellStyle name="Total 4 23 5" xfId="24197" xr:uid="{00000000-0005-0000-0000-0000A0960000}"/>
    <cellStyle name="Total 4 24" xfId="4032" xr:uid="{00000000-0005-0000-0000-0000A1960000}"/>
    <cellStyle name="Total 4 24 2" xfId="6929" xr:uid="{00000000-0005-0000-0000-0000A2960000}"/>
    <cellStyle name="Total 4 24 2 2" xfId="20489" xr:uid="{00000000-0005-0000-0000-0000A3960000}"/>
    <cellStyle name="Total 4 24 2 2 2" xfId="33288" xr:uid="{00000000-0005-0000-0000-0000A4960000}"/>
    <cellStyle name="Total 4 24 2 3" xfId="14792" xr:uid="{00000000-0005-0000-0000-0000A5960000}"/>
    <cellStyle name="Total 4 24 2 4" xfId="27170" xr:uid="{00000000-0005-0000-0000-0000A6960000}"/>
    <cellStyle name="Total 4 24 3" xfId="20488" xr:uid="{00000000-0005-0000-0000-0000A7960000}"/>
    <cellStyle name="Total 4 24 3 2" xfId="33287" xr:uid="{00000000-0005-0000-0000-0000A8960000}"/>
    <cellStyle name="Total 4 24 4" xfId="14791" xr:uid="{00000000-0005-0000-0000-0000A9960000}"/>
    <cellStyle name="Total 4 24 5" xfId="24220" xr:uid="{00000000-0005-0000-0000-0000AA960000}"/>
    <cellStyle name="Total 4 25" xfId="4086" xr:uid="{00000000-0005-0000-0000-0000AB960000}"/>
    <cellStyle name="Total 4 25 2" xfId="6983" xr:uid="{00000000-0005-0000-0000-0000AC960000}"/>
    <cellStyle name="Total 4 25 2 2" xfId="20491" xr:uid="{00000000-0005-0000-0000-0000AD960000}"/>
    <cellStyle name="Total 4 25 2 2 2" xfId="33290" xr:uid="{00000000-0005-0000-0000-0000AE960000}"/>
    <cellStyle name="Total 4 25 2 3" xfId="14794" xr:uid="{00000000-0005-0000-0000-0000AF960000}"/>
    <cellStyle name="Total 4 25 2 4" xfId="27171" xr:uid="{00000000-0005-0000-0000-0000B0960000}"/>
    <cellStyle name="Total 4 25 3" xfId="20490" xr:uid="{00000000-0005-0000-0000-0000B1960000}"/>
    <cellStyle name="Total 4 25 3 2" xfId="33289" xr:uid="{00000000-0005-0000-0000-0000B2960000}"/>
    <cellStyle name="Total 4 25 4" xfId="14793" xr:uid="{00000000-0005-0000-0000-0000B3960000}"/>
    <cellStyle name="Total 4 25 5" xfId="24274" xr:uid="{00000000-0005-0000-0000-0000B4960000}"/>
    <cellStyle name="Total 4 26" xfId="4098" xr:uid="{00000000-0005-0000-0000-0000B5960000}"/>
    <cellStyle name="Total 4 26 2" xfId="6995" xr:uid="{00000000-0005-0000-0000-0000B6960000}"/>
    <cellStyle name="Total 4 26 2 2" xfId="20493" xr:uid="{00000000-0005-0000-0000-0000B7960000}"/>
    <cellStyle name="Total 4 26 2 2 2" xfId="33292" xr:uid="{00000000-0005-0000-0000-0000B8960000}"/>
    <cellStyle name="Total 4 26 2 3" xfId="14796" xr:uid="{00000000-0005-0000-0000-0000B9960000}"/>
    <cellStyle name="Total 4 26 2 4" xfId="27172" xr:uid="{00000000-0005-0000-0000-0000BA960000}"/>
    <cellStyle name="Total 4 26 3" xfId="20492" xr:uid="{00000000-0005-0000-0000-0000BB960000}"/>
    <cellStyle name="Total 4 26 3 2" xfId="33291" xr:uid="{00000000-0005-0000-0000-0000BC960000}"/>
    <cellStyle name="Total 4 26 4" xfId="14795" xr:uid="{00000000-0005-0000-0000-0000BD960000}"/>
    <cellStyle name="Total 4 26 5" xfId="24286" xr:uid="{00000000-0005-0000-0000-0000BE960000}"/>
    <cellStyle name="Total 4 27" xfId="4112" xr:uid="{00000000-0005-0000-0000-0000BF960000}"/>
    <cellStyle name="Total 4 27 2" xfId="7009" xr:uid="{00000000-0005-0000-0000-0000C0960000}"/>
    <cellStyle name="Total 4 27 2 2" xfId="20495" xr:uid="{00000000-0005-0000-0000-0000C1960000}"/>
    <cellStyle name="Total 4 27 2 2 2" xfId="33294" xr:uid="{00000000-0005-0000-0000-0000C2960000}"/>
    <cellStyle name="Total 4 27 2 3" xfId="14798" xr:uid="{00000000-0005-0000-0000-0000C3960000}"/>
    <cellStyle name="Total 4 27 2 4" xfId="27173" xr:uid="{00000000-0005-0000-0000-0000C4960000}"/>
    <cellStyle name="Total 4 27 3" xfId="20494" xr:uid="{00000000-0005-0000-0000-0000C5960000}"/>
    <cellStyle name="Total 4 27 3 2" xfId="33293" xr:uid="{00000000-0005-0000-0000-0000C6960000}"/>
    <cellStyle name="Total 4 27 4" xfId="14797" xr:uid="{00000000-0005-0000-0000-0000C7960000}"/>
    <cellStyle name="Total 4 27 5" xfId="24300" xr:uid="{00000000-0005-0000-0000-0000C8960000}"/>
    <cellStyle name="Total 4 28" xfId="4132" xr:uid="{00000000-0005-0000-0000-0000C9960000}"/>
    <cellStyle name="Total 4 28 2" xfId="7029" xr:uid="{00000000-0005-0000-0000-0000CA960000}"/>
    <cellStyle name="Total 4 28 2 2" xfId="20497" xr:uid="{00000000-0005-0000-0000-0000CB960000}"/>
    <cellStyle name="Total 4 28 2 2 2" xfId="33296" xr:uid="{00000000-0005-0000-0000-0000CC960000}"/>
    <cellStyle name="Total 4 28 2 3" xfId="14800" xr:uid="{00000000-0005-0000-0000-0000CD960000}"/>
    <cellStyle name="Total 4 28 2 4" xfId="27174" xr:uid="{00000000-0005-0000-0000-0000CE960000}"/>
    <cellStyle name="Total 4 28 3" xfId="20496" xr:uid="{00000000-0005-0000-0000-0000CF960000}"/>
    <cellStyle name="Total 4 28 3 2" xfId="33295" xr:uid="{00000000-0005-0000-0000-0000D0960000}"/>
    <cellStyle name="Total 4 28 4" xfId="14799" xr:uid="{00000000-0005-0000-0000-0000D1960000}"/>
    <cellStyle name="Total 4 28 5" xfId="24320" xr:uid="{00000000-0005-0000-0000-0000D2960000}"/>
    <cellStyle name="Total 4 29" xfId="4141" xr:uid="{00000000-0005-0000-0000-0000D3960000}"/>
    <cellStyle name="Total 4 29 2" xfId="7038" xr:uid="{00000000-0005-0000-0000-0000D4960000}"/>
    <cellStyle name="Total 4 29 2 2" xfId="20499" xr:uid="{00000000-0005-0000-0000-0000D5960000}"/>
    <cellStyle name="Total 4 29 2 2 2" xfId="33298" xr:uid="{00000000-0005-0000-0000-0000D6960000}"/>
    <cellStyle name="Total 4 29 2 3" xfId="14802" xr:uid="{00000000-0005-0000-0000-0000D7960000}"/>
    <cellStyle name="Total 4 29 2 4" xfId="27175" xr:uid="{00000000-0005-0000-0000-0000D8960000}"/>
    <cellStyle name="Total 4 29 3" xfId="20498" xr:uid="{00000000-0005-0000-0000-0000D9960000}"/>
    <cellStyle name="Total 4 29 3 2" xfId="33297" xr:uid="{00000000-0005-0000-0000-0000DA960000}"/>
    <cellStyle name="Total 4 29 4" xfId="14801" xr:uid="{00000000-0005-0000-0000-0000DB960000}"/>
    <cellStyle name="Total 4 29 5" xfId="24329" xr:uid="{00000000-0005-0000-0000-0000DC960000}"/>
    <cellStyle name="Total 4 3" xfId="2431" xr:uid="{00000000-0005-0000-0000-0000DD960000}"/>
    <cellStyle name="Total 4 3 2" xfId="5328" xr:uid="{00000000-0005-0000-0000-0000DE960000}"/>
    <cellStyle name="Total 4 3 2 2" xfId="20501" xr:uid="{00000000-0005-0000-0000-0000DF960000}"/>
    <cellStyle name="Total 4 3 2 2 2" xfId="33300" xr:uid="{00000000-0005-0000-0000-0000E0960000}"/>
    <cellStyle name="Total 4 3 2 3" xfId="14804" xr:uid="{00000000-0005-0000-0000-0000E1960000}"/>
    <cellStyle name="Total 4 3 2 4" xfId="27176" xr:uid="{00000000-0005-0000-0000-0000E2960000}"/>
    <cellStyle name="Total 4 3 3" xfId="20500" xr:uid="{00000000-0005-0000-0000-0000E3960000}"/>
    <cellStyle name="Total 4 3 3 2" xfId="33299" xr:uid="{00000000-0005-0000-0000-0000E4960000}"/>
    <cellStyle name="Total 4 3 4" xfId="14803" xr:uid="{00000000-0005-0000-0000-0000E5960000}"/>
    <cellStyle name="Total 4 3 5" xfId="22619" xr:uid="{00000000-0005-0000-0000-0000E6960000}"/>
    <cellStyle name="Total 4 30" xfId="4145" xr:uid="{00000000-0005-0000-0000-0000E7960000}"/>
    <cellStyle name="Total 4 30 2" xfId="7042" xr:uid="{00000000-0005-0000-0000-0000E8960000}"/>
    <cellStyle name="Total 4 30 2 2" xfId="20503" xr:uid="{00000000-0005-0000-0000-0000E9960000}"/>
    <cellStyle name="Total 4 30 2 2 2" xfId="33302" xr:uid="{00000000-0005-0000-0000-0000EA960000}"/>
    <cellStyle name="Total 4 30 2 3" xfId="14806" xr:uid="{00000000-0005-0000-0000-0000EB960000}"/>
    <cellStyle name="Total 4 30 2 4" xfId="27177" xr:uid="{00000000-0005-0000-0000-0000EC960000}"/>
    <cellStyle name="Total 4 30 3" xfId="20502" xr:uid="{00000000-0005-0000-0000-0000ED960000}"/>
    <cellStyle name="Total 4 30 3 2" xfId="33301" xr:uid="{00000000-0005-0000-0000-0000EE960000}"/>
    <cellStyle name="Total 4 30 4" xfId="14805" xr:uid="{00000000-0005-0000-0000-0000EF960000}"/>
    <cellStyle name="Total 4 30 5" xfId="24333" xr:uid="{00000000-0005-0000-0000-0000F0960000}"/>
    <cellStyle name="Total 4 31" xfId="4313" xr:uid="{00000000-0005-0000-0000-0000F1960000}"/>
    <cellStyle name="Total 4 31 2" xfId="20504" xr:uid="{00000000-0005-0000-0000-0000F2960000}"/>
    <cellStyle name="Total 4 31 2 2" xfId="33303" xr:uid="{00000000-0005-0000-0000-0000F3960000}"/>
    <cellStyle name="Total 4 31 3" xfId="14807" xr:uid="{00000000-0005-0000-0000-0000F4960000}"/>
    <cellStyle name="Total 4 31 4" xfId="27178" xr:uid="{00000000-0005-0000-0000-0000F5960000}"/>
    <cellStyle name="Total 4 32" xfId="7139" xr:uid="{00000000-0005-0000-0000-0000F6960000}"/>
    <cellStyle name="Total 4 32 2" xfId="20457" xr:uid="{00000000-0005-0000-0000-0000F7960000}"/>
    <cellStyle name="Total 4 32 3" xfId="33256" xr:uid="{00000000-0005-0000-0000-0000F8960000}"/>
    <cellStyle name="Total 4 33" xfId="14760" xr:uid="{00000000-0005-0000-0000-0000F9960000}"/>
    <cellStyle name="Total 4 4" xfId="2498" xr:uid="{00000000-0005-0000-0000-0000FA960000}"/>
    <cellStyle name="Total 4 4 2" xfId="5395" xr:uid="{00000000-0005-0000-0000-0000FB960000}"/>
    <cellStyle name="Total 4 4 2 2" xfId="20506" xr:uid="{00000000-0005-0000-0000-0000FC960000}"/>
    <cellStyle name="Total 4 4 2 2 2" xfId="33305" xr:uid="{00000000-0005-0000-0000-0000FD960000}"/>
    <cellStyle name="Total 4 4 2 3" xfId="14809" xr:uid="{00000000-0005-0000-0000-0000FE960000}"/>
    <cellStyle name="Total 4 4 2 4" xfId="27179" xr:uid="{00000000-0005-0000-0000-0000FF960000}"/>
    <cellStyle name="Total 4 4 3" xfId="20505" xr:uid="{00000000-0005-0000-0000-000000970000}"/>
    <cellStyle name="Total 4 4 3 2" xfId="33304" xr:uid="{00000000-0005-0000-0000-000001970000}"/>
    <cellStyle name="Total 4 4 4" xfId="14808" xr:uid="{00000000-0005-0000-0000-000002970000}"/>
    <cellStyle name="Total 4 4 5" xfId="22686" xr:uid="{00000000-0005-0000-0000-000003970000}"/>
    <cellStyle name="Total 4 5" xfId="2565" xr:uid="{00000000-0005-0000-0000-000004970000}"/>
    <cellStyle name="Total 4 5 2" xfId="5462" xr:uid="{00000000-0005-0000-0000-000005970000}"/>
    <cellStyle name="Total 4 5 2 2" xfId="20508" xr:uid="{00000000-0005-0000-0000-000006970000}"/>
    <cellStyle name="Total 4 5 2 2 2" xfId="33307" xr:uid="{00000000-0005-0000-0000-000007970000}"/>
    <cellStyle name="Total 4 5 2 3" xfId="14811" xr:uid="{00000000-0005-0000-0000-000008970000}"/>
    <cellStyle name="Total 4 5 2 4" xfId="27180" xr:uid="{00000000-0005-0000-0000-000009970000}"/>
    <cellStyle name="Total 4 5 3" xfId="20507" xr:uid="{00000000-0005-0000-0000-00000A970000}"/>
    <cellStyle name="Total 4 5 3 2" xfId="33306" xr:uid="{00000000-0005-0000-0000-00000B970000}"/>
    <cellStyle name="Total 4 5 4" xfId="14810" xr:uid="{00000000-0005-0000-0000-00000C970000}"/>
    <cellStyle name="Total 4 5 5" xfId="22753" xr:uid="{00000000-0005-0000-0000-00000D970000}"/>
    <cellStyle name="Total 4 6" xfId="2617" xr:uid="{00000000-0005-0000-0000-00000E970000}"/>
    <cellStyle name="Total 4 6 2" xfId="5514" xr:uid="{00000000-0005-0000-0000-00000F970000}"/>
    <cellStyle name="Total 4 6 2 2" xfId="20510" xr:uid="{00000000-0005-0000-0000-000010970000}"/>
    <cellStyle name="Total 4 6 2 2 2" xfId="33309" xr:uid="{00000000-0005-0000-0000-000011970000}"/>
    <cellStyle name="Total 4 6 2 3" xfId="14813" xr:uid="{00000000-0005-0000-0000-000012970000}"/>
    <cellStyle name="Total 4 6 2 4" xfId="27181" xr:uid="{00000000-0005-0000-0000-000013970000}"/>
    <cellStyle name="Total 4 6 3" xfId="20509" xr:uid="{00000000-0005-0000-0000-000014970000}"/>
    <cellStyle name="Total 4 6 3 2" xfId="33308" xr:uid="{00000000-0005-0000-0000-000015970000}"/>
    <cellStyle name="Total 4 6 4" xfId="14812" xr:uid="{00000000-0005-0000-0000-000016970000}"/>
    <cellStyle name="Total 4 6 5" xfId="22805" xr:uid="{00000000-0005-0000-0000-000017970000}"/>
    <cellStyle name="Total 4 7" xfId="2662" xr:uid="{00000000-0005-0000-0000-000018970000}"/>
    <cellStyle name="Total 4 7 2" xfId="5559" xr:uid="{00000000-0005-0000-0000-000019970000}"/>
    <cellStyle name="Total 4 7 2 2" xfId="20512" xr:uid="{00000000-0005-0000-0000-00001A970000}"/>
    <cellStyle name="Total 4 7 2 2 2" xfId="33311" xr:uid="{00000000-0005-0000-0000-00001B970000}"/>
    <cellStyle name="Total 4 7 2 3" xfId="14815" xr:uid="{00000000-0005-0000-0000-00001C970000}"/>
    <cellStyle name="Total 4 7 2 4" xfId="27182" xr:uid="{00000000-0005-0000-0000-00001D970000}"/>
    <cellStyle name="Total 4 7 3" xfId="20511" xr:uid="{00000000-0005-0000-0000-00001E970000}"/>
    <cellStyle name="Total 4 7 3 2" xfId="33310" xr:uid="{00000000-0005-0000-0000-00001F970000}"/>
    <cellStyle name="Total 4 7 4" xfId="14814" xr:uid="{00000000-0005-0000-0000-000020970000}"/>
    <cellStyle name="Total 4 7 5" xfId="22850" xr:uid="{00000000-0005-0000-0000-000021970000}"/>
    <cellStyle name="Total 4 8" xfId="3018" xr:uid="{00000000-0005-0000-0000-000022970000}"/>
    <cellStyle name="Total 4 8 2" xfId="5915" xr:uid="{00000000-0005-0000-0000-000023970000}"/>
    <cellStyle name="Total 4 8 2 2" xfId="20514" xr:uid="{00000000-0005-0000-0000-000024970000}"/>
    <cellStyle name="Total 4 8 2 2 2" xfId="33313" xr:uid="{00000000-0005-0000-0000-000025970000}"/>
    <cellStyle name="Total 4 8 2 3" xfId="14817" xr:uid="{00000000-0005-0000-0000-000026970000}"/>
    <cellStyle name="Total 4 8 2 4" xfId="27183" xr:uid="{00000000-0005-0000-0000-000027970000}"/>
    <cellStyle name="Total 4 8 3" xfId="20513" xr:uid="{00000000-0005-0000-0000-000028970000}"/>
    <cellStyle name="Total 4 8 3 2" xfId="33312" xr:uid="{00000000-0005-0000-0000-000029970000}"/>
    <cellStyle name="Total 4 8 4" xfId="14816" xr:uid="{00000000-0005-0000-0000-00002A970000}"/>
    <cellStyle name="Total 4 8 5" xfId="23206" xr:uid="{00000000-0005-0000-0000-00002B970000}"/>
    <cellStyle name="Total 4 9" xfId="1428" xr:uid="{00000000-0005-0000-0000-00002C970000}"/>
    <cellStyle name="Total 4 9 2" xfId="4328" xr:uid="{00000000-0005-0000-0000-00002D970000}"/>
    <cellStyle name="Total 4 9 2 2" xfId="20516" xr:uid="{00000000-0005-0000-0000-00002E970000}"/>
    <cellStyle name="Total 4 9 2 2 2" xfId="33315" xr:uid="{00000000-0005-0000-0000-00002F970000}"/>
    <cellStyle name="Total 4 9 2 3" xfId="14819" xr:uid="{00000000-0005-0000-0000-000030970000}"/>
    <cellStyle name="Total 4 9 2 4" xfId="27184" xr:uid="{00000000-0005-0000-0000-000031970000}"/>
    <cellStyle name="Total 4 9 3" xfId="20515" xr:uid="{00000000-0005-0000-0000-000032970000}"/>
    <cellStyle name="Total 4 9 3 2" xfId="33314" xr:uid="{00000000-0005-0000-0000-000033970000}"/>
    <cellStyle name="Total 4 9 4" xfId="14818" xr:uid="{00000000-0005-0000-0000-000034970000}"/>
    <cellStyle name="Total 4 9 5" xfId="21618" xr:uid="{00000000-0005-0000-0000-000035970000}"/>
    <cellStyle name="Total 5" xfId="2379" xr:uid="{00000000-0005-0000-0000-000036970000}"/>
    <cellStyle name="Total 5 2" xfId="5277" xr:uid="{00000000-0005-0000-0000-000037970000}"/>
    <cellStyle name="Total 5 2 2" xfId="20518" xr:uid="{00000000-0005-0000-0000-000038970000}"/>
    <cellStyle name="Total 5 2 2 2" xfId="33317" xr:uid="{00000000-0005-0000-0000-000039970000}"/>
    <cellStyle name="Total 5 2 3" xfId="14821" xr:uid="{00000000-0005-0000-0000-00003A970000}"/>
    <cellStyle name="Total 5 2 4" xfId="27185" xr:uid="{00000000-0005-0000-0000-00003B970000}"/>
    <cellStyle name="Total 5 3" xfId="20517" xr:uid="{00000000-0005-0000-0000-00003C970000}"/>
    <cellStyle name="Total 5 3 2" xfId="33316" xr:uid="{00000000-0005-0000-0000-00003D970000}"/>
    <cellStyle name="Total 5 4" xfId="14820" xr:uid="{00000000-0005-0000-0000-00003E970000}"/>
    <cellStyle name="Total 5 5" xfId="22568" xr:uid="{00000000-0005-0000-0000-00003F970000}"/>
    <cellStyle name="Total 6" xfId="1425" xr:uid="{00000000-0005-0000-0000-000040970000}"/>
    <cellStyle name="Total 6 2" xfId="4325" xr:uid="{00000000-0005-0000-0000-000041970000}"/>
    <cellStyle name="Total 6 2 2" xfId="20520" xr:uid="{00000000-0005-0000-0000-000042970000}"/>
    <cellStyle name="Total 6 2 2 2" xfId="33319" xr:uid="{00000000-0005-0000-0000-000043970000}"/>
    <cellStyle name="Total 6 2 3" xfId="14823" xr:uid="{00000000-0005-0000-0000-000044970000}"/>
    <cellStyle name="Total 6 2 4" xfId="27186" xr:uid="{00000000-0005-0000-0000-000045970000}"/>
    <cellStyle name="Total 6 3" xfId="20519" xr:uid="{00000000-0005-0000-0000-000046970000}"/>
    <cellStyle name="Total 6 3 2" xfId="33318" xr:uid="{00000000-0005-0000-0000-000047970000}"/>
    <cellStyle name="Total 6 4" xfId="14822" xr:uid="{00000000-0005-0000-0000-000048970000}"/>
    <cellStyle name="Total 6 5" xfId="21615" xr:uid="{00000000-0005-0000-0000-000049970000}"/>
    <cellStyle name="Total 7" xfId="3388" xr:uid="{00000000-0005-0000-0000-00004A970000}"/>
    <cellStyle name="Total 7 2" xfId="6285" xr:uid="{00000000-0005-0000-0000-00004B970000}"/>
    <cellStyle name="Total 7 2 2" xfId="20522" xr:uid="{00000000-0005-0000-0000-00004C970000}"/>
    <cellStyle name="Total 7 2 2 2" xfId="33321" xr:uid="{00000000-0005-0000-0000-00004D970000}"/>
    <cellStyle name="Total 7 2 3" xfId="14825" xr:uid="{00000000-0005-0000-0000-00004E970000}"/>
    <cellStyle name="Total 7 2 4" xfId="27187" xr:uid="{00000000-0005-0000-0000-00004F970000}"/>
    <cellStyle name="Total 7 3" xfId="20521" xr:uid="{00000000-0005-0000-0000-000050970000}"/>
    <cellStyle name="Total 7 3 2" xfId="33320" xr:uid="{00000000-0005-0000-0000-000051970000}"/>
    <cellStyle name="Total 7 4" xfId="14824" xr:uid="{00000000-0005-0000-0000-000052970000}"/>
    <cellStyle name="Total 7 5" xfId="23576" xr:uid="{00000000-0005-0000-0000-000053970000}"/>
    <cellStyle name="Total 8" xfId="3497" xr:uid="{00000000-0005-0000-0000-000054970000}"/>
    <cellStyle name="Total 8 2" xfId="6394" xr:uid="{00000000-0005-0000-0000-000055970000}"/>
    <cellStyle name="Total 8 2 2" xfId="20524" xr:uid="{00000000-0005-0000-0000-000056970000}"/>
    <cellStyle name="Total 8 2 2 2" xfId="33323" xr:uid="{00000000-0005-0000-0000-000057970000}"/>
    <cellStyle name="Total 8 2 3" xfId="14827" xr:uid="{00000000-0005-0000-0000-000058970000}"/>
    <cellStyle name="Total 8 2 4" xfId="27188" xr:uid="{00000000-0005-0000-0000-000059970000}"/>
    <cellStyle name="Total 8 3" xfId="20523" xr:uid="{00000000-0005-0000-0000-00005A970000}"/>
    <cellStyle name="Total 8 3 2" xfId="33322" xr:uid="{00000000-0005-0000-0000-00005B970000}"/>
    <cellStyle name="Total 8 4" xfId="14826" xr:uid="{00000000-0005-0000-0000-00005C970000}"/>
    <cellStyle name="Total 8 5" xfId="23685" xr:uid="{00000000-0005-0000-0000-00005D970000}"/>
    <cellStyle name="Total 9" xfId="3637" xr:uid="{00000000-0005-0000-0000-00005E970000}"/>
    <cellStyle name="Total 9 2" xfId="6534" xr:uid="{00000000-0005-0000-0000-00005F970000}"/>
    <cellStyle name="Total 9 2 2" xfId="20526" xr:uid="{00000000-0005-0000-0000-000060970000}"/>
    <cellStyle name="Total 9 2 2 2" xfId="33325" xr:uid="{00000000-0005-0000-0000-000061970000}"/>
    <cellStyle name="Total 9 2 3" xfId="14829" xr:uid="{00000000-0005-0000-0000-000062970000}"/>
    <cellStyle name="Total 9 2 4" xfId="27189" xr:uid="{00000000-0005-0000-0000-000063970000}"/>
    <cellStyle name="Total 9 3" xfId="20525" xr:uid="{00000000-0005-0000-0000-000064970000}"/>
    <cellStyle name="Total 9 3 2" xfId="33324" xr:uid="{00000000-0005-0000-0000-000065970000}"/>
    <cellStyle name="Total 9 4" xfId="14828" xr:uid="{00000000-0005-0000-0000-000066970000}"/>
    <cellStyle name="Total 9 5" xfId="23825" xr:uid="{00000000-0005-0000-0000-000067970000}"/>
    <cellStyle name="Total_MBA and other" xfId="1294" xr:uid="{00000000-0005-0000-0000-000068970000}"/>
    <cellStyle name="Überschrift 1 2" xfId="1295" xr:uid="{00000000-0005-0000-0000-000069970000}"/>
    <cellStyle name="Überschrift 1 3" xfId="1296" xr:uid="{00000000-0005-0000-0000-00006A970000}"/>
    <cellStyle name="Überschrift 2 2" xfId="1297" xr:uid="{00000000-0005-0000-0000-00006B970000}"/>
    <cellStyle name="Überschrift 2 3" xfId="1298" xr:uid="{00000000-0005-0000-0000-00006C970000}"/>
    <cellStyle name="Überschrift 3 2" xfId="125" xr:uid="{00000000-0005-0000-0000-00006D970000}"/>
    <cellStyle name="Überschrift 3 3" xfId="1299" xr:uid="{00000000-0005-0000-0000-00006E970000}"/>
    <cellStyle name="Überschrift 3 4" xfId="1300" xr:uid="{00000000-0005-0000-0000-00006F970000}"/>
    <cellStyle name="Überschrift 3 5" xfId="1408" xr:uid="{00000000-0005-0000-0000-000070970000}"/>
    <cellStyle name="Überschrift 3 6" xfId="9111" xr:uid="{00000000-0005-0000-0000-000071970000}"/>
    <cellStyle name="Überschrift 4 2" xfId="1301" xr:uid="{00000000-0005-0000-0000-000072970000}"/>
    <cellStyle name="Überschrift 4 3" xfId="1302" xr:uid="{00000000-0005-0000-0000-000073970000}"/>
    <cellStyle name="Überschrift 5" xfId="126" xr:uid="{00000000-0005-0000-0000-000074970000}"/>
    <cellStyle name="Überschrift 6" xfId="1303" xr:uid="{00000000-0005-0000-0000-000075970000}"/>
    <cellStyle name="Überschrift 7" xfId="1304" xr:uid="{00000000-0005-0000-0000-000076970000}"/>
    <cellStyle name="Überschrift 8" xfId="1409" xr:uid="{00000000-0005-0000-0000-000077970000}"/>
    <cellStyle name="Überschrift 8 2" xfId="38677" xr:uid="{00000000-0005-0000-0000-000078970000}"/>
    <cellStyle name="Überschrift 9" xfId="9112" xr:uid="{00000000-0005-0000-0000-000079970000}"/>
    <cellStyle name="Verknüpfte Zelle 2" xfId="1305" xr:uid="{00000000-0005-0000-0000-00007A970000}"/>
    <cellStyle name="Verknüpfte Zelle 2 2" xfId="1306" xr:uid="{00000000-0005-0000-0000-00007B970000}"/>
    <cellStyle name="Verknüpfte Zelle 2 2 2" xfId="1307" xr:uid="{00000000-0005-0000-0000-00007C970000}"/>
    <cellStyle name="Verknüpfte Zelle 2 2 2 2" xfId="9113" xr:uid="{00000000-0005-0000-0000-00007D970000}"/>
    <cellStyle name="Verknüpfte Zelle 2 2 3" xfId="1308" xr:uid="{00000000-0005-0000-0000-00007E970000}"/>
    <cellStyle name="Verknüpfte Zelle 2 2 4" xfId="1410" xr:uid="{00000000-0005-0000-0000-00007F970000}"/>
    <cellStyle name="Verknüpfte Zelle 2 3" xfId="1309" xr:uid="{00000000-0005-0000-0000-000080970000}"/>
    <cellStyle name="Verknüpfte Zelle 2 3 2" xfId="1310" xr:uid="{00000000-0005-0000-0000-000081970000}"/>
    <cellStyle name="Verknüpfte Zelle 2 3 2 2" xfId="9114" xr:uid="{00000000-0005-0000-0000-000082970000}"/>
    <cellStyle name="Verknüpfte Zelle 2 3 3" xfId="1311" xr:uid="{00000000-0005-0000-0000-000083970000}"/>
    <cellStyle name="Verknüpfte Zelle 2 3 4" xfId="1411" xr:uid="{00000000-0005-0000-0000-000084970000}"/>
    <cellStyle name="Verknüpfte Zelle 2 4" xfId="1312" xr:uid="{00000000-0005-0000-0000-000085970000}"/>
    <cellStyle name="Verknüpfte Zelle 2 4 2" xfId="1313" xr:uid="{00000000-0005-0000-0000-000086970000}"/>
    <cellStyle name="Verknüpfte Zelle 2 4 2 2" xfId="9115" xr:uid="{00000000-0005-0000-0000-000087970000}"/>
    <cellStyle name="Verknüpfte Zelle 2 4 3" xfId="1314" xr:uid="{00000000-0005-0000-0000-000088970000}"/>
    <cellStyle name="Verknüpfte Zelle 2 5" xfId="1315" xr:uid="{00000000-0005-0000-0000-000089970000}"/>
    <cellStyle name="Verknüpfte Zelle 2 5 2" xfId="1316" xr:uid="{00000000-0005-0000-0000-00008A970000}"/>
    <cellStyle name="Verknüpfte Zelle 2 5 2 2" xfId="9116" xr:uid="{00000000-0005-0000-0000-00008B970000}"/>
    <cellStyle name="Verknüpfte Zelle 2 5 3" xfId="1317" xr:uid="{00000000-0005-0000-0000-00008C970000}"/>
    <cellStyle name="Verknüpfte Zelle 3" xfId="1318" xr:uid="{00000000-0005-0000-0000-00008D970000}"/>
    <cellStyle name="Verknüpfte Zelle 3 2" xfId="1319" xr:uid="{00000000-0005-0000-0000-00008E970000}"/>
    <cellStyle name="Verknüpfte Zelle 3 2 2" xfId="1320" xr:uid="{00000000-0005-0000-0000-00008F970000}"/>
    <cellStyle name="Verknüpfte Zelle 3 2 2 2" xfId="9117" xr:uid="{00000000-0005-0000-0000-000090970000}"/>
    <cellStyle name="Verknüpfte Zelle 3 2 3" xfId="1321" xr:uid="{00000000-0005-0000-0000-000091970000}"/>
    <cellStyle name="Verknüpfte Zelle 3 2 4" xfId="1412" xr:uid="{00000000-0005-0000-0000-000092970000}"/>
    <cellStyle name="Verknüpfte Zelle 3 3" xfId="1322" xr:uid="{00000000-0005-0000-0000-000093970000}"/>
    <cellStyle name="Verknüpfte Zelle 3 3 2" xfId="1323" xr:uid="{00000000-0005-0000-0000-000094970000}"/>
    <cellStyle name="Verknüpfte Zelle 3 3 2 2" xfId="9118" xr:uid="{00000000-0005-0000-0000-000095970000}"/>
    <cellStyle name="Verknüpfte Zelle 3 3 3" xfId="1324" xr:uid="{00000000-0005-0000-0000-000096970000}"/>
    <cellStyle name="Verknüpfte Zelle 3 3 4" xfId="1413" xr:uid="{00000000-0005-0000-0000-000097970000}"/>
    <cellStyle name="Verknüpfte Zelle 3 4" xfId="1325" xr:uid="{00000000-0005-0000-0000-000098970000}"/>
    <cellStyle name="Verknüpfte Zelle 3 4 2" xfId="1326" xr:uid="{00000000-0005-0000-0000-000099970000}"/>
    <cellStyle name="Verknüpfte Zelle 3 4 2 2" xfId="9119" xr:uid="{00000000-0005-0000-0000-00009A970000}"/>
    <cellStyle name="Verknüpfte Zelle 3 4 3" xfId="1327" xr:uid="{00000000-0005-0000-0000-00009B970000}"/>
    <cellStyle name="Verknüpfte Zelle 3 5" xfId="1328" xr:uid="{00000000-0005-0000-0000-00009C970000}"/>
    <cellStyle name="Verknüpfte Zelle 3 5 2" xfId="1329" xr:uid="{00000000-0005-0000-0000-00009D970000}"/>
    <cellStyle name="Verknüpfte Zelle 3 5 2 2" xfId="9120" xr:uid="{00000000-0005-0000-0000-00009E970000}"/>
    <cellStyle name="Verknüpfte Zelle 3 5 3" xfId="1330" xr:uid="{00000000-0005-0000-0000-00009F970000}"/>
    <cellStyle name="Währung 2" xfId="9121" xr:uid="{00000000-0005-0000-0000-0000A0970000}"/>
    <cellStyle name="Währung 2 2" xfId="20529" xr:uid="{00000000-0005-0000-0000-0000A1970000}"/>
    <cellStyle name="Währung 2 2 2" xfId="38826" xr:uid="{00000000-0005-0000-0000-0000A2970000}"/>
    <cellStyle name="Währung 2 2 3" xfId="38827" xr:uid="{00000000-0005-0000-0000-0000A3970000}"/>
    <cellStyle name="Währung 2 3" xfId="38828" xr:uid="{00000000-0005-0000-0000-0000A4970000}"/>
    <cellStyle name="Währung 2 4" xfId="38829" xr:uid="{00000000-0005-0000-0000-0000A5970000}"/>
    <cellStyle name="Warnender Text 2" xfId="1331" xr:uid="{00000000-0005-0000-0000-0000A6970000}"/>
    <cellStyle name="Warnender Text 3" xfId="1414" xr:uid="{00000000-0005-0000-0000-0000A7970000}"/>
    <cellStyle name="Warnender Text 4" xfId="38678" xr:uid="{00000000-0005-0000-0000-0000A8970000}"/>
    <cellStyle name="Warning Text" xfId="127" xr:uid="{00000000-0005-0000-0000-0000A9970000}"/>
    <cellStyle name="Warning Text 2" xfId="128" xr:uid="{00000000-0005-0000-0000-0000AA970000}"/>
    <cellStyle name="Warning Text 3" xfId="4200" xr:uid="{00000000-0005-0000-0000-0000AB970000}"/>
    <cellStyle name="Zelle überprüfen 2" xfId="1332" xr:uid="{00000000-0005-0000-0000-0000AC970000}"/>
    <cellStyle name="Zelle überprüfen 3" xfId="1333" xr:uid="{00000000-0005-0000-0000-0000AD970000}"/>
    <cellStyle name="標準_労働条件e" xfId="1334" xr:uid="{00000000-0005-0000-0000-0000AE970000}"/>
  </cellStyles>
  <dxfs count="105">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theme="6" tint="0.79998168889431442"/>
        </patternFill>
      </fill>
    </dxf>
    <dxf>
      <fill>
        <patternFill>
          <bgColor theme="5" tint="0.59996337778862885"/>
        </patternFill>
      </fill>
    </dxf>
    <dxf>
      <fill>
        <patternFill>
          <bgColor rgb="FFFFFF99"/>
        </patternFill>
      </fill>
    </dxf>
    <dxf>
      <fill>
        <patternFill>
          <bgColor theme="6" tint="0.59996337778862885"/>
        </patternFill>
      </fill>
    </dxf>
    <dxf>
      <font>
        <b/>
        <i val="0"/>
        <color theme="2" tint="-0.749961851863155"/>
      </font>
      <fill>
        <patternFill>
          <bgColor theme="2" tint="-9.9948118533890809E-2"/>
        </patternFill>
      </fill>
      <border>
        <top style="thin">
          <color theme="2" tint="-0.749961851863155"/>
        </top>
        <bottom style="thin">
          <color theme="2" tint="-0.749961851863155"/>
        </bottom>
        <vertical/>
        <horizontal/>
      </border>
    </dxf>
    <dxf>
      <font>
        <color theme="8" tint="-0.499984740745262"/>
      </font>
      <fill>
        <patternFill>
          <bgColor theme="8" tint="0.79998168889431442"/>
        </patternFill>
      </fill>
    </dxf>
    <dxf>
      <font>
        <color theme="8" tint="-0.499984740745262"/>
      </font>
      <fill>
        <patternFill>
          <bgColor theme="8" tint="0.39994506668294322"/>
        </patternFill>
      </fill>
    </dxf>
    <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dxf>
    <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dxf>
    <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dxf>
    <dxf>
      <font>
        <b/>
        <i val="0"/>
        <color theme="8" tint="-0.499984740745262"/>
      </font>
      <fill>
        <patternFill>
          <bgColor theme="8" tint="0.79998168889431442"/>
        </patternFill>
      </fill>
    </dxf>
    <dxf>
      <font>
        <b/>
        <i val="0"/>
        <color theme="8" tint="-0.499984740745262"/>
      </font>
      <fill>
        <patternFill>
          <bgColor theme="8" tint="0.39994506668294322"/>
        </patternFill>
      </fill>
    </dxf>
    <dxf>
      <font>
        <color theme="0"/>
      </font>
      <fill>
        <patternFill>
          <bgColor theme="0"/>
        </patternFill>
      </fill>
      <border>
        <left/>
        <right/>
        <vertical/>
        <horizontal/>
      </border>
    </dxf>
    <dxf>
      <fill>
        <patternFill>
          <bgColor theme="0"/>
        </patternFill>
      </fill>
      <border>
        <left style="thin">
          <color auto="1"/>
        </left>
        <bottom style="thin">
          <color auto="1"/>
        </bottom>
        <vertical/>
        <horizontal/>
      </border>
    </dxf>
    <dxf>
      <fill>
        <patternFill>
          <bgColor theme="8" tint="0.79998168889431442"/>
        </patternFill>
      </fill>
      <border>
        <left style="thin">
          <color auto="1"/>
        </left>
        <bottom style="thin">
          <color auto="1"/>
        </bottom>
        <vertical/>
        <horizontal/>
      </border>
    </dxf>
    <dxf>
      <fill>
        <patternFill>
          <bgColor theme="0"/>
        </patternFill>
      </fill>
      <border>
        <right style="thin">
          <color auto="1"/>
        </right>
        <bottom style="thin">
          <color auto="1"/>
        </bottom>
        <vertical/>
        <horizontal/>
      </border>
    </dxf>
    <dxf>
      <fill>
        <patternFill>
          <bgColor theme="8" tint="0.79998168889431442"/>
        </patternFill>
      </fill>
      <border>
        <right style="thin">
          <color auto="1"/>
        </right>
        <bottom style="thin">
          <color auto="1"/>
        </bottom>
        <vertical/>
        <horizontal/>
      </border>
    </dxf>
    <dxf>
      <fill>
        <patternFill>
          <bgColor theme="0"/>
        </patternFill>
      </fill>
      <border>
        <right style="thin">
          <color auto="1"/>
        </right>
        <vertical/>
        <horizontal/>
      </border>
    </dxf>
    <dxf>
      <fill>
        <patternFill>
          <bgColor theme="8" tint="0.79998168889431442"/>
        </patternFill>
      </fill>
      <border>
        <right style="thin">
          <color auto="1"/>
        </right>
        <vertical/>
        <horizontal/>
      </border>
    </dxf>
    <dxf>
      <fill>
        <patternFill>
          <bgColor theme="0"/>
        </patternFill>
      </fill>
      <border>
        <left style="thin">
          <color auto="1"/>
        </left>
        <vertical/>
        <horizontal/>
      </border>
    </dxf>
    <dxf>
      <fill>
        <patternFill>
          <bgColor theme="8" tint="0.79998168889431442"/>
        </patternFill>
      </fill>
      <border>
        <left style="thin">
          <color auto="1"/>
        </left>
        <vertical/>
        <horizontal/>
      </border>
    </dxf>
    <dxf>
      <fill>
        <patternFill>
          <bgColor theme="0"/>
        </patternFill>
      </fill>
      <border>
        <right style="thin">
          <color auto="1"/>
        </right>
        <top style="thin">
          <color auto="1"/>
        </top>
        <vertical/>
        <horizontal/>
      </border>
    </dxf>
    <dxf>
      <fill>
        <patternFill>
          <bgColor theme="8" tint="0.79998168889431442"/>
        </patternFill>
      </fill>
      <border>
        <right style="thin">
          <color auto="1"/>
        </right>
        <top style="thin">
          <color auto="1"/>
        </top>
        <vertical/>
        <horizontal/>
      </border>
    </dxf>
    <dxf>
      <fill>
        <patternFill>
          <bgColor theme="0"/>
        </patternFill>
      </fill>
      <border>
        <left style="thin">
          <color auto="1"/>
        </left>
        <top style="thin">
          <color auto="1"/>
        </top>
        <vertical/>
        <horizontal/>
      </border>
    </dxf>
    <dxf>
      <fill>
        <patternFill>
          <bgColor theme="8" tint="0.79998168889431442"/>
        </patternFill>
      </fill>
      <border>
        <left style="thin">
          <color auto="1"/>
        </left>
        <right/>
        <top style="thin">
          <color auto="1"/>
        </top>
        <vertical/>
        <horizontal/>
      </border>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FF99"/>
      <color rgb="FFBFD5EF"/>
      <color rgb="FFD3E2F5"/>
      <color rgb="FFFFFFCC"/>
      <color rgb="FF99FF99"/>
      <color rgb="FFE6F0FA"/>
      <color rgb="FFD3D6DB"/>
      <color rgb="FFCBD0D7"/>
      <color rgb="FFCDCDCD"/>
      <color rgb="FFCCD0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3193641618497107E-2"/>
          <c:y val="0"/>
          <c:w val="0.97396965317919071"/>
          <c:h val="0.99544974747474746"/>
        </c:manualLayout>
      </c:layout>
      <c:lineChart>
        <c:grouping val="standard"/>
        <c:varyColors val="0"/>
        <c:ser>
          <c:idx val="0"/>
          <c:order val="0"/>
          <c:spPr>
            <a:ln w="28575" cap="rnd">
              <a:solidFill>
                <a:schemeClr val="accent1"/>
              </a:solidFill>
              <a:round/>
            </a:ln>
            <a:effectLst/>
          </c:spPr>
          <c:marker>
            <c:symbol val="dash"/>
            <c:size val="5"/>
            <c:spPr>
              <a:solidFill>
                <a:schemeClr val="tx1"/>
              </a:solidFill>
              <a:ln w="9525">
                <a:noFill/>
              </a:ln>
              <a:effectLst/>
            </c:spPr>
          </c:marker>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Info'!$H$176:$M$176</c:f>
              <c:numCache>
                <c:formatCode>#,##0</c:formatCode>
                <c:ptCount val="6"/>
                <c:pt idx="1">
                  <c:v>900</c:v>
                </c:pt>
                <c:pt idx="3">
                  <c:v>1400</c:v>
                </c:pt>
                <c:pt idx="5">
                  <c:v>2250</c:v>
                </c:pt>
              </c:numCache>
            </c:numRef>
          </c:val>
          <c:smooth val="0"/>
          <c:extLst>
            <c:ext xmlns:c16="http://schemas.microsoft.com/office/drawing/2014/chart" uri="{C3380CC4-5D6E-409C-BE32-E72D297353CC}">
              <c16:uniqueId val="{00000000-5320-4C18-B3AB-61AC5EABF33D}"/>
            </c:ext>
          </c:extLst>
        </c:ser>
        <c:ser>
          <c:idx val="1"/>
          <c:order val="1"/>
          <c:spPr>
            <a:ln w="28575" cap="rnd">
              <a:solidFill>
                <a:schemeClr val="accent2"/>
              </a:solidFill>
              <a:round/>
            </a:ln>
            <a:effectLst/>
          </c:spPr>
          <c:marker>
            <c:symbol val="none"/>
          </c:marker>
          <c:errBars>
            <c:errDir val="y"/>
            <c:errBarType val="plus"/>
            <c:errValType val="cust"/>
            <c:noEndCap val="1"/>
            <c:plus>
              <c:numRef>
                <c:f>'General Info'!$H$188:$M$188</c:f>
                <c:numCache>
                  <c:formatCode>General</c:formatCode>
                  <c:ptCount val="6"/>
                  <c:pt idx="1">
                    <c:v>100</c:v>
                  </c:pt>
                  <c:pt idx="3">
                    <c:v>200</c:v>
                  </c:pt>
                  <c:pt idx="5">
                    <c:v>500</c:v>
                  </c:pt>
                </c:numCache>
              </c:numRef>
            </c:plus>
            <c:minus>
              <c:numLit>
                <c:formatCode>General</c:formatCode>
                <c:ptCount val="1"/>
                <c:pt idx="0">
                  <c:v>1</c:v>
                </c:pt>
              </c:numLit>
            </c:minus>
            <c:spPr>
              <a:noFill/>
              <a:ln w="9525" cap="flat" cmpd="sng" algn="ctr">
                <a:solidFill>
                  <a:schemeClr val="tx1">
                    <a:lumMod val="65000"/>
                    <a:lumOff val="35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Info'!$H$177:$M$177</c:f>
              <c:numCache>
                <c:formatCode>#,##0</c:formatCode>
                <c:ptCount val="6"/>
                <c:pt idx="1">
                  <c:v>800</c:v>
                </c:pt>
                <c:pt idx="3">
                  <c:v>1200</c:v>
                </c:pt>
                <c:pt idx="5">
                  <c:v>1750</c:v>
                </c:pt>
              </c:numCache>
            </c:numRef>
          </c:val>
          <c:smooth val="0"/>
          <c:extLst>
            <c:ext xmlns:c16="http://schemas.microsoft.com/office/drawing/2014/chart" uri="{C3380CC4-5D6E-409C-BE32-E72D297353CC}">
              <c16:uniqueId val="{00000001-5320-4C18-B3AB-61AC5EABF33D}"/>
            </c:ext>
          </c:extLst>
        </c:ser>
        <c:ser>
          <c:idx val="2"/>
          <c:order val="2"/>
          <c:spPr>
            <a:ln w="63500" cap="rnd">
              <a:solidFill>
                <a:schemeClr val="accent3"/>
              </a:solidFill>
              <a:round/>
            </a:ln>
            <a:effectLst/>
          </c:spPr>
          <c:marker>
            <c:symbol val="circle"/>
            <c:size val="6"/>
            <c:spPr>
              <a:solidFill>
                <a:schemeClr val="bg1"/>
              </a:solidFill>
              <a:ln w="6350">
                <a:solidFill>
                  <a:schemeClr val="tx1">
                    <a:lumMod val="75000"/>
                    <a:lumOff val="25000"/>
                  </a:schemeClr>
                </a:solidFill>
              </a:ln>
              <a:effectLst/>
            </c:spPr>
          </c:marker>
          <c:errBars>
            <c:errDir val="y"/>
            <c:errBarType val="plus"/>
            <c:errValType val="cust"/>
            <c:noEndCap val="1"/>
            <c:plus>
              <c:numRef>
                <c:f>'General Info'!$H$189:$M$189</c:f>
                <c:numCache>
                  <c:formatCode>General</c:formatCode>
                  <c:ptCount val="6"/>
                  <c:pt idx="1">
                    <c:v>150</c:v>
                  </c:pt>
                  <c:pt idx="3">
                    <c:v>200</c:v>
                  </c:pt>
                  <c:pt idx="5">
                    <c:v>250</c:v>
                  </c:pt>
                </c:numCache>
              </c:numRef>
            </c:plus>
            <c:minus>
              <c:numLit>
                <c:formatCode>General</c:formatCode>
                <c:ptCount val="1"/>
                <c:pt idx="0">
                  <c:v>1</c:v>
                </c:pt>
              </c:numLit>
            </c:minus>
            <c:spPr>
              <a:noFill/>
              <a:ln w="158750" cap="flat" cmpd="sng" algn="ctr">
                <a:solidFill>
                  <a:schemeClr val="bg1">
                    <a:lumMod val="75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Info'!$H$178:$M$178</c:f>
              <c:numCache>
                <c:formatCode>#,##0</c:formatCode>
                <c:ptCount val="6"/>
                <c:pt idx="1">
                  <c:v>650</c:v>
                </c:pt>
                <c:pt idx="3">
                  <c:v>1000</c:v>
                </c:pt>
                <c:pt idx="5">
                  <c:v>1500</c:v>
                </c:pt>
              </c:numCache>
            </c:numRef>
          </c:val>
          <c:smooth val="0"/>
          <c:extLst>
            <c:ext xmlns:c16="http://schemas.microsoft.com/office/drawing/2014/chart" uri="{C3380CC4-5D6E-409C-BE32-E72D297353CC}">
              <c16:uniqueId val="{00000002-5320-4C18-B3AB-61AC5EABF33D}"/>
            </c:ext>
          </c:extLst>
        </c:ser>
        <c:ser>
          <c:idx val="3"/>
          <c:order val="3"/>
          <c:spPr>
            <a:ln w="28575" cap="rnd">
              <a:solidFill>
                <a:schemeClr val="accent4"/>
              </a:solidFill>
              <a:round/>
            </a:ln>
            <a:effectLst/>
          </c:spPr>
          <c:marker>
            <c:symbol val="none"/>
          </c:marker>
          <c:errBars>
            <c:errDir val="y"/>
            <c:errBarType val="plus"/>
            <c:errValType val="cust"/>
            <c:noEndCap val="1"/>
            <c:plus>
              <c:numRef>
                <c:f>'General Info'!$H$190:$M$190</c:f>
                <c:numCache>
                  <c:formatCode>General</c:formatCode>
                  <c:ptCount val="6"/>
                  <c:pt idx="1">
                    <c:v>150</c:v>
                  </c:pt>
                  <c:pt idx="3">
                    <c:v>150</c:v>
                  </c:pt>
                  <c:pt idx="5">
                    <c:v>250</c:v>
                  </c:pt>
                </c:numCache>
              </c:numRef>
            </c:plus>
            <c:minus>
              <c:numLit>
                <c:formatCode>General</c:formatCode>
                <c:ptCount val="1"/>
                <c:pt idx="0">
                  <c:v>1</c:v>
                </c:pt>
              </c:numLit>
            </c:minus>
            <c:spPr>
              <a:noFill/>
              <a:ln w="158750" cap="flat" cmpd="sng" algn="ctr">
                <a:solidFill>
                  <a:schemeClr val="tx1">
                    <a:lumMod val="50000"/>
                    <a:lumOff val="50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Info'!$H$179:$M$179</c:f>
              <c:numCache>
                <c:formatCode>#,##0</c:formatCode>
                <c:ptCount val="6"/>
                <c:pt idx="1">
                  <c:v>500</c:v>
                </c:pt>
                <c:pt idx="3">
                  <c:v>850</c:v>
                </c:pt>
                <c:pt idx="5">
                  <c:v>1250</c:v>
                </c:pt>
              </c:numCache>
            </c:numRef>
          </c:val>
          <c:smooth val="0"/>
          <c:extLst>
            <c:ext xmlns:c16="http://schemas.microsoft.com/office/drawing/2014/chart" uri="{C3380CC4-5D6E-409C-BE32-E72D297353CC}">
              <c16:uniqueId val="{00000003-5320-4C18-B3AB-61AC5EABF33D}"/>
            </c:ext>
          </c:extLst>
        </c:ser>
        <c:ser>
          <c:idx val="4"/>
          <c:order val="4"/>
          <c:spPr>
            <a:ln w="28575" cap="rnd">
              <a:solidFill>
                <a:schemeClr val="accent5"/>
              </a:solidFill>
              <a:round/>
            </a:ln>
            <a:effectLst/>
          </c:spPr>
          <c:marker>
            <c:symbol val="dash"/>
            <c:size val="5"/>
            <c:spPr>
              <a:solidFill>
                <a:schemeClr val="tx1"/>
              </a:solidFill>
              <a:ln w="9525">
                <a:noFill/>
              </a:ln>
              <a:effectLst/>
            </c:spPr>
          </c:marker>
          <c:errBars>
            <c:errDir val="y"/>
            <c:errBarType val="plus"/>
            <c:errValType val="cust"/>
            <c:noEndCap val="1"/>
            <c:plus>
              <c:numRef>
                <c:f>'General Info'!$H$191:$M$191</c:f>
                <c:numCache>
                  <c:formatCode>General</c:formatCode>
                  <c:ptCount val="6"/>
                  <c:pt idx="1">
                    <c:v>100</c:v>
                  </c:pt>
                  <c:pt idx="3">
                    <c:v>150</c:v>
                  </c:pt>
                  <c:pt idx="5">
                    <c:v>150</c:v>
                  </c:pt>
                </c:numCache>
              </c:numRef>
            </c:plus>
            <c:minus>
              <c:numLit>
                <c:formatCode>General</c:formatCode>
                <c:ptCount val="1"/>
                <c:pt idx="0">
                  <c:v>1</c:v>
                </c:pt>
              </c:numLit>
            </c:minus>
            <c:spPr>
              <a:noFill/>
              <a:ln w="9525" cap="flat" cmpd="sng" algn="ctr">
                <a:solidFill>
                  <a:schemeClr val="tx1">
                    <a:lumMod val="65000"/>
                    <a:lumOff val="35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Info'!$H$180:$M$180</c:f>
              <c:numCache>
                <c:formatCode>#,##0</c:formatCode>
                <c:ptCount val="6"/>
                <c:pt idx="1">
                  <c:v>400</c:v>
                </c:pt>
                <c:pt idx="3">
                  <c:v>700</c:v>
                </c:pt>
                <c:pt idx="5">
                  <c:v>1100</c:v>
                </c:pt>
              </c:numCache>
            </c:numRef>
          </c:val>
          <c:smooth val="0"/>
          <c:extLst>
            <c:ext xmlns:c16="http://schemas.microsoft.com/office/drawing/2014/chart" uri="{C3380CC4-5D6E-409C-BE32-E72D297353CC}">
              <c16:uniqueId val="{00000004-5320-4C18-B3AB-61AC5EABF33D}"/>
            </c:ext>
          </c:extLst>
        </c:ser>
        <c:ser>
          <c:idx val="5"/>
          <c:order val="5"/>
          <c:tx>
            <c:strRef>
              <c:f>'General Info'!$G$182</c:f>
              <c:strCache>
                <c:ptCount val="1"/>
                <c:pt idx="0">
                  <c:v>100%</c:v>
                </c:pt>
              </c:strCache>
            </c:strRef>
          </c:tx>
          <c:spPr>
            <a:ln w="28575" cap="rnd">
              <a:solidFill>
                <a:schemeClr val="accent6"/>
              </a:solidFill>
              <a:round/>
            </a:ln>
            <a:effectLst/>
          </c:spPr>
          <c:marker>
            <c:symbol val="dash"/>
            <c:size val="5"/>
            <c:spPr>
              <a:solidFill>
                <a:schemeClr val="accent5">
                  <a:lumMod val="75000"/>
                </a:schemeClr>
              </a:solidFill>
              <a:ln w="9525">
                <a:noFill/>
              </a:ln>
              <a:effectLst/>
            </c:spPr>
          </c:marker>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Info'!$H$182:$M$182</c:f>
              <c:numCache>
                <c:formatCode>#,##0</c:formatCode>
                <c:ptCount val="6"/>
                <c:pt idx="0">
                  <c:v>800</c:v>
                </c:pt>
                <c:pt idx="2">
                  <c:v>1300</c:v>
                </c:pt>
                <c:pt idx="4">
                  <c:v>2000</c:v>
                </c:pt>
              </c:numCache>
            </c:numRef>
          </c:val>
          <c:smooth val="0"/>
          <c:extLst>
            <c:ext xmlns:c16="http://schemas.microsoft.com/office/drawing/2014/chart" uri="{C3380CC4-5D6E-409C-BE32-E72D297353CC}">
              <c16:uniqueId val="{00000005-5320-4C18-B3AB-61AC5EABF33D}"/>
            </c:ext>
          </c:extLst>
        </c:ser>
        <c:ser>
          <c:idx val="6"/>
          <c:order val="6"/>
          <c:tx>
            <c:strRef>
              <c:f>'General Info'!$G$183</c:f>
              <c:strCache>
                <c:ptCount val="1"/>
                <c:pt idx="0">
                  <c:v>75%</c:v>
                </c:pt>
              </c:strCache>
            </c:strRef>
          </c:tx>
          <c:spPr>
            <a:ln w="28575" cap="rnd">
              <a:solidFill>
                <a:schemeClr val="accent1">
                  <a:lumMod val="60000"/>
                </a:schemeClr>
              </a:solidFill>
              <a:round/>
            </a:ln>
            <a:effectLst/>
          </c:spPr>
          <c:marker>
            <c:symbol val="none"/>
          </c:marker>
          <c:errBars>
            <c:errDir val="y"/>
            <c:errBarType val="plus"/>
            <c:errValType val="cust"/>
            <c:noEndCap val="1"/>
            <c:plus>
              <c:numRef>
                <c:f>'General Info'!$H$193:$M$193</c:f>
                <c:numCache>
                  <c:formatCode>General</c:formatCode>
                  <c:ptCount val="6"/>
                  <c:pt idx="0">
                    <c:v>100</c:v>
                  </c:pt>
                  <c:pt idx="2">
                    <c:v>125</c:v>
                  </c:pt>
                  <c:pt idx="4">
                    <c:v>200</c:v>
                  </c:pt>
                </c:numCache>
              </c:numRef>
            </c:plus>
            <c:minus>
              <c:numLit>
                <c:formatCode>General</c:formatCode>
                <c:ptCount val="1"/>
                <c:pt idx="0">
                  <c:v>1</c:v>
                </c:pt>
              </c:numLit>
            </c:minus>
            <c:spPr>
              <a:noFill/>
              <a:ln w="9525" cap="flat" cmpd="sng" algn="ctr">
                <a:solidFill>
                  <a:schemeClr val="accent5">
                    <a:lumMod val="50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Info'!$H$183:$M$183</c:f>
              <c:numCache>
                <c:formatCode>#,##0</c:formatCode>
                <c:ptCount val="6"/>
                <c:pt idx="0">
                  <c:v>700</c:v>
                </c:pt>
                <c:pt idx="2">
                  <c:v>1175</c:v>
                </c:pt>
                <c:pt idx="4">
                  <c:v>1800</c:v>
                </c:pt>
              </c:numCache>
            </c:numRef>
          </c:val>
          <c:smooth val="0"/>
          <c:extLst>
            <c:ext xmlns:c16="http://schemas.microsoft.com/office/drawing/2014/chart" uri="{C3380CC4-5D6E-409C-BE32-E72D297353CC}">
              <c16:uniqueId val="{00000006-5320-4C18-B3AB-61AC5EABF33D}"/>
            </c:ext>
          </c:extLst>
        </c:ser>
        <c:ser>
          <c:idx val="7"/>
          <c:order val="7"/>
          <c:tx>
            <c:strRef>
              <c:f>'General Info'!$G$184</c:f>
              <c:strCache>
                <c:ptCount val="1"/>
                <c:pt idx="0">
                  <c:v>50%</c:v>
                </c:pt>
              </c:strCache>
            </c:strRef>
          </c:tx>
          <c:spPr>
            <a:ln w="28575" cap="rnd">
              <a:solidFill>
                <a:schemeClr val="accent2">
                  <a:lumMod val="60000"/>
                </a:schemeClr>
              </a:solidFill>
              <a:round/>
            </a:ln>
            <a:effectLst/>
          </c:spPr>
          <c:marker>
            <c:symbol val="circle"/>
            <c:size val="6"/>
            <c:spPr>
              <a:solidFill>
                <a:schemeClr val="bg1"/>
              </a:solidFill>
              <a:ln w="6350">
                <a:solidFill>
                  <a:schemeClr val="accent5">
                    <a:lumMod val="75000"/>
                  </a:schemeClr>
                </a:solidFill>
              </a:ln>
              <a:effectLst/>
            </c:spPr>
          </c:marker>
          <c:errBars>
            <c:errDir val="y"/>
            <c:errBarType val="plus"/>
            <c:errValType val="cust"/>
            <c:noEndCap val="1"/>
            <c:plus>
              <c:numRef>
                <c:f>'General Info'!$H$194:$M$194</c:f>
                <c:numCache>
                  <c:formatCode>General</c:formatCode>
                  <c:ptCount val="6"/>
                  <c:pt idx="0">
                    <c:v>100</c:v>
                  </c:pt>
                  <c:pt idx="2">
                    <c:v>125</c:v>
                  </c:pt>
                  <c:pt idx="4">
                    <c:v>200</c:v>
                  </c:pt>
                </c:numCache>
              </c:numRef>
            </c:plus>
            <c:minus>
              <c:numLit>
                <c:formatCode>General</c:formatCode>
                <c:ptCount val="1"/>
                <c:pt idx="0">
                  <c:v>1</c:v>
                </c:pt>
              </c:numLit>
            </c:minus>
            <c:spPr>
              <a:noFill/>
              <a:ln w="158750" cap="flat" cmpd="sng" algn="ctr">
                <a:solidFill>
                  <a:schemeClr val="accent5">
                    <a:lumMod val="60000"/>
                    <a:lumOff val="40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Info'!$H$184:$M$184</c:f>
              <c:numCache>
                <c:formatCode>#,##0</c:formatCode>
                <c:ptCount val="6"/>
                <c:pt idx="0">
                  <c:v>600</c:v>
                </c:pt>
                <c:pt idx="2">
                  <c:v>1050</c:v>
                </c:pt>
                <c:pt idx="4">
                  <c:v>1600</c:v>
                </c:pt>
              </c:numCache>
            </c:numRef>
          </c:val>
          <c:smooth val="0"/>
          <c:extLst>
            <c:ext xmlns:c16="http://schemas.microsoft.com/office/drawing/2014/chart" uri="{C3380CC4-5D6E-409C-BE32-E72D297353CC}">
              <c16:uniqueId val="{00000007-5320-4C18-B3AB-61AC5EABF33D}"/>
            </c:ext>
          </c:extLst>
        </c:ser>
        <c:ser>
          <c:idx val="8"/>
          <c:order val="8"/>
          <c:tx>
            <c:strRef>
              <c:f>'General Info'!$G$185</c:f>
              <c:strCache>
                <c:ptCount val="1"/>
                <c:pt idx="0">
                  <c:v>25%</c:v>
                </c:pt>
              </c:strCache>
            </c:strRef>
          </c:tx>
          <c:spPr>
            <a:ln w="28575" cap="rnd">
              <a:solidFill>
                <a:schemeClr val="accent3">
                  <a:lumMod val="60000"/>
                </a:schemeClr>
              </a:solidFill>
              <a:round/>
            </a:ln>
            <a:effectLst/>
          </c:spPr>
          <c:marker>
            <c:symbol val="none"/>
          </c:marker>
          <c:errBars>
            <c:errDir val="y"/>
            <c:errBarType val="plus"/>
            <c:errValType val="cust"/>
            <c:noEndCap val="1"/>
            <c:plus>
              <c:numRef>
                <c:f>'General Info'!$H$195:$M$195</c:f>
                <c:numCache>
                  <c:formatCode>General</c:formatCode>
                  <c:ptCount val="6"/>
                  <c:pt idx="0">
                    <c:v>50</c:v>
                  </c:pt>
                  <c:pt idx="2">
                    <c:v>100</c:v>
                  </c:pt>
                  <c:pt idx="4">
                    <c:v>200</c:v>
                  </c:pt>
                </c:numCache>
              </c:numRef>
            </c:plus>
            <c:minus>
              <c:numLit>
                <c:formatCode>General</c:formatCode>
                <c:ptCount val="1"/>
                <c:pt idx="0">
                  <c:v>1</c:v>
                </c:pt>
              </c:numLit>
            </c:minus>
            <c:spPr>
              <a:noFill/>
              <a:ln w="158750" cap="flat" cmpd="sng" algn="ctr">
                <a:solidFill>
                  <a:schemeClr val="accent5"/>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Info'!$H$185:$M$185</c:f>
              <c:numCache>
                <c:formatCode>#,##0</c:formatCode>
                <c:ptCount val="6"/>
                <c:pt idx="0">
                  <c:v>550</c:v>
                </c:pt>
                <c:pt idx="2">
                  <c:v>950</c:v>
                </c:pt>
                <c:pt idx="4">
                  <c:v>1400</c:v>
                </c:pt>
              </c:numCache>
            </c:numRef>
          </c:val>
          <c:smooth val="0"/>
          <c:extLst>
            <c:ext xmlns:c16="http://schemas.microsoft.com/office/drawing/2014/chart" uri="{C3380CC4-5D6E-409C-BE32-E72D297353CC}">
              <c16:uniqueId val="{00000008-5320-4C18-B3AB-61AC5EABF33D}"/>
            </c:ext>
          </c:extLst>
        </c:ser>
        <c:ser>
          <c:idx val="9"/>
          <c:order val="9"/>
          <c:tx>
            <c:strRef>
              <c:f>'General Info'!$G$186</c:f>
              <c:strCache>
                <c:ptCount val="1"/>
                <c:pt idx="0">
                  <c:v>0%</c:v>
                </c:pt>
              </c:strCache>
            </c:strRef>
          </c:tx>
          <c:spPr>
            <a:ln w="28575" cap="rnd">
              <a:solidFill>
                <a:schemeClr val="accent4">
                  <a:lumMod val="60000"/>
                </a:schemeClr>
              </a:solidFill>
              <a:round/>
            </a:ln>
            <a:effectLst/>
          </c:spPr>
          <c:marker>
            <c:symbol val="dash"/>
            <c:size val="5"/>
            <c:spPr>
              <a:solidFill>
                <a:schemeClr val="accent5">
                  <a:lumMod val="75000"/>
                </a:schemeClr>
              </a:solidFill>
              <a:ln w="9525">
                <a:noFill/>
              </a:ln>
              <a:effectLst/>
            </c:spPr>
          </c:marker>
          <c:errBars>
            <c:errDir val="y"/>
            <c:errBarType val="plus"/>
            <c:errValType val="cust"/>
            <c:noEndCap val="1"/>
            <c:plus>
              <c:numRef>
                <c:f>'General Info'!$H$196:$M$196</c:f>
                <c:numCache>
                  <c:formatCode>General</c:formatCode>
                  <c:ptCount val="6"/>
                  <c:pt idx="0">
                    <c:v>50</c:v>
                  </c:pt>
                  <c:pt idx="2">
                    <c:v>150</c:v>
                  </c:pt>
                  <c:pt idx="4">
                    <c:v>200</c:v>
                  </c:pt>
                </c:numCache>
              </c:numRef>
            </c:plus>
            <c:minus>
              <c:numLit>
                <c:formatCode>General</c:formatCode>
                <c:ptCount val="1"/>
                <c:pt idx="0">
                  <c:v>1</c:v>
                </c:pt>
              </c:numLit>
            </c:minus>
            <c:spPr>
              <a:noFill/>
              <a:ln w="9525" cap="flat" cmpd="sng" algn="ctr">
                <a:solidFill>
                  <a:schemeClr val="accent5">
                    <a:lumMod val="50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Info'!$H$186:$M$186</c:f>
              <c:numCache>
                <c:formatCode>#,##0</c:formatCode>
                <c:ptCount val="6"/>
                <c:pt idx="0">
                  <c:v>500</c:v>
                </c:pt>
                <c:pt idx="2">
                  <c:v>800</c:v>
                </c:pt>
                <c:pt idx="4">
                  <c:v>1200</c:v>
                </c:pt>
              </c:numCache>
            </c:numRef>
          </c:val>
          <c:smooth val="0"/>
          <c:extLst>
            <c:ext xmlns:c16="http://schemas.microsoft.com/office/drawing/2014/chart" uri="{C3380CC4-5D6E-409C-BE32-E72D297353CC}">
              <c16:uniqueId val="{00000009-5320-4C18-B3AB-61AC5EABF33D}"/>
            </c:ext>
          </c:extLst>
        </c:ser>
        <c:ser>
          <c:idx val="10"/>
          <c:order val="10"/>
          <c:tx>
            <c:v>TMP</c:v>
          </c:tx>
          <c:spPr>
            <a:ln w="28575" cap="rnd">
              <a:solidFill>
                <a:schemeClr val="bg2">
                  <a:lumMod val="25000"/>
                </a:schemeClr>
              </a:solidFill>
              <a:round/>
            </a:ln>
            <a:effectLst/>
          </c:spPr>
          <c:marker>
            <c:symbol val="none"/>
          </c:marker>
          <c:errBars>
            <c:errDir val="y"/>
            <c:errBarType val="plus"/>
            <c:errValType val="cust"/>
            <c:noEndCap val="1"/>
            <c:plus>
              <c:numRef>
                <c:f>'General Info'!$H$204:$M$204</c:f>
                <c:numCache>
                  <c:formatCode>General</c:formatCode>
                  <c:ptCount val="6"/>
                  <c:pt idx="0">
                    <c:v>13</c:v>
                  </c:pt>
                  <c:pt idx="1">
                    <c:v>13</c:v>
                  </c:pt>
                  <c:pt idx="2">
                    <c:v>13</c:v>
                  </c:pt>
                  <c:pt idx="3">
                    <c:v>13</c:v>
                  </c:pt>
                  <c:pt idx="4">
                    <c:v>13</c:v>
                  </c:pt>
                  <c:pt idx="5">
                    <c:v>13</c:v>
                  </c:pt>
                </c:numCache>
              </c:numRef>
            </c:plus>
            <c:minus>
              <c:numLit>
                <c:formatCode>General</c:formatCode>
                <c:ptCount val="1"/>
                <c:pt idx="0">
                  <c:v>1</c:v>
                </c:pt>
              </c:numLit>
            </c:minus>
            <c:spPr>
              <a:noFill/>
              <a:ln w="88900" cap="flat" cmpd="sng" algn="ctr">
                <a:solidFill>
                  <a:schemeClr val="bg2">
                    <a:lumMod val="25000"/>
                  </a:schemeClr>
                </a:solidFill>
                <a:round/>
              </a:ln>
              <a:effectLst/>
            </c:spPr>
          </c:errBars>
          <c:cat>
            <c:multiLvlStrRef>
              <c:f>'General Info'!$H$174:$M$175</c:f>
              <c:multiLvlStrCache>
                <c:ptCount val="6"/>
                <c:lvl>
                  <c:pt idx="0">
                    <c:v>Your Firm</c:v>
                  </c:pt>
                  <c:pt idx="1">
                    <c:v>Market</c:v>
                  </c:pt>
                  <c:pt idx="2">
                    <c:v>Your Firm</c:v>
                  </c:pt>
                  <c:pt idx="3">
                    <c:v>Market</c:v>
                  </c:pt>
                  <c:pt idx="4">
                    <c:v>Your Firm</c:v>
                  </c:pt>
                  <c:pt idx="5">
                    <c:v>Market</c:v>
                  </c:pt>
                </c:lvl>
                <c:lvl>
                  <c:pt idx="0">
                    <c:v>PRIMARY</c:v>
                  </c:pt>
                  <c:pt idx="2">
                    <c:v>EXPERIENCED</c:v>
                  </c:pt>
                  <c:pt idx="4">
                    <c:v>SENIOR</c:v>
                  </c:pt>
                </c:lvl>
              </c:multiLvlStrCache>
            </c:multiLvlStrRef>
          </c:cat>
          <c:val>
            <c:numRef>
              <c:f>'General Info'!$H$198:$M$198</c:f>
              <c:numCache>
                <c:formatCode>#,##0</c:formatCode>
                <c:ptCount val="6"/>
                <c:pt idx="1">
                  <c:v>550</c:v>
                </c:pt>
                <c:pt idx="3">
                  <c:v>900</c:v>
                </c:pt>
                <c:pt idx="5">
                  <c:v>1375</c:v>
                </c:pt>
              </c:numCache>
            </c:numRef>
          </c:val>
          <c:smooth val="0"/>
          <c:extLst>
            <c:ext xmlns:c16="http://schemas.microsoft.com/office/drawing/2014/chart" uri="{C3380CC4-5D6E-409C-BE32-E72D297353CC}">
              <c16:uniqueId val="{00000000-7202-42CF-8E13-777776BFAB8F}"/>
            </c:ext>
          </c:extLst>
        </c:ser>
        <c:dLbls>
          <c:showLegendKey val="0"/>
          <c:showVal val="0"/>
          <c:showCatName val="0"/>
          <c:showSerName val="0"/>
          <c:showPercent val="0"/>
          <c:showBubbleSize val="0"/>
        </c:dLbls>
        <c:marker val="1"/>
        <c:smooth val="0"/>
        <c:axId val="624452672"/>
        <c:axId val="624454968"/>
      </c:lineChart>
      <c:catAx>
        <c:axId val="624452672"/>
        <c:scaling>
          <c:orientation val="minMax"/>
        </c:scaling>
        <c:delete val="1"/>
        <c:axPos val="b"/>
        <c:numFmt formatCode="General" sourceLinked="1"/>
        <c:majorTickMark val="out"/>
        <c:minorTickMark val="none"/>
        <c:tickLblPos val="nextTo"/>
        <c:crossAx val="624454968"/>
        <c:crosses val="autoZero"/>
        <c:auto val="1"/>
        <c:lblAlgn val="ctr"/>
        <c:lblOffset val="100"/>
        <c:noMultiLvlLbl val="0"/>
      </c:catAx>
      <c:valAx>
        <c:axId val="624454968"/>
        <c:scaling>
          <c:orientation val="minMax"/>
        </c:scaling>
        <c:delete val="1"/>
        <c:axPos val="l"/>
        <c:numFmt formatCode="#,##0" sourceLinked="0"/>
        <c:majorTickMark val="out"/>
        <c:minorTickMark val="none"/>
        <c:tickLblPos val="nextTo"/>
        <c:crossAx val="624452672"/>
        <c:crosses val="autoZero"/>
        <c:crossBetween val="between"/>
      </c:valAx>
      <c:spPr>
        <a:solidFill>
          <a:srgbClr val="D3D6DB"/>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rgbClr val="D3D6DB"/>
    </a:solidFill>
    <a:ln w="9525" cap="flat" cmpd="sng" algn="ctr">
      <a:noFill/>
      <a:round/>
    </a:ln>
    <a:effectLst/>
  </c:spPr>
  <c:txPr>
    <a:bodyPr/>
    <a:lstStyle/>
    <a:p>
      <a:pPr>
        <a:defRPr>
          <a:solidFill>
            <a:sysClr val="windowText" lastClr="000000"/>
          </a:solidFill>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Data'!$Z$1</c:f>
          <c:strCache>
            <c:ptCount val="1"/>
            <c:pt idx="0">
              <c:v>Target Total Income: Your Firm vs Market (GND k)</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9224628061063357E-2"/>
          <c:y val="0.13037492701628059"/>
          <c:w val="0.92233795430186394"/>
          <c:h val="0.76497248998523837"/>
        </c:manualLayout>
      </c:layout>
      <c:lineChart>
        <c:grouping val="standard"/>
        <c:varyColors val="0"/>
        <c:ser>
          <c:idx val="0"/>
          <c:order val="0"/>
          <c:spPr>
            <a:ln w="28575" cap="rnd">
              <a:solidFill>
                <a:schemeClr val="accent1"/>
              </a:solidFill>
              <a:round/>
            </a:ln>
            <a:effectLst/>
          </c:spPr>
          <c:marker>
            <c:symbol val="dash"/>
            <c:size val="5"/>
            <c:spPr>
              <a:solidFill>
                <a:schemeClr val="tx1"/>
              </a:solidFill>
              <a:ln w="9525">
                <a:no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lumMod val="50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Data'!$Q$3:$V$3</c:f>
              <c:numCache>
                <c:formatCode>#,##0</c:formatCode>
                <c:ptCount val="6"/>
                <c:pt idx="1">
                  <c:v>773.19</c:v>
                </c:pt>
                <c:pt idx="3">
                  <c:v>1284.6099999999999</c:v>
                </c:pt>
                <c:pt idx="5">
                  <c:v>2073.16</c:v>
                </c:pt>
              </c:numCache>
            </c:numRef>
          </c:val>
          <c:smooth val="0"/>
          <c:extLst>
            <c:ext xmlns:c16="http://schemas.microsoft.com/office/drawing/2014/chart" uri="{C3380CC4-5D6E-409C-BE32-E72D297353CC}">
              <c16:uniqueId val="{00000000-25CD-420C-9566-2DF92B265274}"/>
            </c:ext>
          </c:extLst>
        </c:ser>
        <c:ser>
          <c:idx val="1"/>
          <c:order val="1"/>
          <c:spPr>
            <a:ln w="28575" cap="rnd">
              <a:solidFill>
                <a:schemeClr val="accent2"/>
              </a:solid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lumMod val="50000"/>
                      </a:schemeClr>
                    </a:solidFill>
                    <a:latin typeface="+mn-lt"/>
                    <a:ea typeface="+mn-ea"/>
                    <a:cs typeface="+mn-cs"/>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Data'!$Q$15:$V$15</c:f>
                <c:numCache>
                  <c:formatCode>General</c:formatCode>
                  <c:ptCount val="6"/>
                  <c:pt idx="1">
                    <c:v>180.65000000000009</c:v>
                  </c:pt>
                  <c:pt idx="3">
                    <c:v>335.79999999999995</c:v>
                  </c:pt>
                  <c:pt idx="5">
                    <c:v>489.92999999999984</c:v>
                  </c:pt>
                </c:numCache>
              </c:numRef>
            </c:plus>
            <c:minus>
              <c:numLit>
                <c:formatCode>General</c:formatCode>
                <c:ptCount val="1"/>
                <c:pt idx="0">
                  <c:v>0</c:v>
                </c:pt>
              </c:numLit>
            </c:minus>
            <c:spPr>
              <a:noFill/>
              <a:ln w="9525" cap="flat" cmpd="sng" algn="ctr">
                <a:solidFill>
                  <a:schemeClr val="tx1">
                    <a:lumMod val="65000"/>
                    <a:lumOff val="35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Data'!$Q$4:$V$4</c:f>
              <c:numCache>
                <c:formatCode>#,##0</c:formatCode>
                <c:ptCount val="6"/>
                <c:pt idx="1">
                  <c:v>592.54</c:v>
                </c:pt>
                <c:pt idx="3">
                  <c:v>948.81</c:v>
                </c:pt>
                <c:pt idx="5">
                  <c:v>1583.23</c:v>
                </c:pt>
              </c:numCache>
            </c:numRef>
          </c:val>
          <c:smooth val="0"/>
          <c:extLst>
            <c:ext xmlns:c16="http://schemas.microsoft.com/office/drawing/2014/chart" uri="{C3380CC4-5D6E-409C-BE32-E72D297353CC}">
              <c16:uniqueId val="{00000001-25CD-420C-9566-2DF92B265274}"/>
            </c:ext>
          </c:extLst>
        </c:ser>
        <c:ser>
          <c:idx val="2"/>
          <c:order val="2"/>
          <c:spPr>
            <a:ln w="28575" cap="rnd">
              <a:solidFill>
                <a:schemeClr val="accent3"/>
              </a:solidFill>
              <a:round/>
            </a:ln>
            <a:effectLst/>
          </c:spPr>
          <c:marker>
            <c:symbol val="circle"/>
            <c:size val="5"/>
            <c:spPr>
              <a:solidFill>
                <a:schemeClr val="bg1"/>
              </a:solidFill>
              <a:ln w="6350">
                <a:solidFill>
                  <a:schemeClr val="tx1">
                    <a:lumMod val="75000"/>
                    <a:lumOff val="25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Data'!$Q$16:$V$16</c:f>
                <c:numCache>
                  <c:formatCode>General</c:formatCode>
                  <c:ptCount val="6"/>
                  <c:pt idx="1">
                    <c:v>91.859999999999957</c:v>
                  </c:pt>
                  <c:pt idx="3">
                    <c:v>168.4799999999999</c:v>
                  </c:pt>
                  <c:pt idx="5">
                    <c:v>297.82999999999993</c:v>
                  </c:pt>
                </c:numCache>
              </c:numRef>
            </c:plus>
            <c:minus>
              <c:numLit>
                <c:formatCode>General</c:formatCode>
                <c:ptCount val="1"/>
                <c:pt idx="0">
                  <c:v>1</c:v>
                </c:pt>
              </c:numLit>
            </c:minus>
            <c:spPr>
              <a:noFill/>
              <a:ln w="63500" cap="flat" cmpd="sng" algn="ctr">
                <a:solidFill>
                  <a:schemeClr val="bg1">
                    <a:lumMod val="75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Data'!$Q$5:$V$5</c:f>
              <c:numCache>
                <c:formatCode>#,##0</c:formatCode>
                <c:ptCount val="6"/>
                <c:pt idx="1">
                  <c:v>500.68</c:v>
                </c:pt>
                <c:pt idx="3">
                  <c:v>780.33</c:v>
                </c:pt>
                <c:pt idx="5">
                  <c:v>1285.4000000000001</c:v>
                </c:pt>
              </c:numCache>
            </c:numRef>
          </c:val>
          <c:smooth val="0"/>
          <c:extLst>
            <c:ext xmlns:c16="http://schemas.microsoft.com/office/drawing/2014/chart" uri="{C3380CC4-5D6E-409C-BE32-E72D297353CC}">
              <c16:uniqueId val="{00000002-25CD-420C-9566-2DF92B265274}"/>
            </c:ext>
          </c:extLst>
        </c:ser>
        <c:ser>
          <c:idx val="3"/>
          <c:order val="3"/>
          <c:spPr>
            <a:ln w="28575"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lumMod val="50000"/>
                      </a:schemeClr>
                    </a:solidFill>
                    <a:latin typeface="+mn-lt"/>
                    <a:ea typeface="+mn-ea"/>
                    <a:cs typeface="+mn-cs"/>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Data'!$Q$17:$V$17</c:f>
                <c:numCache>
                  <c:formatCode>General</c:formatCode>
                  <c:ptCount val="6"/>
                  <c:pt idx="1">
                    <c:v>80.069999999999993</c:v>
                  </c:pt>
                  <c:pt idx="3">
                    <c:v>147.2700000000001</c:v>
                  </c:pt>
                  <c:pt idx="5">
                    <c:v>196.2800000000002</c:v>
                  </c:pt>
                </c:numCache>
              </c:numRef>
            </c:plus>
            <c:minus>
              <c:numLit>
                <c:formatCode>General</c:formatCode>
                <c:ptCount val="1"/>
                <c:pt idx="0">
                  <c:v>1</c:v>
                </c:pt>
              </c:numLit>
            </c:minus>
            <c:spPr>
              <a:noFill/>
              <a:ln w="63500" cap="flat" cmpd="sng" algn="ctr">
                <a:solidFill>
                  <a:schemeClr val="tx1">
                    <a:lumMod val="50000"/>
                    <a:lumOff val="50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Data'!$Q$6:$V$6</c:f>
              <c:numCache>
                <c:formatCode>#,##0</c:formatCode>
                <c:ptCount val="6"/>
                <c:pt idx="1">
                  <c:v>420.61</c:v>
                </c:pt>
                <c:pt idx="3">
                  <c:v>633.05999999999995</c:v>
                </c:pt>
                <c:pt idx="5">
                  <c:v>1089.1199999999999</c:v>
                </c:pt>
              </c:numCache>
            </c:numRef>
          </c:val>
          <c:smooth val="0"/>
          <c:extLst>
            <c:ext xmlns:c16="http://schemas.microsoft.com/office/drawing/2014/chart" uri="{C3380CC4-5D6E-409C-BE32-E72D297353CC}">
              <c16:uniqueId val="{00000003-25CD-420C-9566-2DF92B265274}"/>
            </c:ext>
          </c:extLst>
        </c:ser>
        <c:ser>
          <c:idx val="4"/>
          <c:order val="4"/>
          <c:spPr>
            <a:ln w="28575" cap="rnd">
              <a:solidFill>
                <a:schemeClr val="accent5"/>
              </a:solidFill>
              <a:round/>
            </a:ln>
            <a:effectLst/>
          </c:spPr>
          <c:marker>
            <c:symbol val="dash"/>
            <c:size val="5"/>
            <c:spPr>
              <a:solidFill>
                <a:schemeClr val="tx1"/>
              </a:solidFill>
              <a:ln w="9525">
                <a:noFill/>
              </a:ln>
              <a:effectLst/>
            </c:spPr>
          </c:marker>
          <c:dLbls>
            <c:numFmt formatCode="#,##0_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lumMod val="50000"/>
                      </a:schemeClr>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Data'!$Q$18:$V$18</c:f>
                <c:numCache>
                  <c:formatCode>General</c:formatCode>
                  <c:ptCount val="6"/>
                  <c:pt idx="1">
                    <c:v>88.93</c:v>
                  </c:pt>
                  <c:pt idx="3">
                    <c:v>122.80999999999995</c:v>
                  </c:pt>
                  <c:pt idx="5">
                    <c:v>208.49999999999989</c:v>
                  </c:pt>
                </c:numCache>
              </c:numRef>
            </c:plus>
            <c:minus>
              <c:numLit>
                <c:formatCode>General</c:formatCode>
                <c:ptCount val="1"/>
                <c:pt idx="0">
                  <c:v>1</c:v>
                </c:pt>
              </c:numLit>
            </c:minus>
            <c:spPr>
              <a:noFill/>
              <a:ln w="9525" cap="flat" cmpd="sng" algn="ctr">
                <a:solidFill>
                  <a:schemeClr val="tx1">
                    <a:lumMod val="65000"/>
                    <a:lumOff val="35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Data'!$Q$7:$V$7</c:f>
              <c:numCache>
                <c:formatCode>#,##0</c:formatCode>
                <c:ptCount val="6"/>
                <c:pt idx="1">
                  <c:v>331.68</c:v>
                </c:pt>
                <c:pt idx="3">
                  <c:v>510.25</c:v>
                </c:pt>
                <c:pt idx="5">
                  <c:v>880.62</c:v>
                </c:pt>
              </c:numCache>
            </c:numRef>
          </c:val>
          <c:smooth val="0"/>
          <c:extLst>
            <c:ext xmlns:c16="http://schemas.microsoft.com/office/drawing/2014/chart" uri="{C3380CC4-5D6E-409C-BE32-E72D297353CC}">
              <c16:uniqueId val="{00000004-25CD-420C-9566-2DF92B265274}"/>
            </c:ext>
          </c:extLst>
        </c:ser>
        <c:ser>
          <c:idx val="5"/>
          <c:order val="5"/>
          <c:tx>
            <c:strRef>
              <c:f>'Chart Data'!$P$9</c:f>
              <c:strCache>
                <c:ptCount val="1"/>
                <c:pt idx="0">
                  <c:v>100%</c:v>
                </c:pt>
              </c:strCache>
            </c:strRef>
          </c:tx>
          <c:spPr>
            <a:ln w="28575" cap="rnd">
              <a:solidFill>
                <a:schemeClr val="accent6"/>
              </a:solidFill>
              <a:round/>
            </a:ln>
            <a:effectLst/>
          </c:spPr>
          <c:marker>
            <c:symbol val="dash"/>
            <c:size val="5"/>
            <c:spPr>
              <a:solidFill>
                <a:schemeClr val="accent5">
                  <a:lumMod val="75000"/>
                </a:schemeClr>
              </a:solidFill>
              <a:ln w="9525">
                <a:no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5"/>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Data'!$Q$9:$V$9</c:f>
              <c:numCache>
                <c:formatCode>#,##0</c:formatCode>
                <c:ptCount val="6"/>
                <c:pt idx="0">
                  <c:v>632.245</c:v>
                </c:pt>
                <c:pt idx="2">
                  <c:v>1214</c:v>
                </c:pt>
                <c:pt idx="4">
                  <c:v>2083.08</c:v>
                </c:pt>
              </c:numCache>
            </c:numRef>
          </c:val>
          <c:smooth val="0"/>
          <c:extLst>
            <c:ext xmlns:c16="http://schemas.microsoft.com/office/drawing/2014/chart" uri="{C3380CC4-5D6E-409C-BE32-E72D297353CC}">
              <c16:uniqueId val="{00000005-25CD-420C-9566-2DF92B265274}"/>
            </c:ext>
          </c:extLst>
        </c:ser>
        <c:ser>
          <c:idx val="6"/>
          <c:order val="6"/>
          <c:tx>
            <c:strRef>
              <c:f>'Chart Data'!$P$10</c:f>
              <c:strCache>
                <c:ptCount val="1"/>
                <c:pt idx="0">
                  <c:v>75%</c:v>
                </c:pt>
              </c:strCache>
            </c:strRef>
          </c:tx>
          <c:spPr>
            <a:ln w="28575" cap="rnd">
              <a:solidFill>
                <a:schemeClr val="accent1">
                  <a:lumMod val="60000"/>
                </a:schemeClr>
              </a:solidFill>
              <a:round/>
            </a:ln>
            <a:effectLst/>
          </c:spPr>
          <c:marker>
            <c:symbol val="none"/>
          </c:marker>
          <c:errBars>
            <c:errDir val="y"/>
            <c:errBarType val="plus"/>
            <c:errValType val="cust"/>
            <c:noEndCap val="1"/>
            <c:plus>
              <c:numRef>
                <c:f>'Chart Data'!$Q$20:$V$20</c:f>
                <c:numCache>
                  <c:formatCode>General</c:formatCode>
                  <c:ptCount val="6"/>
                  <c:pt idx="0">
                    <c:v>41.074999999999932</c:v>
                  </c:pt>
                  <c:pt idx="2">
                    <c:v>86.710000000000036</c:v>
                  </c:pt>
                  <c:pt idx="4">
                    <c:v>140.26</c:v>
                  </c:pt>
                </c:numCache>
              </c:numRef>
            </c:plus>
            <c:minus>
              <c:numLit>
                <c:formatCode>General</c:formatCode>
                <c:ptCount val="1"/>
                <c:pt idx="0">
                  <c:v>1</c:v>
                </c:pt>
              </c:numLit>
            </c:minus>
            <c:spPr>
              <a:noFill/>
              <a:ln w="9525" cap="flat" cmpd="sng" algn="ctr">
                <a:solidFill>
                  <a:schemeClr val="accent5">
                    <a:lumMod val="50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Data'!$Q$10:$V$10</c:f>
              <c:numCache>
                <c:formatCode>#,##0</c:formatCode>
                <c:ptCount val="6"/>
                <c:pt idx="0">
                  <c:v>591.17000000000007</c:v>
                </c:pt>
                <c:pt idx="2">
                  <c:v>1127.29</c:v>
                </c:pt>
                <c:pt idx="4">
                  <c:v>1942.82</c:v>
                </c:pt>
              </c:numCache>
            </c:numRef>
          </c:val>
          <c:smooth val="0"/>
          <c:extLst>
            <c:ext xmlns:c16="http://schemas.microsoft.com/office/drawing/2014/chart" uri="{C3380CC4-5D6E-409C-BE32-E72D297353CC}">
              <c16:uniqueId val="{00000006-25CD-420C-9566-2DF92B265274}"/>
            </c:ext>
          </c:extLst>
        </c:ser>
        <c:ser>
          <c:idx val="7"/>
          <c:order val="7"/>
          <c:tx>
            <c:strRef>
              <c:f>'Chart Data'!$P$11</c:f>
              <c:strCache>
                <c:ptCount val="1"/>
                <c:pt idx="0">
                  <c:v>50%</c:v>
                </c:pt>
              </c:strCache>
            </c:strRef>
          </c:tx>
          <c:spPr>
            <a:ln w="28575" cap="rnd">
              <a:solidFill>
                <a:schemeClr val="accent2">
                  <a:lumMod val="60000"/>
                </a:schemeClr>
              </a:solidFill>
              <a:round/>
            </a:ln>
            <a:effectLst/>
          </c:spPr>
          <c:marker>
            <c:symbol val="circle"/>
            <c:size val="5"/>
            <c:spPr>
              <a:solidFill>
                <a:schemeClr val="bg1"/>
              </a:solidFill>
              <a:ln w="6350">
                <a:solidFill>
                  <a:schemeClr val="accent5">
                    <a:lumMod val="75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5">
                        <a:lumMod val="75000"/>
                      </a:schemeClr>
                    </a:solidFill>
                    <a:latin typeface="+mn-lt"/>
                    <a:ea typeface="+mn-ea"/>
                    <a:cs typeface="+mn-cs"/>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Data'!$Q$21:$V$21</c:f>
                <c:numCache>
                  <c:formatCode>General</c:formatCode>
                  <c:ptCount val="6"/>
                  <c:pt idx="0">
                    <c:v>89.270000000000095</c:v>
                  </c:pt>
                  <c:pt idx="2">
                    <c:v>110.95499999999993</c:v>
                  </c:pt>
                  <c:pt idx="4">
                    <c:v>140.26</c:v>
                  </c:pt>
                </c:numCache>
              </c:numRef>
            </c:plus>
            <c:minus>
              <c:numLit>
                <c:formatCode>General</c:formatCode>
                <c:ptCount val="1"/>
                <c:pt idx="0">
                  <c:v>1</c:v>
                </c:pt>
              </c:numLit>
            </c:minus>
            <c:spPr>
              <a:noFill/>
              <a:ln w="63500" cap="flat" cmpd="sng" algn="ctr">
                <a:solidFill>
                  <a:schemeClr val="accent5">
                    <a:lumMod val="60000"/>
                    <a:lumOff val="40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Data'!$Q$11:$V$11</c:f>
              <c:numCache>
                <c:formatCode>#,##0</c:formatCode>
                <c:ptCount val="6"/>
                <c:pt idx="0">
                  <c:v>501.9</c:v>
                </c:pt>
                <c:pt idx="2">
                  <c:v>1016.335</c:v>
                </c:pt>
                <c:pt idx="4">
                  <c:v>1802.56</c:v>
                </c:pt>
              </c:numCache>
            </c:numRef>
          </c:val>
          <c:smooth val="0"/>
          <c:extLst>
            <c:ext xmlns:c16="http://schemas.microsoft.com/office/drawing/2014/chart" uri="{C3380CC4-5D6E-409C-BE32-E72D297353CC}">
              <c16:uniqueId val="{00000007-25CD-420C-9566-2DF92B265274}"/>
            </c:ext>
          </c:extLst>
        </c:ser>
        <c:ser>
          <c:idx val="8"/>
          <c:order val="8"/>
          <c:tx>
            <c:strRef>
              <c:f>'Chart Data'!$P$12</c:f>
              <c:strCache>
                <c:ptCount val="1"/>
                <c:pt idx="0">
                  <c:v>25%</c:v>
                </c:pt>
              </c:strCache>
            </c:strRef>
          </c:tx>
          <c:spPr>
            <a:ln w="28575" cap="rnd">
              <a:solidFill>
                <a:schemeClr val="accent3">
                  <a:lumMod val="60000"/>
                </a:schemeClr>
              </a:solidFill>
              <a:round/>
            </a:ln>
            <a:effectLst/>
          </c:spPr>
          <c:marker>
            <c:symbol val="none"/>
          </c:marker>
          <c:errBars>
            <c:errDir val="y"/>
            <c:errBarType val="plus"/>
            <c:errValType val="cust"/>
            <c:noEndCap val="1"/>
            <c:plus>
              <c:numRef>
                <c:f>'Chart Data'!$Q$22:$V$22</c:f>
                <c:numCache>
                  <c:formatCode>General</c:formatCode>
                  <c:ptCount val="6"/>
                  <c:pt idx="0">
                    <c:v>61.729999999999961</c:v>
                  </c:pt>
                  <c:pt idx="2">
                    <c:v>197.01750000000004</c:v>
                  </c:pt>
                  <c:pt idx="4">
                    <c:v>140.26</c:v>
                  </c:pt>
                </c:numCache>
              </c:numRef>
            </c:plus>
            <c:minus>
              <c:numLit>
                <c:formatCode>General</c:formatCode>
                <c:ptCount val="1"/>
                <c:pt idx="0">
                  <c:v>1</c:v>
                </c:pt>
              </c:numLit>
            </c:minus>
            <c:spPr>
              <a:noFill/>
              <a:ln w="63500" cap="flat" cmpd="sng" algn="ctr">
                <a:solidFill>
                  <a:schemeClr val="accent5"/>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Data'!$Q$12:$V$12</c:f>
              <c:numCache>
                <c:formatCode>#,##0</c:formatCode>
                <c:ptCount val="6"/>
                <c:pt idx="0">
                  <c:v>440.17</c:v>
                </c:pt>
                <c:pt idx="2">
                  <c:v>819.3175</c:v>
                </c:pt>
                <c:pt idx="4">
                  <c:v>1662.3</c:v>
                </c:pt>
              </c:numCache>
            </c:numRef>
          </c:val>
          <c:smooth val="0"/>
          <c:extLst>
            <c:ext xmlns:c16="http://schemas.microsoft.com/office/drawing/2014/chart" uri="{C3380CC4-5D6E-409C-BE32-E72D297353CC}">
              <c16:uniqueId val="{00000008-25CD-420C-9566-2DF92B265274}"/>
            </c:ext>
          </c:extLst>
        </c:ser>
        <c:ser>
          <c:idx val="9"/>
          <c:order val="9"/>
          <c:tx>
            <c:strRef>
              <c:f>'Chart Data'!$P$13</c:f>
              <c:strCache>
                <c:ptCount val="1"/>
                <c:pt idx="0">
                  <c:v>0%</c:v>
                </c:pt>
              </c:strCache>
            </c:strRef>
          </c:tx>
          <c:spPr>
            <a:ln w="28575" cap="rnd">
              <a:solidFill>
                <a:schemeClr val="accent4">
                  <a:lumMod val="60000"/>
                </a:schemeClr>
              </a:solidFill>
              <a:round/>
            </a:ln>
            <a:effectLst/>
          </c:spPr>
          <c:marker>
            <c:symbol val="dash"/>
            <c:size val="5"/>
            <c:spPr>
              <a:solidFill>
                <a:schemeClr val="accent5">
                  <a:lumMod val="75000"/>
                </a:schemeClr>
              </a:solidFill>
              <a:ln w="9525">
                <a:no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5"/>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Data'!$Q$23:$V$23</c:f>
                <c:numCache>
                  <c:formatCode>General</c:formatCode>
                  <c:ptCount val="6"/>
                  <c:pt idx="0">
                    <c:v>41.31</c:v>
                  </c:pt>
                  <c:pt idx="2">
                    <c:v>84.797500000000014</c:v>
                  </c:pt>
                  <c:pt idx="4">
                    <c:v>140.26</c:v>
                  </c:pt>
                </c:numCache>
              </c:numRef>
            </c:plus>
            <c:minus>
              <c:numLit>
                <c:formatCode>General</c:formatCode>
                <c:ptCount val="1"/>
                <c:pt idx="0">
                  <c:v>1</c:v>
                </c:pt>
              </c:numLit>
            </c:minus>
            <c:spPr>
              <a:noFill/>
              <a:ln w="9525" cap="flat" cmpd="sng" algn="ctr">
                <a:solidFill>
                  <a:schemeClr val="accent5">
                    <a:lumMod val="50000"/>
                  </a:schemeClr>
                </a:solidFill>
                <a:round/>
              </a:ln>
              <a:effectLst/>
            </c:spPr>
          </c:errBars>
          <c:cat>
            <c:multiLvlStrRef>
              <c:f>'Chart Data'!$Q$1:$V$2</c:f>
              <c:multiLvlStrCache>
                <c:ptCount val="6"/>
                <c:lvl>
                  <c:pt idx="0">
                    <c:v>Your Firm</c:v>
                  </c:pt>
                  <c:pt idx="1">
                    <c:v>Market</c:v>
                  </c:pt>
                  <c:pt idx="2">
                    <c:v>Your Firm</c:v>
                  </c:pt>
                  <c:pt idx="3">
                    <c:v>Market</c:v>
                  </c:pt>
                  <c:pt idx="4">
                    <c:v>Your Firm</c:v>
                  </c:pt>
                  <c:pt idx="5">
                    <c:v>Market</c:v>
                  </c:pt>
                </c:lvl>
                <c:lvl>
                  <c:pt idx="0">
                    <c:v>Par. 1 &amp; Par. 2 // PRIMARY</c:v>
                  </c:pt>
                  <c:pt idx="2">
                    <c:v>Man. Par. // EXPERIENCED</c:v>
                  </c:pt>
                  <c:pt idx="4">
                    <c:v>Snr. Man. Par.  // SENIOR</c:v>
                  </c:pt>
                </c:lvl>
              </c:multiLvlStrCache>
            </c:multiLvlStrRef>
          </c:cat>
          <c:val>
            <c:numRef>
              <c:f>'Chart Data'!$Q$13:$V$13</c:f>
              <c:numCache>
                <c:formatCode>#,##0</c:formatCode>
                <c:ptCount val="6"/>
                <c:pt idx="0">
                  <c:v>398.86</c:v>
                </c:pt>
                <c:pt idx="2">
                  <c:v>734.52</c:v>
                </c:pt>
                <c:pt idx="4">
                  <c:v>1522.04</c:v>
                </c:pt>
              </c:numCache>
            </c:numRef>
          </c:val>
          <c:smooth val="0"/>
          <c:extLst>
            <c:ext xmlns:c16="http://schemas.microsoft.com/office/drawing/2014/chart" uri="{C3380CC4-5D6E-409C-BE32-E72D297353CC}">
              <c16:uniqueId val="{00000009-25CD-420C-9566-2DF92B265274}"/>
            </c:ext>
          </c:extLst>
        </c:ser>
        <c:ser>
          <c:idx val="10"/>
          <c:order val="10"/>
          <c:tx>
            <c:strRef>
              <c:f>'Chart Data'!$P$25</c:f>
              <c:strCache>
                <c:ptCount val="1"/>
                <c:pt idx="0">
                  <c:v>TMP</c:v>
                </c:pt>
              </c:strCache>
            </c:strRef>
          </c:tx>
          <c:spPr>
            <a:ln w="28575" cap="rnd">
              <a:solidFill>
                <a:schemeClr val="accent5">
                  <a:lumMod val="60000"/>
                </a:schemeClr>
              </a:solidFill>
              <a:round/>
            </a:ln>
            <a:effectLst/>
          </c:spPr>
          <c:marker>
            <c:symbol val="none"/>
          </c:marker>
          <c:dLbls>
            <c:spPr>
              <a:solidFill>
                <a:schemeClr val="bg2">
                  <a:lumMod val="90000"/>
                </a:schemeClr>
              </a:solidFill>
              <a:ln w="3175">
                <a:solidFill>
                  <a:schemeClr val="bg2">
                    <a:lumMod val="75000"/>
                  </a:schemeClr>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lumMod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Dir val="y"/>
            <c:errBarType val="plus"/>
            <c:errValType val="cust"/>
            <c:noEndCap val="1"/>
            <c:plus>
              <c:numRef>
                <c:f>'Chart Data'!$Q$35:$V$35</c:f>
                <c:numCache>
                  <c:formatCode>General</c:formatCode>
                  <c:ptCount val="6"/>
                  <c:pt idx="0">
                    <c:v>10.4154</c:v>
                  </c:pt>
                  <c:pt idx="1">
                    <c:v>10.4154</c:v>
                  </c:pt>
                  <c:pt idx="2">
                    <c:v>10.4154</c:v>
                  </c:pt>
                  <c:pt idx="3">
                    <c:v>10.4154</c:v>
                  </c:pt>
                  <c:pt idx="4">
                    <c:v>10.4154</c:v>
                  </c:pt>
                  <c:pt idx="5">
                    <c:v>10.4154</c:v>
                  </c:pt>
                </c:numCache>
              </c:numRef>
            </c:plus>
            <c:minus>
              <c:numLit>
                <c:formatCode>General</c:formatCode>
                <c:ptCount val="1"/>
                <c:pt idx="0">
                  <c:v>1</c:v>
                </c:pt>
              </c:numLit>
            </c:minus>
            <c:spPr>
              <a:noFill/>
              <a:ln w="88900" cap="flat" cmpd="sng" algn="ctr">
                <a:solidFill>
                  <a:schemeClr val="bg2">
                    <a:lumMod val="25000"/>
                  </a:schemeClr>
                </a:solidFill>
                <a:round/>
              </a:ln>
              <a:effectLst/>
            </c:spPr>
          </c:errBars>
          <c:val>
            <c:numRef>
              <c:f>'Chart Data'!$Q$25:$V$25</c:f>
              <c:numCache>
                <c:formatCode>#,##0</c:formatCode>
                <c:ptCount val="6"/>
                <c:pt idx="1">
                  <c:v>500.68</c:v>
                </c:pt>
                <c:pt idx="3">
                  <c:v>780.33</c:v>
                </c:pt>
                <c:pt idx="5">
                  <c:v>1285.4000000000001</c:v>
                </c:pt>
              </c:numCache>
            </c:numRef>
          </c:val>
          <c:smooth val="0"/>
          <c:extLst>
            <c:ext xmlns:c16="http://schemas.microsoft.com/office/drawing/2014/chart" uri="{C3380CC4-5D6E-409C-BE32-E72D297353CC}">
              <c16:uniqueId val="{00000000-4E50-4A91-846E-44C5DA245FD3}"/>
            </c:ext>
          </c:extLst>
        </c:ser>
        <c:dLbls>
          <c:showLegendKey val="0"/>
          <c:showVal val="0"/>
          <c:showCatName val="0"/>
          <c:showSerName val="0"/>
          <c:showPercent val="0"/>
          <c:showBubbleSize val="0"/>
        </c:dLbls>
        <c:marker val="1"/>
        <c:smooth val="0"/>
        <c:axId val="624452672"/>
        <c:axId val="624454968"/>
      </c:lineChart>
      <c:lineChart>
        <c:grouping val="standard"/>
        <c:varyColors val="0"/>
        <c:ser>
          <c:idx val="11"/>
          <c:order val="11"/>
          <c:tx>
            <c:strRef>
              <c:f>'Chart Data'!$P$31</c:f>
              <c:strCache>
                <c:ptCount val="1"/>
                <c:pt idx="0">
                  <c:v>Plus</c:v>
                </c:pt>
              </c:strCache>
            </c:strRef>
          </c:tx>
          <c:spPr>
            <a:ln w="28575" cap="rnd">
              <a:solidFill>
                <a:schemeClr val="accent6">
                  <a:lumMod val="60000"/>
                </a:schemeClr>
              </a:solidFill>
              <a:round/>
            </a:ln>
            <a:effectLst/>
          </c:spPr>
          <c:marker>
            <c:symbol val="none"/>
          </c:marker>
          <c:dLbls>
            <c:numFmt formatCode="General" sourceLinked="0"/>
            <c:spPr>
              <a:solidFill>
                <a:schemeClr val="accent3">
                  <a:lumMod val="20000"/>
                  <a:lumOff val="80000"/>
                </a:schemeClr>
              </a:solidFill>
              <a:ln>
                <a:solidFill>
                  <a:schemeClr val="bg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Data'!$Q$33:$V$33</c:f>
              <c:strCache>
                <c:ptCount val="5"/>
                <c:pt idx="0">
                  <c:v>+1k
+0%</c:v>
                </c:pt>
                <c:pt idx="2">
                  <c:v>+236k
+30%</c:v>
                </c:pt>
                <c:pt idx="4">
                  <c:v>+517k
+40%</c:v>
                </c:pt>
              </c:strCache>
            </c:strRef>
          </c:cat>
          <c:val>
            <c:numRef>
              <c:f>'Chart Data'!$Q$31:$V$31</c:f>
              <c:numCache>
                <c:formatCode>General</c:formatCode>
                <c:ptCount val="6"/>
                <c:pt idx="0">
                  <c:v>0</c:v>
                </c:pt>
                <c:pt idx="2">
                  <c:v>0</c:v>
                </c:pt>
                <c:pt idx="4">
                  <c:v>0</c:v>
                </c:pt>
              </c:numCache>
            </c:numRef>
          </c:val>
          <c:smooth val="0"/>
          <c:extLst>
            <c:ext xmlns:c16="http://schemas.microsoft.com/office/drawing/2014/chart" uri="{C3380CC4-5D6E-409C-BE32-E72D297353CC}">
              <c16:uniqueId val="{00000000-3546-499E-911B-C5B59802E4D3}"/>
            </c:ext>
          </c:extLst>
        </c:ser>
        <c:ser>
          <c:idx val="12"/>
          <c:order val="12"/>
          <c:tx>
            <c:strRef>
              <c:f>'Chart Data'!$P$32</c:f>
              <c:strCache>
                <c:ptCount val="1"/>
                <c:pt idx="0">
                  <c:v>Minus</c:v>
                </c:pt>
              </c:strCache>
            </c:strRef>
          </c:tx>
          <c:spPr>
            <a:ln w="28575" cap="rnd">
              <a:solidFill>
                <a:schemeClr val="accent1">
                  <a:lumMod val="80000"/>
                  <a:lumOff val="20000"/>
                </a:schemeClr>
              </a:solidFill>
              <a:round/>
            </a:ln>
            <a:effectLst/>
          </c:spPr>
          <c:marker>
            <c:symbol val="none"/>
          </c:marker>
          <c:dLbls>
            <c:spPr>
              <a:solidFill>
                <a:schemeClr val="accent2">
                  <a:lumMod val="20000"/>
                  <a:lumOff val="80000"/>
                </a:schemeClr>
              </a:solidFill>
              <a:ln>
                <a:solidFill>
                  <a:schemeClr val="bg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Data'!$Q$33:$V$33</c:f>
              <c:strCache>
                <c:ptCount val="5"/>
                <c:pt idx="0">
                  <c:v>+1k
+0%</c:v>
                </c:pt>
                <c:pt idx="2">
                  <c:v>+236k
+30%</c:v>
                </c:pt>
                <c:pt idx="4">
                  <c:v>+517k
+40%</c:v>
                </c:pt>
              </c:strCache>
            </c:strRef>
          </c:cat>
          <c:val>
            <c:numRef>
              <c:f>'Chart Data'!$Q$32:$V$32</c:f>
              <c:numCache>
                <c:formatCode>General</c:formatCode>
                <c:ptCount val="6"/>
                <c:pt idx="0">
                  <c:v>#N/A</c:v>
                </c:pt>
                <c:pt idx="2">
                  <c:v>#N/A</c:v>
                </c:pt>
                <c:pt idx="4">
                  <c:v>#N/A</c:v>
                </c:pt>
              </c:numCache>
            </c:numRef>
          </c:val>
          <c:smooth val="0"/>
          <c:extLst>
            <c:ext xmlns:c16="http://schemas.microsoft.com/office/drawing/2014/chart" uri="{C3380CC4-5D6E-409C-BE32-E72D297353CC}">
              <c16:uniqueId val="{00000001-3546-499E-911B-C5B59802E4D3}"/>
            </c:ext>
          </c:extLst>
        </c:ser>
        <c:dLbls>
          <c:showLegendKey val="0"/>
          <c:showVal val="0"/>
          <c:showCatName val="0"/>
          <c:showSerName val="0"/>
          <c:showPercent val="0"/>
          <c:showBubbleSize val="0"/>
        </c:dLbls>
        <c:marker val="1"/>
        <c:smooth val="0"/>
        <c:axId val="451108608"/>
        <c:axId val="451107624"/>
      </c:lineChart>
      <c:catAx>
        <c:axId val="624452672"/>
        <c:scaling>
          <c:orientation val="minMax"/>
        </c:scaling>
        <c:delete val="0"/>
        <c:axPos val="b"/>
        <c:numFmt formatCode="General" sourceLinked="1"/>
        <c:majorTickMark val="out"/>
        <c:minorTickMark val="none"/>
        <c:tickLblPos val="nextTo"/>
        <c:spPr>
          <a:noFill/>
          <a:ln w="9525" cap="flat" cmpd="sng" algn="ctr">
            <a:solidFill>
              <a:schemeClr val="bg1">
                <a:lumMod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24454968"/>
        <c:crosses val="autoZero"/>
        <c:auto val="1"/>
        <c:lblAlgn val="ctr"/>
        <c:lblOffset val="100"/>
        <c:noMultiLvlLbl val="0"/>
      </c:catAx>
      <c:valAx>
        <c:axId val="624454968"/>
        <c:scaling>
          <c:orientation val="minMax"/>
        </c:scaling>
        <c:delete val="0"/>
        <c:axPos val="l"/>
        <c:majorGridlines>
          <c:spPr>
            <a:ln w="3175" cap="flat" cmpd="sng" algn="ctr">
              <a:solidFill>
                <a:schemeClr val="bg1">
                  <a:lumMod val="85000"/>
                </a:schemeClr>
              </a:solidFill>
              <a:prstDash val="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4452672"/>
        <c:crosses val="autoZero"/>
        <c:crossBetween val="between"/>
      </c:valAx>
      <c:valAx>
        <c:axId val="451107624"/>
        <c:scaling>
          <c:orientation val="maxMin"/>
        </c:scaling>
        <c:delete val="1"/>
        <c:axPos val="r"/>
        <c:numFmt formatCode="General" sourceLinked="1"/>
        <c:majorTickMark val="out"/>
        <c:minorTickMark val="none"/>
        <c:tickLblPos val="nextTo"/>
        <c:crossAx val="451108608"/>
        <c:crosses val="max"/>
        <c:crossBetween val="between"/>
      </c:valAx>
      <c:catAx>
        <c:axId val="451108608"/>
        <c:scaling>
          <c:orientation val="minMax"/>
        </c:scaling>
        <c:delete val="1"/>
        <c:axPos val="t"/>
        <c:numFmt formatCode="General" sourceLinked="1"/>
        <c:majorTickMark val="out"/>
        <c:minorTickMark val="none"/>
        <c:tickLblPos val="nextTo"/>
        <c:crossAx val="451107624"/>
        <c:crosses val="autoZero"/>
        <c:auto val="1"/>
        <c:lblAlgn val="ctr"/>
        <c:lblOffset val="100"/>
        <c:noMultiLvlLbl val="0"/>
      </c:catAx>
      <c:spPr>
        <a:solidFill>
          <a:srgbClr val="EDF2F9"/>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AC$38" lockText="1" noThreeD="1"/>
</file>

<file path=xl/ctrlProps/ctrlProp2.xml><?xml version="1.0" encoding="utf-8"?>
<formControlPr xmlns="http://schemas.microsoft.com/office/spreadsheetml/2009/9/main" objectType="CheckBox" fmlaLink="$AC$38" lockText="1" noThreeD="1"/>
</file>

<file path=xl/ctrlProps/ctrlProp3.xml><?xml version="1.0" encoding="utf-8"?>
<formControlPr xmlns="http://schemas.microsoft.com/office/spreadsheetml/2009/9/main" objectType="CheckBox" fmlaLink="$AC$38" lockText="1" noThreeD="1"/>
</file>

<file path=xl/ctrlProps/ctrlProp4.xml><?xml version="1.0" encoding="utf-8"?>
<formControlPr xmlns="http://schemas.microsoft.com/office/spreadsheetml/2009/9/main" objectType="CheckBox" fmlaLink="$AC$38" lockText="1" noThreeD="1"/>
</file>

<file path=xl/ctrlProps/ctrlProp5.xml><?xml version="1.0" encoding="utf-8"?>
<formControlPr xmlns="http://schemas.microsoft.com/office/spreadsheetml/2009/9/main" objectType="CheckBox" fmlaLink="$AC$38" lockText="1" noThreeD="1"/>
</file>

<file path=xl/ctrlProps/ctrlProp6.xml><?xml version="1.0" encoding="utf-8"?>
<formControlPr xmlns="http://schemas.microsoft.com/office/spreadsheetml/2009/9/main" objectType="CheckBox" fmlaLink="$AC$38"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0</xdr:colOff>
      <xdr:row>111</xdr:row>
      <xdr:rowOff>171450</xdr:rowOff>
    </xdr:from>
    <xdr:to>
      <xdr:col>16</xdr:col>
      <xdr:colOff>130752</xdr:colOff>
      <xdr:row>136</xdr:row>
      <xdr:rowOff>92619</xdr:rowOff>
    </xdr:to>
    <xdr:grpSp>
      <xdr:nvGrpSpPr>
        <xdr:cNvPr id="115" name="Group 114">
          <a:extLst>
            <a:ext uri="{FF2B5EF4-FFF2-40B4-BE49-F238E27FC236}">
              <a16:creationId xmlns:a16="http://schemas.microsoft.com/office/drawing/2014/main" id="{00000000-0008-0000-0000-000073000000}"/>
            </a:ext>
          </a:extLst>
        </xdr:cNvPr>
        <xdr:cNvGrpSpPr/>
      </xdr:nvGrpSpPr>
      <xdr:grpSpPr>
        <a:xfrm>
          <a:off x="390525" y="23574375"/>
          <a:ext cx="5988627" cy="4683669"/>
          <a:chOff x="767858" y="1844824"/>
          <a:chExt cx="6001883" cy="4683669"/>
        </a:xfrm>
      </xdr:grpSpPr>
      <xdr:sp macro="" textlink="">
        <xdr:nvSpPr>
          <xdr:cNvPr id="116" name="Text Box 81">
            <a:extLst>
              <a:ext uri="{FF2B5EF4-FFF2-40B4-BE49-F238E27FC236}">
                <a16:creationId xmlns:a16="http://schemas.microsoft.com/office/drawing/2014/main" id="{00000000-0008-0000-0000-000074000000}"/>
              </a:ext>
            </a:extLst>
          </xdr:cNvPr>
          <xdr:cNvSpPr txBox="1">
            <a:spLocks noChangeArrowheads="1"/>
          </xdr:cNvSpPr>
        </xdr:nvSpPr>
        <xdr:spPr bwMode="auto">
          <a:xfrm>
            <a:off x="3689689" y="3983620"/>
            <a:ext cx="3062695" cy="839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eaLnBrk="1" fontAlgn="auto" hangingPunct="1">
              <a:spcAft>
                <a:spcPts val="0"/>
              </a:spcAft>
            </a:pPr>
            <a:r>
              <a:rPr lang="en-US" sz="800" b="1">
                <a:solidFill>
                  <a:prstClr val="black"/>
                </a:solidFill>
                <a:latin typeface="Calibri"/>
              </a:rPr>
              <a:t>Bonus Income:</a:t>
            </a:r>
          </a:p>
          <a:p>
            <a:pPr marL="72000" lvl="0" indent="-72000" eaLnBrk="1" fontAlgn="auto" hangingPunct="1">
              <a:spcAft>
                <a:spcPts val="0"/>
              </a:spcAft>
              <a:buFont typeface="Wingdings" pitchFamily="2" charset="2"/>
              <a:buChar char="§"/>
            </a:pPr>
            <a:r>
              <a:rPr lang="en-US" sz="800">
                <a:solidFill>
                  <a:prstClr val="black"/>
                </a:solidFill>
                <a:latin typeface="Calibri"/>
              </a:rPr>
              <a:t>Paid-out usually only once per year.</a:t>
            </a:r>
          </a:p>
          <a:p>
            <a:pPr marL="72000" lvl="0" indent="-72000" eaLnBrk="1" fontAlgn="auto" hangingPunct="1">
              <a:spcAft>
                <a:spcPts val="0"/>
              </a:spcAft>
              <a:buFont typeface="Wingdings" pitchFamily="2" charset="2"/>
              <a:buChar char="§"/>
            </a:pPr>
            <a:r>
              <a:rPr lang="en-US" sz="800">
                <a:solidFill>
                  <a:prstClr val="black"/>
                </a:solidFill>
                <a:latin typeface="Calibri"/>
              </a:rPr>
              <a:t>Based on targets set at the start of the year.</a:t>
            </a:r>
          </a:p>
          <a:p>
            <a:pPr marL="72000" lvl="0" indent="-72000" eaLnBrk="1" fontAlgn="auto" hangingPunct="1">
              <a:spcAft>
                <a:spcPts val="0"/>
              </a:spcAft>
              <a:buFont typeface="Wingdings" pitchFamily="2" charset="2"/>
              <a:buChar char="§"/>
            </a:pPr>
            <a:r>
              <a:rPr lang="en-US" sz="800">
                <a:solidFill>
                  <a:prstClr val="black"/>
                </a:solidFill>
                <a:latin typeface="Calibri"/>
              </a:rPr>
              <a:t>Paid-out based on firm and/or personal performance.</a:t>
            </a:r>
          </a:p>
          <a:p>
            <a:pPr marL="72000" indent="-72000" eaLnBrk="1" fontAlgn="auto" hangingPunct="1">
              <a:spcAft>
                <a:spcPts val="0"/>
              </a:spcAft>
              <a:buFont typeface="Wingdings" pitchFamily="2" charset="2"/>
              <a:buChar char="§"/>
            </a:pPr>
            <a:r>
              <a:rPr lang="en-US" sz="800">
                <a:solidFill>
                  <a:prstClr val="black"/>
                </a:solidFill>
                <a:latin typeface="Calibri"/>
              </a:rPr>
              <a:t>May include equity-related “profit-share” components the pay-out for which is directly influenced by personal performance.</a:t>
            </a:r>
          </a:p>
        </xdr:txBody>
      </xdr:sp>
      <xdr:sp macro="" textlink="">
        <xdr:nvSpPr>
          <xdr:cNvPr id="117" name="Text Box 77">
            <a:extLst>
              <a:ext uri="{FF2B5EF4-FFF2-40B4-BE49-F238E27FC236}">
                <a16:creationId xmlns:a16="http://schemas.microsoft.com/office/drawing/2014/main" id="{00000000-0008-0000-0000-000075000000}"/>
              </a:ext>
            </a:extLst>
          </xdr:cNvPr>
          <xdr:cNvSpPr txBox="1">
            <a:spLocks noChangeArrowheads="1"/>
          </xdr:cNvSpPr>
        </xdr:nvSpPr>
        <xdr:spPr bwMode="auto">
          <a:xfrm>
            <a:off x="3689689" y="5299801"/>
            <a:ext cx="3062696" cy="59747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indent="0" eaLnBrk="0" fontAlgn="base" hangingPunct="0">
              <a:defRPr/>
            </a:pPr>
            <a:r>
              <a:rPr kumimoji="0" lang="en-GB" sz="800" b="1" i="0" strike="noStrike" kern="0" cap="none" spc="0" normalizeH="0" baseline="0">
                <a:ln>
                  <a:noFill/>
                </a:ln>
                <a:effectLst/>
                <a:uLnTx/>
                <a:uFillTx/>
                <a:latin typeface="Calibri" panose="020F0502020204030204" pitchFamily="34" charset="0"/>
                <a:cs typeface="Calibri" panose="020F0502020204030204" pitchFamily="34" charset="0"/>
              </a:rPr>
              <a:t>Draw Income </a:t>
            </a:r>
            <a:r>
              <a:rPr lang="en-GB" sz="800" b="0" kern="0">
                <a:solidFill>
                  <a:srgbClr val="000000"/>
                </a:solidFill>
                <a:latin typeface="Calibri" panose="020F0502020204030204" pitchFamily="34" charset="0"/>
                <a:cs typeface="Calibri" panose="020F0502020204030204" pitchFamily="34" charset="0"/>
              </a:rPr>
              <a:t>(see Basic Income in outputs)</a:t>
            </a:r>
            <a:r>
              <a:rPr lang="en-GB" sz="800" b="1" kern="0">
                <a:solidFill>
                  <a:srgbClr val="000000"/>
                </a:solidFill>
                <a:latin typeface="Calibri" panose="020F0502020204030204" pitchFamily="34" charset="0"/>
                <a:cs typeface="Calibri" panose="020F0502020204030204" pitchFamily="34" charset="0"/>
              </a:rPr>
              <a:t>:</a:t>
            </a:r>
            <a:endParaRPr kumimoji="0" lang="en-GB" sz="800" b="1" i="0" strike="noStrike" kern="0" cap="none" spc="0" normalizeH="0" baseline="0">
              <a:ln>
                <a:noFill/>
              </a:ln>
              <a:effectLst/>
              <a:uLnTx/>
              <a:uFillTx/>
              <a:latin typeface="Calibri" panose="020F0502020204030204" pitchFamily="34" charset="0"/>
              <a:cs typeface="Calibri" panose="020F0502020204030204" pitchFamily="34" charset="0"/>
            </a:endParaRPr>
          </a:p>
          <a:p>
            <a:pPr marL="72000" lvl="0" indent="-72000">
              <a:buFont typeface="Wingdings" pitchFamily="2" charset="2"/>
              <a:buChar char="§"/>
              <a:defRPr/>
            </a:pPr>
            <a:r>
              <a:rPr lang="en-GB" sz="800" b="0">
                <a:latin typeface="Calibri"/>
              </a:rPr>
              <a:t>Usually as ‘pre-paid’ portion of future variable income components (e.g. Bonus).</a:t>
            </a:r>
          </a:p>
          <a:p>
            <a:pPr marL="72000" lvl="0" indent="-72000">
              <a:buFont typeface="Wingdings" pitchFamily="2" charset="2"/>
              <a:buChar char="§"/>
              <a:defRPr/>
            </a:pPr>
            <a:r>
              <a:rPr lang="en-US" sz="800" b="0">
                <a:latin typeface="Calibri"/>
              </a:rPr>
              <a:t>Paid-out regularly (usually monthly).</a:t>
            </a:r>
          </a:p>
        </xdr:txBody>
      </xdr:sp>
      <xdr:sp macro="" textlink="">
        <xdr:nvSpPr>
          <xdr:cNvPr id="140" name="Text Box 77">
            <a:extLst>
              <a:ext uri="{FF2B5EF4-FFF2-40B4-BE49-F238E27FC236}">
                <a16:creationId xmlns:a16="http://schemas.microsoft.com/office/drawing/2014/main" id="{00000000-0008-0000-0000-00008C000000}"/>
              </a:ext>
            </a:extLst>
          </xdr:cNvPr>
          <xdr:cNvSpPr txBox="1">
            <a:spLocks noChangeArrowheads="1"/>
          </xdr:cNvSpPr>
        </xdr:nvSpPr>
        <xdr:spPr bwMode="auto">
          <a:xfrm>
            <a:off x="3689689" y="4979415"/>
            <a:ext cx="2732119" cy="28575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defTabSz="914400" eaLnBrk="0" fontAlgn="base" latinLnBrk="0" hangingPunct="0">
              <a:buClrTx/>
              <a:buSzTx/>
              <a:tabLst/>
              <a:defRPr/>
            </a:pPr>
            <a:r>
              <a:rPr kumimoji="0" lang="en-GB" sz="800" b="1" i="0" strike="noStrike" kern="0" cap="none" spc="0" normalizeH="0" baseline="0">
                <a:ln>
                  <a:noFill/>
                </a:ln>
                <a:effectLst/>
                <a:uLnTx/>
                <a:uFillTx/>
                <a:latin typeface="Calibri" panose="020F0502020204030204" pitchFamily="34" charset="0"/>
                <a:cs typeface="Calibri" panose="020F0502020204030204" pitchFamily="34" charset="0"/>
              </a:rPr>
              <a:t>Allowances / Benefits:</a:t>
            </a:r>
          </a:p>
          <a:p>
            <a:pPr marL="72000" lvl="0" indent="-72000">
              <a:buFont typeface="Wingdings" pitchFamily="2" charset="2"/>
              <a:buChar char="§"/>
              <a:defRPr/>
            </a:pPr>
            <a:r>
              <a:rPr lang="en-GB" sz="800" b="0">
                <a:latin typeface="Calibri"/>
              </a:rPr>
              <a:t>For example, Housing Allowances or Car Allowance. </a:t>
            </a:r>
          </a:p>
          <a:p>
            <a:pPr marL="72000" lvl="0" indent="-72000">
              <a:buFont typeface="Wingdings" pitchFamily="2" charset="2"/>
              <a:buChar char="§"/>
              <a:defRPr/>
            </a:pPr>
            <a:r>
              <a:rPr lang="en-GB" sz="800" b="0">
                <a:latin typeface="Calibri"/>
              </a:rPr>
              <a:t>Above and beyond legislated/statutory amounts only. </a:t>
            </a:r>
          </a:p>
        </xdr:txBody>
      </xdr:sp>
      <xdr:sp macro="" textlink="">
        <xdr:nvSpPr>
          <xdr:cNvPr id="141" name="Text Box 81">
            <a:extLst>
              <a:ext uri="{FF2B5EF4-FFF2-40B4-BE49-F238E27FC236}">
                <a16:creationId xmlns:a16="http://schemas.microsoft.com/office/drawing/2014/main" id="{00000000-0008-0000-0000-00008D000000}"/>
              </a:ext>
            </a:extLst>
          </xdr:cNvPr>
          <xdr:cNvSpPr txBox="1">
            <a:spLocks noChangeArrowheads="1"/>
          </xdr:cNvSpPr>
        </xdr:nvSpPr>
        <xdr:spPr bwMode="auto">
          <a:xfrm>
            <a:off x="3689687" y="3057097"/>
            <a:ext cx="3010628"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rIns="0"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eaLnBrk="1" fontAlgn="auto" hangingPunct="1">
              <a:spcAft>
                <a:spcPts val="0"/>
              </a:spcAft>
            </a:pPr>
            <a:r>
              <a:rPr lang="en-US" sz="800" b="1">
                <a:solidFill>
                  <a:prstClr val="black"/>
                </a:solidFill>
                <a:latin typeface="Calibri"/>
              </a:rPr>
              <a:t>Dividend and Interest Income:</a:t>
            </a:r>
          </a:p>
          <a:p>
            <a:pPr marL="72000" lvl="0" indent="-72000" eaLnBrk="1" fontAlgn="auto" hangingPunct="1">
              <a:spcAft>
                <a:spcPts val="0"/>
              </a:spcAft>
              <a:buFont typeface="Wingdings" pitchFamily="2" charset="2"/>
              <a:buChar char="§"/>
            </a:pPr>
            <a:r>
              <a:rPr lang="en-US" sz="800">
                <a:solidFill>
                  <a:prstClr val="black"/>
                </a:solidFill>
                <a:latin typeface="Calibri"/>
              </a:rPr>
              <a:t>E.g. dividends paid-out based on share ownership. Independent of personal performance.</a:t>
            </a:r>
          </a:p>
          <a:p>
            <a:pPr marL="72000" lvl="0" indent="-72000" eaLnBrk="1" fontAlgn="auto" hangingPunct="1">
              <a:spcAft>
                <a:spcPts val="0"/>
              </a:spcAft>
              <a:buFont typeface="Wingdings" pitchFamily="2" charset="2"/>
              <a:buChar char="§"/>
            </a:pPr>
            <a:r>
              <a:rPr lang="en-US" sz="800">
                <a:solidFill>
                  <a:prstClr val="black"/>
                </a:solidFill>
                <a:latin typeface="Calibri"/>
              </a:rPr>
              <a:t>E.g. interest paid on e.g. deferred bonus or buy-in capital.</a:t>
            </a:r>
          </a:p>
          <a:p>
            <a:pPr marL="72000" marR="0" lvl="0" indent="-72000" algn="l" defTabSz="914400" rtl="0" eaLnBrk="1" fontAlgn="auto" latinLnBrk="0" hangingPunct="1">
              <a:lnSpc>
                <a:spcPct val="100000"/>
              </a:lnSpc>
              <a:spcBef>
                <a:spcPts val="0"/>
              </a:spcBef>
              <a:spcAft>
                <a:spcPts val="0"/>
              </a:spcAft>
              <a:buClrTx/>
              <a:buSzTx/>
              <a:buFont typeface="Wingdings" pitchFamily="2" charset="2"/>
              <a:buChar char="§"/>
              <a:tabLst/>
              <a:defRPr/>
            </a:pPr>
            <a:r>
              <a:rPr lang="en-US" sz="800" kern="1200">
                <a:solidFill>
                  <a:sysClr val="windowText" lastClr="000000"/>
                </a:solidFill>
                <a:effectLst/>
                <a:latin typeface="Calibri"/>
                <a:ea typeface="+mn-ea"/>
                <a:cs typeface="+mn-cs"/>
              </a:rPr>
              <a:t>May include equity-related “profit-share” components the pay-out for which is not directly influenced by personal performance.</a:t>
            </a:r>
            <a:endParaRPr lang="en-GB" sz="800">
              <a:effectLst/>
            </a:endParaRPr>
          </a:p>
        </xdr:txBody>
      </xdr:sp>
      <xdr:sp macro="" textlink="">
        <xdr:nvSpPr>
          <xdr:cNvPr id="142" name="Text Box 81">
            <a:extLst>
              <a:ext uri="{FF2B5EF4-FFF2-40B4-BE49-F238E27FC236}">
                <a16:creationId xmlns:a16="http://schemas.microsoft.com/office/drawing/2014/main" id="{00000000-0008-0000-0000-00008E000000}"/>
              </a:ext>
            </a:extLst>
          </xdr:cNvPr>
          <xdr:cNvSpPr txBox="1">
            <a:spLocks noChangeArrowheads="1"/>
          </xdr:cNvSpPr>
        </xdr:nvSpPr>
        <xdr:spPr bwMode="auto">
          <a:xfrm>
            <a:off x="3689689" y="1855887"/>
            <a:ext cx="2732799" cy="286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eaLnBrk="1" fontAlgn="auto" hangingPunct="1">
              <a:spcAft>
                <a:spcPts val="0"/>
              </a:spcAft>
            </a:pPr>
            <a:r>
              <a:rPr lang="en-GB" sz="800" b="1">
                <a:solidFill>
                  <a:prstClr val="black"/>
                </a:solidFill>
                <a:latin typeface="Calibri"/>
              </a:rPr>
              <a:t>Other Current Income:</a:t>
            </a:r>
          </a:p>
          <a:p>
            <a:pPr marL="72000" lvl="0" indent="-72000" eaLnBrk="1" fontAlgn="auto" hangingPunct="1">
              <a:spcAft>
                <a:spcPts val="0"/>
              </a:spcAft>
              <a:buFont typeface="Wingdings" pitchFamily="2" charset="2"/>
              <a:buChar char="§"/>
            </a:pPr>
            <a:r>
              <a:rPr lang="en-GB" sz="800">
                <a:solidFill>
                  <a:prstClr val="black"/>
                </a:solidFill>
                <a:latin typeface="Calibri"/>
              </a:rPr>
              <a:t>E.g. Cash LTI</a:t>
            </a:r>
          </a:p>
        </xdr:txBody>
      </xdr:sp>
      <xdr:sp macro="" textlink="">
        <xdr:nvSpPr>
          <xdr:cNvPr id="143" name="Text Box 83">
            <a:extLst>
              <a:ext uri="{FF2B5EF4-FFF2-40B4-BE49-F238E27FC236}">
                <a16:creationId xmlns:a16="http://schemas.microsoft.com/office/drawing/2014/main" id="{00000000-0008-0000-0000-00008F000000}"/>
              </a:ext>
            </a:extLst>
          </xdr:cNvPr>
          <xdr:cNvSpPr txBox="1">
            <a:spLocks noChangeArrowheads="1"/>
          </xdr:cNvSpPr>
        </xdr:nvSpPr>
        <xdr:spPr bwMode="auto">
          <a:xfrm>
            <a:off x="3689691" y="5940574"/>
            <a:ext cx="2732119" cy="576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lvl="0" indent="0">
              <a:spcAft>
                <a:spcPts val="0"/>
              </a:spcAft>
              <a:buNone/>
              <a:defRPr/>
            </a:pPr>
            <a:r>
              <a:rPr lang="en-GB" sz="800" b="1" kern="0">
                <a:solidFill>
                  <a:srgbClr val="000000"/>
                </a:solidFill>
                <a:latin typeface="Calibri" panose="020F0502020204030204" pitchFamily="34" charset="0"/>
                <a:cs typeface="Calibri" panose="020F0502020204030204" pitchFamily="34" charset="0"/>
              </a:rPr>
              <a:t>Fixed Income </a:t>
            </a:r>
            <a:r>
              <a:rPr lang="en-GB" sz="800" kern="0">
                <a:solidFill>
                  <a:srgbClr val="000000"/>
                </a:solidFill>
                <a:latin typeface="Calibri" panose="020F0502020204030204" pitchFamily="34" charset="0"/>
                <a:cs typeface="Calibri" panose="020F0502020204030204" pitchFamily="34" charset="0"/>
              </a:rPr>
              <a:t>(see Basic Income in outputs)</a:t>
            </a:r>
            <a:r>
              <a:rPr lang="en-GB" sz="800" b="1" kern="0">
                <a:solidFill>
                  <a:srgbClr val="000000"/>
                </a:solidFill>
                <a:latin typeface="Calibri" panose="020F0502020204030204" pitchFamily="34" charset="0"/>
                <a:cs typeface="Calibri" panose="020F0502020204030204" pitchFamily="34" charset="0"/>
              </a:rPr>
              <a:t>:</a:t>
            </a:r>
          </a:p>
          <a:p>
            <a:pPr marL="72000" indent="-72000" eaLnBrk="1" fontAlgn="auto" hangingPunct="1">
              <a:spcAft>
                <a:spcPts val="0"/>
              </a:spcAft>
              <a:buFont typeface="Wingdings" pitchFamily="2" charset="2"/>
              <a:buChar char="§"/>
              <a:defRPr/>
            </a:pPr>
            <a:r>
              <a:rPr lang="en-GB" sz="800">
                <a:solidFill>
                  <a:prstClr val="black"/>
                </a:solidFill>
                <a:latin typeface="Calibri"/>
              </a:rPr>
              <a:t>Contractually guaranteed cash (as opposed to Draw).</a:t>
            </a:r>
          </a:p>
          <a:p>
            <a:pPr marL="72000" indent="-72000" eaLnBrk="1" fontAlgn="auto" hangingPunct="1">
              <a:spcAft>
                <a:spcPts val="0"/>
              </a:spcAft>
              <a:buFont typeface="Wingdings" pitchFamily="2" charset="2"/>
              <a:buChar char="§"/>
              <a:defRPr/>
            </a:pPr>
            <a:r>
              <a:rPr lang="en-GB" sz="800">
                <a:solidFill>
                  <a:prstClr val="black"/>
                </a:solidFill>
                <a:latin typeface="Calibri"/>
              </a:rPr>
              <a:t>A non-refundable lump sum in local currency.</a:t>
            </a:r>
          </a:p>
          <a:p>
            <a:pPr marL="72000" indent="-72000" eaLnBrk="1" fontAlgn="auto" hangingPunct="1">
              <a:spcAft>
                <a:spcPts val="0"/>
              </a:spcAft>
              <a:buFont typeface="Wingdings" pitchFamily="2" charset="2"/>
              <a:buChar char="§"/>
              <a:defRPr/>
            </a:pPr>
            <a:r>
              <a:rPr lang="en-US" sz="800">
                <a:solidFill>
                  <a:prstClr val="black"/>
                </a:solidFill>
                <a:latin typeface="Calibri"/>
              </a:rPr>
              <a:t>Paid-out regularly (usually monthly).</a:t>
            </a:r>
          </a:p>
        </xdr:txBody>
      </xdr:sp>
      <xdr:grpSp>
        <xdr:nvGrpSpPr>
          <xdr:cNvPr id="144" name="Group 143">
            <a:extLst>
              <a:ext uri="{FF2B5EF4-FFF2-40B4-BE49-F238E27FC236}">
                <a16:creationId xmlns:a16="http://schemas.microsoft.com/office/drawing/2014/main" id="{00000000-0008-0000-0000-000090000000}"/>
              </a:ext>
            </a:extLst>
          </xdr:cNvPr>
          <xdr:cNvGrpSpPr/>
        </xdr:nvGrpSpPr>
        <xdr:grpSpPr>
          <a:xfrm>
            <a:off x="767858" y="1844824"/>
            <a:ext cx="2921828" cy="4683669"/>
            <a:chOff x="767858" y="1844824"/>
            <a:chExt cx="2921828" cy="4683669"/>
          </a:xfrm>
        </xdr:grpSpPr>
        <xdr:sp macro="" textlink="">
          <xdr:nvSpPr>
            <xdr:cNvPr id="146" name="Text Box 86">
              <a:extLst>
                <a:ext uri="{FF2B5EF4-FFF2-40B4-BE49-F238E27FC236}">
                  <a16:creationId xmlns:a16="http://schemas.microsoft.com/office/drawing/2014/main" id="{00000000-0008-0000-0000-000092000000}"/>
                </a:ext>
              </a:extLst>
            </xdr:cNvPr>
            <xdr:cNvSpPr txBox="1">
              <a:spLocks noChangeArrowheads="1"/>
            </xdr:cNvSpPr>
          </xdr:nvSpPr>
          <xdr:spPr bwMode="auto">
            <a:xfrm>
              <a:off x="1751793" y="1844825"/>
              <a:ext cx="828000" cy="3000374"/>
            </a:xfrm>
            <a:prstGeom prst="rect">
              <a:avLst/>
            </a:prstGeom>
            <a:noFill/>
            <a:ln w="6350">
              <a:noFill/>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algn="ctr" eaLnBrk="0" fontAlgn="base" hangingPunct="0">
                <a:spcAft>
                  <a:spcPts val="300"/>
                </a:spcAft>
                <a:defRPr/>
              </a:pPr>
              <a:r>
                <a:rPr kumimoji="0" lang="en-GB" sz="1000" b="1" i="0"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rPr>
                <a:t>Total Variable </a:t>
              </a:r>
              <a:r>
                <a:rPr lang="en-GB" sz="1000" b="1" kern="0">
                  <a:solidFill>
                    <a:srgbClr val="000000"/>
                  </a:solidFill>
                  <a:latin typeface="Calibri" panose="020F0502020204030204" pitchFamily="34" charset="0"/>
                  <a:cs typeface="Calibri" panose="020F0502020204030204" pitchFamily="34" charset="0"/>
                </a:rPr>
                <a:t>Income </a:t>
              </a:r>
              <a:endParaRPr kumimoji="0" lang="en-GB" sz="1000" b="1" i="0"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a:p>
              <a:pPr lvl="0" algn="ctr" eaLnBrk="0" fontAlgn="base" hangingPunct="0">
                <a:spcAft>
                  <a:spcPts val="300"/>
                </a:spcAft>
                <a:defRPr/>
              </a:pPr>
              <a:r>
                <a:rPr lang="en-GB" sz="800" b="0" kern="0">
                  <a:solidFill>
                    <a:srgbClr val="000000"/>
                  </a:solidFill>
                  <a:latin typeface="Calibri" panose="020F0502020204030204" pitchFamily="34" charset="0"/>
                  <a:cs typeface="Calibri" panose="020F0502020204030204" pitchFamily="34" charset="0"/>
                </a:rPr>
                <a:t>(Variable Income that is available before retirement or an exit event</a:t>
              </a:r>
              <a:r>
                <a:rPr lang="en-GB" sz="800" b="0" kern="0">
                  <a:latin typeface="Calibri" panose="020F0502020204030204" pitchFamily="34" charset="0"/>
                  <a:cs typeface="Calibri" panose="020F0502020204030204" pitchFamily="34" charset="0"/>
                </a:rPr>
                <a:t>)</a:t>
              </a:r>
            </a:p>
          </xdr:txBody>
        </xdr:sp>
        <xdr:sp macro="" textlink="">
          <xdr:nvSpPr>
            <xdr:cNvPr id="147" name="Text Box 88">
              <a:extLst>
                <a:ext uri="{FF2B5EF4-FFF2-40B4-BE49-F238E27FC236}">
                  <a16:creationId xmlns:a16="http://schemas.microsoft.com/office/drawing/2014/main" id="{00000000-0008-0000-0000-000093000000}"/>
                </a:ext>
              </a:extLst>
            </xdr:cNvPr>
            <xdr:cNvSpPr txBox="1">
              <a:spLocks noChangeArrowheads="1"/>
            </xdr:cNvSpPr>
          </xdr:nvSpPr>
          <xdr:spPr bwMode="auto">
            <a:xfrm>
              <a:off x="767858" y="1844825"/>
              <a:ext cx="864000" cy="4680520"/>
            </a:xfrm>
            <a:prstGeom prst="rect">
              <a:avLst/>
            </a:prstGeom>
            <a:noFill/>
            <a:ln w="6350">
              <a:noFill/>
              <a:miter lim="800000"/>
              <a:headEnd/>
              <a:tailEnd/>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ctr" defTabSz="914400" eaLnBrk="0" fontAlgn="base" latinLnBrk="0" hangingPunct="0">
                <a:spcAft>
                  <a:spcPts val="300"/>
                </a:spcAft>
                <a:buClrTx/>
                <a:buSzTx/>
                <a:tabLst>
                  <a:tab pos="180975" algn="l"/>
                </a:tabLst>
                <a:defRPr/>
              </a:pPr>
              <a:r>
                <a:rPr kumimoji="0" lang="en-GB" sz="1000" b="1" i="0" strike="noStrike" kern="0" cap="none" spc="0" normalizeH="0" baseline="0">
                  <a:ln>
                    <a:noFill/>
                  </a:ln>
                  <a:effectLst/>
                  <a:uLnTx/>
                  <a:uFillTx/>
                  <a:latin typeface="Calibri" panose="020F0502020204030204" pitchFamily="34" charset="0"/>
                  <a:cs typeface="Calibri" panose="020F0502020204030204" pitchFamily="34" charset="0"/>
                </a:rPr>
                <a:t>Total Current Income</a:t>
              </a:r>
              <a:br>
                <a:rPr kumimoji="0" lang="en-GB" sz="1000" i="0" strike="noStrike" kern="0" cap="none" spc="0" normalizeH="0" baseline="0">
                  <a:ln>
                    <a:noFill/>
                  </a:ln>
                  <a:effectLst/>
                  <a:uLnTx/>
                  <a:uFillTx/>
                  <a:latin typeface="Calibri" panose="020F0502020204030204" pitchFamily="34" charset="0"/>
                  <a:cs typeface="Calibri" panose="020F0502020204030204" pitchFamily="34" charset="0"/>
                </a:rPr>
              </a:br>
              <a:r>
                <a:rPr kumimoji="0" lang="en-GB" sz="800" b="0" i="0" strike="noStrike" kern="0" cap="none" spc="0" normalizeH="0" baseline="0">
                  <a:ln>
                    <a:noFill/>
                  </a:ln>
                  <a:effectLst/>
                  <a:uLnTx/>
                  <a:uFillTx/>
                  <a:latin typeface="Calibri" panose="020F0502020204030204" pitchFamily="34" charset="0"/>
                  <a:cs typeface="Calibri" panose="020F0502020204030204" pitchFamily="34" charset="0"/>
                </a:rPr>
                <a:t>(Base Income</a:t>
              </a:r>
              <a:br>
                <a:rPr kumimoji="0" lang="en-GB" sz="800" b="0" i="0" strike="noStrike" kern="0" cap="none" spc="0" normalizeH="0" baseline="0">
                  <a:ln>
                    <a:noFill/>
                  </a:ln>
                  <a:effectLst/>
                  <a:uLnTx/>
                  <a:uFillTx/>
                  <a:latin typeface="Calibri" panose="020F0502020204030204" pitchFamily="34" charset="0"/>
                  <a:cs typeface="Calibri" panose="020F0502020204030204" pitchFamily="34" charset="0"/>
                </a:rPr>
              </a:br>
              <a:r>
                <a:rPr kumimoji="0" lang="en-GB" sz="800" b="0" i="0" strike="noStrike" kern="0" cap="none" spc="0" normalizeH="0" baseline="0">
                  <a:ln>
                    <a:noFill/>
                  </a:ln>
                  <a:effectLst/>
                  <a:uLnTx/>
                  <a:uFillTx/>
                  <a:latin typeface="Calibri" panose="020F0502020204030204" pitchFamily="34" charset="0"/>
                  <a:cs typeface="Calibri" panose="020F0502020204030204" pitchFamily="34" charset="0"/>
                </a:rPr>
                <a:t>plus</a:t>
              </a:r>
              <a:br>
                <a:rPr kumimoji="0" lang="en-GB" sz="800" b="0" i="0" strike="noStrike" kern="0" cap="none" spc="0" normalizeH="0" baseline="0">
                  <a:ln>
                    <a:noFill/>
                  </a:ln>
                  <a:effectLst/>
                  <a:uLnTx/>
                  <a:uFillTx/>
                  <a:latin typeface="Calibri" panose="020F0502020204030204" pitchFamily="34" charset="0"/>
                  <a:cs typeface="Calibri" panose="020F0502020204030204" pitchFamily="34" charset="0"/>
                </a:rPr>
              </a:br>
              <a:r>
                <a:rPr kumimoji="0" lang="en-GB" sz="800" b="0" i="0" strike="noStrike" kern="0" cap="none" spc="0" normalizeH="0" baseline="0">
                  <a:ln>
                    <a:noFill/>
                  </a:ln>
                  <a:effectLst/>
                  <a:uLnTx/>
                  <a:uFillTx/>
                  <a:latin typeface="Calibri" panose="020F0502020204030204" pitchFamily="34" charset="0"/>
                  <a:cs typeface="Calibri" panose="020F0502020204030204" pitchFamily="34" charset="0"/>
                </a:rPr>
                <a:t>Variable Income)</a:t>
              </a:r>
              <a:endParaRPr kumimoji="0" lang="en-GB" sz="1000" b="0" i="0" strike="noStrike" kern="0" cap="none" spc="0" normalizeH="0" baseline="0">
                <a:ln>
                  <a:noFill/>
                </a:ln>
                <a:effectLst/>
                <a:uLnTx/>
                <a:uFillTx/>
                <a:latin typeface="Calibri" panose="020F0502020204030204" pitchFamily="34" charset="0"/>
                <a:cs typeface="Calibri" panose="020F0502020204030204" pitchFamily="34" charset="0"/>
              </a:endParaRPr>
            </a:p>
          </xdr:txBody>
        </xdr:sp>
        <xdr:sp macro="" textlink="">
          <xdr:nvSpPr>
            <xdr:cNvPr id="148" name="Rectangle 147">
              <a:extLst>
                <a:ext uri="{FF2B5EF4-FFF2-40B4-BE49-F238E27FC236}">
                  <a16:creationId xmlns:a16="http://schemas.microsoft.com/office/drawing/2014/main" id="{00000000-0008-0000-0000-000094000000}"/>
                </a:ext>
              </a:extLst>
            </xdr:cNvPr>
            <xdr:cNvSpPr>
              <a:spLocks noChangeArrowheads="1"/>
            </xdr:cNvSpPr>
          </xdr:nvSpPr>
          <xdr:spPr bwMode="auto">
            <a:xfrm>
              <a:off x="2789685" y="2194109"/>
              <a:ext cx="900001" cy="792000"/>
            </a:xfrm>
            <a:prstGeom prst="rect">
              <a:avLst/>
            </a:prstGeom>
            <a:solidFill>
              <a:srgbClr val="1F497D">
                <a:lumMod val="20000"/>
                <a:lumOff val="80000"/>
              </a:srgbClr>
            </a:solidFill>
            <a:ln w="6350">
              <a:solidFill>
                <a:sysClr val="windowText" lastClr="000000"/>
              </a:solidFill>
              <a:prstDash val="solid"/>
              <a:miter lim="800000"/>
              <a:headEnd/>
              <a:tailEnd/>
            </a:ln>
            <a:effectLst/>
          </xdr:spPr>
          <xdr:txBody>
            <a:bodyPr wrap="square" lIns="0" tIns="0" rIns="0" bIns="0"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fontAlgn="base">
                <a:spcBef>
                  <a:spcPct val="0"/>
                </a:spcBef>
                <a:spcAft>
                  <a:spcPct val="0"/>
                </a:spcAft>
              </a:pPr>
              <a:r>
                <a:rPr lang="en-GB" sz="1000" b="1" kern="0">
                  <a:latin typeface="Calibri" panose="020F0502020204030204" pitchFamily="34" charset="0"/>
                  <a:cs typeface="Calibri" panose="020F0502020204030204" pitchFamily="34" charset="0"/>
                </a:rPr>
                <a:t>Equity</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Income</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(as Current)</a:t>
              </a:r>
            </a:p>
          </xdr:txBody>
        </xdr:sp>
        <xdr:sp macro="" textlink="">
          <xdr:nvSpPr>
            <xdr:cNvPr id="149" name="Rectangle 148">
              <a:extLst>
                <a:ext uri="{FF2B5EF4-FFF2-40B4-BE49-F238E27FC236}">
                  <a16:creationId xmlns:a16="http://schemas.microsoft.com/office/drawing/2014/main" id="{00000000-0008-0000-0000-000095000000}"/>
                </a:ext>
              </a:extLst>
            </xdr:cNvPr>
            <xdr:cNvSpPr>
              <a:spLocks noChangeArrowheads="1"/>
            </xdr:cNvSpPr>
          </xdr:nvSpPr>
          <xdr:spPr bwMode="auto">
            <a:xfrm>
              <a:off x="2789685" y="3974959"/>
              <a:ext cx="900001" cy="864000"/>
            </a:xfrm>
            <a:prstGeom prst="rect">
              <a:avLst/>
            </a:prstGeom>
            <a:solidFill>
              <a:srgbClr val="1F497D">
                <a:lumMod val="20000"/>
                <a:lumOff val="80000"/>
              </a:srgbClr>
            </a:solidFill>
            <a:ln w="6350">
              <a:solidFill>
                <a:sysClr val="windowText" lastClr="000000"/>
              </a:solidFill>
              <a:prstDash val="solid"/>
              <a:miter lim="800000"/>
              <a:headEnd/>
              <a:tailEnd/>
            </a:ln>
            <a:effectLst/>
          </xdr:spPr>
          <xdr:txBody>
            <a:bodyPr wrap="square" lIns="0" tIns="0" rIns="0" bIns="0"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a:spcBef>
                  <a:spcPct val="0"/>
                </a:spcBef>
              </a:pPr>
              <a:r>
                <a:rPr lang="en-GB" sz="1000" b="1" kern="0">
                  <a:latin typeface="Calibri" panose="020F0502020204030204" pitchFamily="34" charset="0"/>
                  <a:cs typeface="Calibri" panose="020F0502020204030204" pitchFamily="34" charset="0"/>
                </a:rPr>
                <a:t>Bonus</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Income</a:t>
              </a:r>
            </a:p>
          </xdr:txBody>
        </xdr:sp>
        <xdr:sp macro="" textlink="">
          <xdr:nvSpPr>
            <xdr:cNvPr id="150" name="AutoShape 84">
              <a:extLst>
                <a:ext uri="{FF2B5EF4-FFF2-40B4-BE49-F238E27FC236}">
                  <a16:creationId xmlns:a16="http://schemas.microsoft.com/office/drawing/2014/main" id="{00000000-0008-0000-0000-000096000000}"/>
                </a:ext>
              </a:extLst>
            </xdr:cNvPr>
            <xdr:cNvSpPr>
              <a:spLocks/>
            </xdr:cNvSpPr>
          </xdr:nvSpPr>
          <xdr:spPr bwMode="auto">
            <a:xfrm flipH="1">
              <a:off x="1578540" y="1870801"/>
              <a:ext cx="144319" cy="4651953"/>
            </a:xfrm>
            <a:prstGeom prst="rightBrace">
              <a:avLst>
                <a:gd name="adj1" fmla="val 66667"/>
                <a:gd name="adj2" fmla="val 50667"/>
              </a:avLst>
            </a:prstGeom>
            <a:noFill/>
            <a:ln w="12700">
              <a:solidFill>
                <a:sysClr val="windowText" lastClr="000000">
                  <a:lumMod val="65000"/>
                  <a:lumOff val="35000"/>
                </a:sysClr>
              </a:solidFill>
              <a:round/>
              <a:headEnd/>
              <a:tailEnd/>
            </a:ln>
            <a:effectLst/>
            <a:extLst>
              <a:ext uri="{909E8E84-426E-40DD-AFC4-6F175D3DCCD1}">
                <a14:hiddenFill xmlns:a14="http://schemas.microsoft.com/office/drawing/2010/main">
                  <a:solidFill>
                    <a:schemeClr val="accent1"/>
                  </a:solidFill>
                </a14:hiddenFill>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just" defTabSz="914400" eaLnBrk="0" fontAlgn="base" latinLnBrk="0" hangingPunct="0">
                <a:lnSpc>
                  <a:spcPct val="100000"/>
                </a:lnSpc>
                <a:spcBef>
                  <a:spcPct val="50000"/>
                </a:spcBef>
                <a:spcAft>
                  <a:spcPct val="0"/>
                </a:spcAft>
                <a:buClrTx/>
                <a:buSzTx/>
                <a:buFont typeface="Wingdings" pitchFamily="2" charset="2"/>
                <a:buChar char="§"/>
                <a:tabLst/>
                <a:defRPr/>
              </a:pPr>
              <a:endParaRPr kumimoji="0" lang="en-GB" sz="900" i="0" u="none"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xdr:txBody>
        </xdr:sp>
        <xdr:sp macro="" textlink="">
          <xdr:nvSpPr>
            <xdr:cNvPr id="151" name="Rectangle 150">
              <a:extLst>
                <a:ext uri="{FF2B5EF4-FFF2-40B4-BE49-F238E27FC236}">
                  <a16:creationId xmlns:a16="http://schemas.microsoft.com/office/drawing/2014/main" id="{00000000-0008-0000-0000-000097000000}"/>
                </a:ext>
              </a:extLst>
            </xdr:cNvPr>
            <xdr:cNvSpPr>
              <a:spLocks noChangeArrowheads="1"/>
            </xdr:cNvSpPr>
          </xdr:nvSpPr>
          <xdr:spPr bwMode="auto">
            <a:xfrm>
              <a:off x="2789685" y="5291137"/>
              <a:ext cx="900001" cy="595131"/>
            </a:xfrm>
            <a:prstGeom prst="rect">
              <a:avLst/>
            </a:prstGeom>
            <a:solidFill>
              <a:srgbClr val="1F497D">
                <a:lumMod val="20000"/>
                <a:lumOff val="80000"/>
              </a:srgbClr>
            </a:solidFill>
            <a:ln w="6350">
              <a:solidFill>
                <a:sysClr val="windowText" lastClr="000000"/>
              </a:solidFill>
              <a:miter lim="800000"/>
              <a:headEnd/>
              <a:tailEnd/>
            </a:ln>
            <a:effectLst/>
          </xdr:spPr>
          <xdr:txBody>
            <a:bodyPr wrap="square" lIns="0" tIns="0" rIns="0" bIns="0" anchor="ctr" anchorCtr="1"/>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eaLnBrk="0" fontAlgn="base" hangingPunct="0">
                <a:spcBef>
                  <a:spcPct val="50000"/>
                </a:spcBef>
                <a:spcAft>
                  <a:spcPct val="0"/>
                </a:spcAft>
              </a:pPr>
              <a:r>
                <a:rPr lang="en-GB" sz="1000" b="1" kern="0">
                  <a:latin typeface="Calibri" panose="020F0502020204030204" pitchFamily="34" charset="0"/>
                  <a:cs typeface="Calibri" panose="020F0502020204030204" pitchFamily="34" charset="0"/>
                </a:rPr>
                <a:t>Draw</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Income</a:t>
              </a:r>
            </a:p>
          </xdr:txBody>
        </xdr:sp>
        <xdr:sp macro="" textlink="">
          <xdr:nvSpPr>
            <xdr:cNvPr id="152" name="Text Box 77">
              <a:extLst>
                <a:ext uri="{FF2B5EF4-FFF2-40B4-BE49-F238E27FC236}">
                  <a16:creationId xmlns:a16="http://schemas.microsoft.com/office/drawing/2014/main" id="{00000000-0008-0000-0000-000098000000}"/>
                </a:ext>
              </a:extLst>
            </xdr:cNvPr>
            <xdr:cNvSpPr txBox="1">
              <a:spLocks noChangeArrowheads="1"/>
            </xdr:cNvSpPr>
          </xdr:nvSpPr>
          <xdr:spPr bwMode="auto">
            <a:xfrm>
              <a:off x="1751793" y="4254755"/>
              <a:ext cx="828000" cy="2268000"/>
            </a:xfrm>
            <a:prstGeom prst="rect">
              <a:avLst/>
            </a:prstGeom>
            <a:noFill/>
            <a:ln w="6350">
              <a:noFill/>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ctr" defTabSz="914400" eaLnBrk="0" fontAlgn="base" latinLnBrk="0" hangingPunct="0">
                <a:spcAft>
                  <a:spcPts val="300"/>
                </a:spcAft>
                <a:buClrTx/>
                <a:buSzTx/>
                <a:tabLst/>
                <a:defRPr/>
              </a:pPr>
              <a:r>
                <a:rPr kumimoji="0" lang="en-GB" sz="1000" b="1" i="0"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rPr>
                <a:t>Total Base Income</a:t>
              </a:r>
            </a:p>
            <a:p>
              <a:pPr marL="0" lvl="0" indent="0" algn="ctr" eaLnBrk="0" fontAlgn="base" hangingPunct="0">
                <a:spcAft>
                  <a:spcPts val="300"/>
                </a:spcAft>
                <a:defRPr/>
              </a:pPr>
              <a:r>
                <a:rPr lang="en-US" sz="800" b="0" kern="0">
                  <a:solidFill>
                    <a:srgbClr val="000000"/>
                  </a:solidFill>
                  <a:latin typeface="Calibri" panose="020F0502020204030204" pitchFamily="34" charset="0"/>
                  <a:cs typeface="Calibri" panose="020F0502020204030204" pitchFamily="34" charset="0"/>
                </a:rPr>
                <a:t>(Fixed or Draw Income</a:t>
              </a:r>
              <a:br>
                <a:rPr lang="en-US" sz="800" b="0" kern="0">
                  <a:solidFill>
                    <a:srgbClr val="000000"/>
                  </a:solidFill>
                  <a:latin typeface="Calibri" panose="020F0502020204030204" pitchFamily="34" charset="0"/>
                  <a:cs typeface="Calibri" panose="020F0502020204030204" pitchFamily="34" charset="0"/>
                </a:rPr>
              </a:br>
              <a:r>
                <a:rPr lang="en-US" sz="800" b="0" kern="0">
                  <a:solidFill>
                    <a:srgbClr val="000000"/>
                  </a:solidFill>
                  <a:latin typeface="Calibri" panose="020F0502020204030204" pitchFamily="34" charset="0"/>
                  <a:cs typeface="Calibri" panose="020F0502020204030204" pitchFamily="34" charset="0"/>
                </a:rPr>
                <a:t>plus</a:t>
              </a:r>
              <a:br>
                <a:rPr lang="en-US" sz="800" b="0" kern="0">
                  <a:solidFill>
                    <a:srgbClr val="000000"/>
                  </a:solidFill>
                  <a:latin typeface="Calibri" panose="020F0502020204030204" pitchFamily="34" charset="0"/>
                  <a:cs typeface="Calibri" panose="020F0502020204030204" pitchFamily="34" charset="0"/>
                </a:rPr>
              </a:br>
              <a:r>
                <a:rPr lang="en-US" sz="800" b="0" kern="0">
                  <a:solidFill>
                    <a:srgbClr val="000000"/>
                  </a:solidFill>
                  <a:latin typeface="Calibri" panose="020F0502020204030204" pitchFamily="34" charset="0"/>
                  <a:cs typeface="Calibri" panose="020F0502020204030204" pitchFamily="34" charset="0"/>
                </a:rPr>
                <a:t>where relevant Allowances / Benefits) </a:t>
              </a:r>
              <a:endParaRPr kumimoji="0" lang="en-GB" sz="800" b="0" i="0"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xdr:txBody>
        </xdr:sp>
        <xdr:sp macro="" textlink="">
          <xdr:nvSpPr>
            <xdr:cNvPr id="153" name="AutoShape 84">
              <a:extLst>
                <a:ext uri="{FF2B5EF4-FFF2-40B4-BE49-F238E27FC236}">
                  <a16:creationId xmlns:a16="http://schemas.microsoft.com/office/drawing/2014/main" id="{00000000-0008-0000-0000-000099000000}"/>
                </a:ext>
              </a:extLst>
            </xdr:cNvPr>
            <xdr:cNvSpPr>
              <a:spLocks/>
            </xdr:cNvSpPr>
          </xdr:nvSpPr>
          <xdr:spPr bwMode="auto">
            <a:xfrm flipH="1">
              <a:off x="2572402" y="4979415"/>
              <a:ext cx="144319" cy="1545929"/>
            </a:xfrm>
            <a:prstGeom prst="rightBrace">
              <a:avLst>
                <a:gd name="adj1" fmla="val 66667"/>
                <a:gd name="adj2" fmla="val 50667"/>
              </a:avLst>
            </a:prstGeom>
            <a:noFill/>
            <a:ln w="12700">
              <a:solidFill>
                <a:sysClr val="windowText" lastClr="000000">
                  <a:lumMod val="65000"/>
                  <a:lumOff val="35000"/>
                </a:sysClr>
              </a:solidFill>
              <a:round/>
              <a:headEnd/>
              <a:tailEnd/>
            </a:ln>
            <a:effectLst/>
            <a:extLst>
              <a:ext uri="{909E8E84-426E-40DD-AFC4-6F175D3DCCD1}">
                <a14:hiddenFill xmlns:a14="http://schemas.microsoft.com/office/drawing/2010/main">
                  <a:solidFill>
                    <a:schemeClr val="accent1"/>
                  </a:solidFill>
                </a14:hiddenFill>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just" defTabSz="914400" eaLnBrk="0" fontAlgn="base" latinLnBrk="0" hangingPunct="0">
                <a:lnSpc>
                  <a:spcPct val="100000"/>
                </a:lnSpc>
                <a:spcBef>
                  <a:spcPct val="50000"/>
                </a:spcBef>
                <a:spcAft>
                  <a:spcPct val="0"/>
                </a:spcAft>
                <a:buClrTx/>
                <a:buSzTx/>
                <a:buFont typeface="Wingdings" pitchFamily="2" charset="2"/>
                <a:buChar char="§"/>
                <a:tabLst/>
                <a:defRPr/>
              </a:pPr>
              <a:endParaRPr kumimoji="0" lang="en-GB" sz="900" i="0" u="none"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xdr:txBody>
        </xdr:sp>
        <xdr:sp macro="" textlink="">
          <xdr:nvSpPr>
            <xdr:cNvPr id="154" name="Rectangle 153">
              <a:extLst>
                <a:ext uri="{FF2B5EF4-FFF2-40B4-BE49-F238E27FC236}">
                  <a16:creationId xmlns:a16="http://schemas.microsoft.com/office/drawing/2014/main" id="{00000000-0008-0000-0000-00009A000000}"/>
                </a:ext>
              </a:extLst>
            </xdr:cNvPr>
            <xdr:cNvSpPr>
              <a:spLocks noChangeArrowheads="1"/>
            </xdr:cNvSpPr>
          </xdr:nvSpPr>
          <xdr:spPr bwMode="auto">
            <a:xfrm>
              <a:off x="2789686" y="5933362"/>
              <a:ext cx="899999" cy="595131"/>
            </a:xfrm>
            <a:prstGeom prst="rect">
              <a:avLst/>
            </a:prstGeom>
            <a:solidFill>
              <a:srgbClr val="1F497D">
                <a:lumMod val="20000"/>
                <a:lumOff val="80000"/>
              </a:srgbClr>
            </a:solidFill>
            <a:ln w="6350">
              <a:solidFill>
                <a:sysClr val="windowText" lastClr="000000"/>
              </a:solidFill>
              <a:miter lim="800000"/>
              <a:headEnd/>
              <a:tailEnd/>
            </a:ln>
            <a:effectLst/>
          </xdr:spPr>
          <xdr:txBody>
            <a:bodyPr wrap="square" lIns="0" tIns="0" rIns="0" bIns="0" anchor="ctr" anchorCtr="1"/>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eaLnBrk="0" fontAlgn="base" hangingPunct="0">
                <a:spcBef>
                  <a:spcPct val="50000"/>
                </a:spcBef>
                <a:spcAft>
                  <a:spcPct val="0"/>
                </a:spcAft>
              </a:pPr>
              <a:r>
                <a:rPr lang="en-GB" sz="1000" b="1" kern="0">
                  <a:latin typeface="Calibri" panose="020F0502020204030204" pitchFamily="34" charset="0"/>
                  <a:cs typeface="Calibri" panose="020F0502020204030204" pitchFamily="34" charset="0"/>
                </a:rPr>
                <a:t>Fixed </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Income</a:t>
              </a:r>
            </a:p>
          </xdr:txBody>
        </xdr:sp>
        <xdr:sp macro="" textlink="">
          <xdr:nvSpPr>
            <xdr:cNvPr id="155" name="AutoShape 84">
              <a:extLst>
                <a:ext uri="{FF2B5EF4-FFF2-40B4-BE49-F238E27FC236}">
                  <a16:creationId xmlns:a16="http://schemas.microsoft.com/office/drawing/2014/main" id="{00000000-0008-0000-0000-00009B000000}"/>
                </a:ext>
              </a:extLst>
            </xdr:cNvPr>
            <xdr:cNvSpPr>
              <a:spLocks/>
            </xdr:cNvSpPr>
          </xdr:nvSpPr>
          <xdr:spPr bwMode="auto">
            <a:xfrm flipH="1">
              <a:off x="2572401" y="1844825"/>
              <a:ext cx="144592" cy="2996044"/>
            </a:xfrm>
            <a:prstGeom prst="rightBrace">
              <a:avLst>
                <a:gd name="adj1" fmla="val 66667"/>
                <a:gd name="adj2" fmla="val 50667"/>
              </a:avLst>
            </a:prstGeom>
            <a:noFill/>
            <a:ln w="12700">
              <a:solidFill>
                <a:sysClr val="windowText" lastClr="000000">
                  <a:lumMod val="65000"/>
                  <a:lumOff val="35000"/>
                </a:sysClr>
              </a:solidFill>
              <a:round/>
              <a:headEnd/>
              <a:tailEnd/>
            </a:ln>
            <a:effectLst/>
            <a:extLst>
              <a:ext uri="{909E8E84-426E-40DD-AFC4-6F175D3DCCD1}">
                <a14:hiddenFill xmlns:a14="http://schemas.microsoft.com/office/drawing/2010/main">
                  <a:solidFill>
                    <a:schemeClr val="accent1"/>
                  </a:solidFill>
                </a14:hiddenFill>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just" defTabSz="914400" eaLnBrk="0" fontAlgn="base" latinLnBrk="0" hangingPunct="0">
                <a:lnSpc>
                  <a:spcPct val="100000"/>
                </a:lnSpc>
                <a:spcBef>
                  <a:spcPct val="50000"/>
                </a:spcBef>
                <a:spcAft>
                  <a:spcPct val="0"/>
                </a:spcAft>
                <a:buClrTx/>
                <a:buSzTx/>
                <a:buFont typeface="Wingdings" pitchFamily="2" charset="2"/>
                <a:buChar char="§"/>
                <a:tabLst/>
                <a:defRPr/>
              </a:pPr>
              <a:endParaRPr kumimoji="0" lang="en-GB" sz="900" i="0" u="none"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xdr:txBody>
        </xdr:sp>
        <xdr:sp macro="" textlink="">
          <xdr:nvSpPr>
            <xdr:cNvPr id="156" name="Rectangle 155">
              <a:extLst>
                <a:ext uri="{FF2B5EF4-FFF2-40B4-BE49-F238E27FC236}">
                  <a16:creationId xmlns:a16="http://schemas.microsoft.com/office/drawing/2014/main" id="{00000000-0008-0000-0000-00009C000000}"/>
                </a:ext>
              </a:extLst>
            </xdr:cNvPr>
            <xdr:cNvSpPr>
              <a:spLocks noChangeArrowheads="1"/>
            </xdr:cNvSpPr>
          </xdr:nvSpPr>
          <xdr:spPr bwMode="auto">
            <a:xfrm>
              <a:off x="2789685" y="3048534"/>
              <a:ext cx="900001" cy="864000"/>
            </a:xfrm>
            <a:prstGeom prst="rect">
              <a:avLst/>
            </a:prstGeom>
            <a:solidFill>
              <a:srgbClr val="1F497D">
                <a:lumMod val="20000"/>
                <a:lumOff val="80000"/>
              </a:srgbClr>
            </a:solidFill>
            <a:ln w="6350">
              <a:solidFill>
                <a:sysClr val="windowText" lastClr="000000"/>
              </a:solidFill>
              <a:prstDash val="solid"/>
              <a:miter lim="800000"/>
              <a:headEnd/>
              <a:tailEnd/>
            </a:ln>
            <a:effectLst/>
          </xdr:spPr>
          <xdr:txBody>
            <a:bodyPr wrap="square" lIns="0" tIns="0" rIns="0" bIns="0"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fontAlgn="base">
                <a:spcBef>
                  <a:spcPct val="0"/>
                </a:spcBef>
                <a:spcAft>
                  <a:spcPct val="0"/>
                </a:spcAft>
              </a:pPr>
              <a:r>
                <a:rPr lang="en-GB" sz="1000" b="1" kern="0">
                  <a:latin typeface="Calibri" panose="020F0502020204030204" pitchFamily="34" charset="0"/>
                  <a:cs typeface="Calibri" panose="020F0502020204030204" pitchFamily="34" charset="0"/>
                </a:rPr>
                <a:t>Dividends /</a:t>
              </a:r>
              <a:br>
                <a:rPr lang="en-GB" sz="1000" b="1" kern="0">
                  <a:latin typeface="Calibri" panose="020F0502020204030204" pitchFamily="34" charset="0"/>
                  <a:cs typeface="Calibri" panose="020F0502020204030204" pitchFamily="34" charset="0"/>
                </a:rPr>
              </a:br>
              <a:r>
                <a:rPr lang="en-GB" sz="1000" b="1" kern="0">
                  <a:latin typeface="Calibri" panose="020F0502020204030204" pitchFamily="34" charset="0"/>
                  <a:cs typeface="Calibri" panose="020F0502020204030204" pitchFamily="34" charset="0"/>
                </a:rPr>
                <a:t>Interest</a:t>
              </a:r>
            </a:p>
          </xdr:txBody>
        </xdr:sp>
        <xdr:sp macro="" textlink="">
          <xdr:nvSpPr>
            <xdr:cNvPr id="157" name="Rectangle 156">
              <a:extLst>
                <a:ext uri="{FF2B5EF4-FFF2-40B4-BE49-F238E27FC236}">
                  <a16:creationId xmlns:a16="http://schemas.microsoft.com/office/drawing/2014/main" id="{00000000-0008-0000-0000-00009D000000}"/>
                </a:ext>
              </a:extLst>
            </xdr:cNvPr>
            <xdr:cNvSpPr>
              <a:spLocks noChangeArrowheads="1"/>
            </xdr:cNvSpPr>
          </xdr:nvSpPr>
          <xdr:spPr bwMode="auto">
            <a:xfrm>
              <a:off x="2789685" y="1844824"/>
              <a:ext cx="900001" cy="286860"/>
            </a:xfrm>
            <a:prstGeom prst="rect">
              <a:avLst/>
            </a:prstGeom>
            <a:solidFill>
              <a:srgbClr val="1F497D">
                <a:lumMod val="20000"/>
                <a:lumOff val="80000"/>
              </a:srgbClr>
            </a:solidFill>
            <a:ln w="6350">
              <a:solidFill>
                <a:sysClr val="windowText" lastClr="000000"/>
              </a:solidFill>
              <a:prstDash val="solid"/>
              <a:miter lim="800000"/>
              <a:headEnd/>
              <a:tailEnd/>
            </a:ln>
            <a:effectLst/>
          </xdr:spPr>
          <xdr:txBody>
            <a:bodyPr wrap="square" lIns="0" tIns="0" rIns="0" bIns="0"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fontAlgn="base">
                <a:spcBef>
                  <a:spcPct val="0"/>
                </a:spcBef>
                <a:spcAft>
                  <a:spcPct val="0"/>
                </a:spcAft>
              </a:pPr>
              <a:r>
                <a:rPr lang="en-GB" sz="1000" b="1" kern="0">
                  <a:latin typeface="Calibri" panose="020F0502020204030204" pitchFamily="34" charset="0"/>
                  <a:cs typeface="Calibri" panose="020F0502020204030204" pitchFamily="34" charset="0"/>
                </a:rPr>
                <a:t>Other Current Income</a:t>
              </a:r>
            </a:p>
          </xdr:txBody>
        </xdr:sp>
        <xdr:sp macro="" textlink="">
          <xdr:nvSpPr>
            <xdr:cNvPr id="158" name="Rectangle 157">
              <a:extLst>
                <a:ext uri="{FF2B5EF4-FFF2-40B4-BE49-F238E27FC236}">
                  <a16:creationId xmlns:a16="http://schemas.microsoft.com/office/drawing/2014/main" id="{00000000-0008-0000-0000-00009E000000}"/>
                </a:ext>
              </a:extLst>
            </xdr:cNvPr>
            <xdr:cNvSpPr>
              <a:spLocks noChangeArrowheads="1"/>
            </xdr:cNvSpPr>
          </xdr:nvSpPr>
          <xdr:spPr bwMode="auto">
            <a:xfrm>
              <a:off x="2789685" y="4970963"/>
              <a:ext cx="900001" cy="273084"/>
            </a:xfrm>
            <a:prstGeom prst="rect">
              <a:avLst/>
            </a:prstGeom>
            <a:solidFill>
              <a:srgbClr val="1F497D">
                <a:lumMod val="20000"/>
                <a:lumOff val="80000"/>
              </a:srgbClr>
            </a:solidFill>
            <a:ln w="6350">
              <a:solidFill>
                <a:sysClr val="windowText" lastClr="000000"/>
              </a:solidFill>
              <a:miter lim="800000"/>
              <a:headEnd/>
              <a:tailEnd/>
            </a:ln>
            <a:effectLst/>
          </xdr:spPr>
          <xdr:txBody>
            <a:bodyPr wrap="square" lIns="0" tIns="0" rIns="0" bIns="0" anchor="ctr" anchorCtr="1"/>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algn="ctr" eaLnBrk="0" fontAlgn="base" hangingPunct="0">
                <a:spcBef>
                  <a:spcPct val="50000"/>
                </a:spcBef>
                <a:spcAft>
                  <a:spcPct val="0"/>
                </a:spcAft>
              </a:pPr>
              <a:r>
                <a:rPr lang="en-GB" sz="1000" b="1" kern="0">
                  <a:latin typeface="Calibri" panose="020F0502020204030204" pitchFamily="34" charset="0"/>
                  <a:cs typeface="Calibri" panose="020F0502020204030204" pitchFamily="34" charset="0"/>
                </a:rPr>
                <a:t>Allowances /</a:t>
              </a:r>
              <a:r>
                <a:rPr lang="en-GB" sz="1000" b="1" kern="0" baseline="0">
                  <a:latin typeface="Calibri" panose="020F0502020204030204" pitchFamily="34" charset="0"/>
                  <a:cs typeface="Calibri" panose="020F0502020204030204" pitchFamily="34" charset="0"/>
                </a:rPr>
                <a:t> Benefits</a:t>
              </a:r>
              <a:endParaRPr lang="en-GB" sz="1000" b="1" kern="0">
                <a:latin typeface="Calibri" panose="020F0502020204030204" pitchFamily="34" charset="0"/>
                <a:cs typeface="Calibri" panose="020F0502020204030204" pitchFamily="34" charset="0"/>
              </a:endParaRPr>
            </a:p>
          </xdr:txBody>
        </xdr:sp>
      </xdr:grpSp>
      <xdr:sp macro="" textlink="">
        <xdr:nvSpPr>
          <xdr:cNvPr id="145" name="Text Box 81">
            <a:extLst>
              <a:ext uri="{FF2B5EF4-FFF2-40B4-BE49-F238E27FC236}">
                <a16:creationId xmlns:a16="http://schemas.microsoft.com/office/drawing/2014/main" id="{00000000-0008-0000-0000-000091000000}"/>
              </a:ext>
            </a:extLst>
          </xdr:cNvPr>
          <xdr:cNvSpPr txBox="1">
            <a:spLocks noChangeArrowheads="1"/>
          </xdr:cNvSpPr>
        </xdr:nvSpPr>
        <xdr:spPr bwMode="auto">
          <a:xfrm>
            <a:off x="3689689" y="2191187"/>
            <a:ext cx="3080052" cy="7966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eaLnBrk="1" fontAlgn="auto" hangingPunct="1">
              <a:spcAft>
                <a:spcPts val="0"/>
              </a:spcAft>
            </a:pPr>
            <a:r>
              <a:rPr lang="en-GB" sz="800" b="1">
                <a:solidFill>
                  <a:prstClr val="black"/>
                </a:solidFill>
                <a:latin typeface="Calibri"/>
              </a:rPr>
              <a:t>Equity Income (categorised as Current Income):</a:t>
            </a:r>
          </a:p>
          <a:p>
            <a:pPr marL="72000" lvl="0" indent="-72000" eaLnBrk="1" fontAlgn="auto" hangingPunct="1">
              <a:spcAft>
                <a:spcPts val="0"/>
              </a:spcAft>
              <a:buFont typeface="Wingdings" pitchFamily="2" charset="2"/>
              <a:buChar char="§"/>
            </a:pPr>
            <a:r>
              <a:rPr lang="en-GB" sz="800">
                <a:solidFill>
                  <a:prstClr val="black"/>
                </a:solidFill>
                <a:latin typeface="Calibri"/>
              </a:rPr>
              <a:t>E.g. RSUs, PSUs, options, discounted equity, share grant.</a:t>
            </a:r>
          </a:p>
          <a:p>
            <a:pPr marL="72000" lvl="0" indent="-72000" eaLnBrk="1" fontAlgn="auto" hangingPunct="1">
              <a:spcAft>
                <a:spcPts val="0"/>
              </a:spcAft>
              <a:buFont typeface="Wingdings" pitchFamily="2" charset="2"/>
              <a:buChar char="§"/>
            </a:pPr>
            <a:r>
              <a:rPr lang="en-GB" sz="800">
                <a:solidFill>
                  <a:prstClr val="black"/>
                </a:solidFill>
                <a:latin typeface="Calibri"/>
              </a:rPr>
              <a:t>May include a vesting period.</a:t>
            </a:r>
          </a:p>
          <a:p>
            <a:pPr marL="72000" lvl="0" indent="-72000" eaLnBrk="1" fontAlgn="auto" hangingPunct="1">
              <a:spcAft>
                <a:spcPts val="0"/>
              </a:spcAft>
              <a:buFont typeface="Wingdings" pitchFamily="2" charset="2"/>
              <a:buChar char="§"/>
            </a:pPr>
            <a:r>
              <a:rPr lang="en-GB" sz="800">
                <a:solidFill>
                  <a:prstClr val="black"/>
                </a:solidFill>
                <a:latin typeface="Calibri"/>
              </a:rPr>
              <a:t>Value can be realised before retirement or an exit event.</a:t>
            </a:r>
          </a:p>
          <a:p>
            <a:pPr marL="72000" lvl="0" indent="-72000" eaLnBrk="1" fontAlgn="auto" hangingPunct="1">
              <a:spcAft>
                <a:spcPts val="0"/>
              </a:spcAft>
              <a:buFont typeface="Wingdings" pitchFamily="2" charset="2"/>
              <a:buChar char="§"/>
            </a:pPr>
            <a:r>
              <a:rPr lang="en-GB" sz="800">
                <a:solidFill>
                  <a:prstClr val="black"/>
                </a:solidFill>
                <a:latin typeface="Calibri"/>
              </a:rPr>
              <a:t>Amounts included are the amounts awarded.</a:t>
            </a:r>
          </a:p>
          <a:p>
            <a:pPr marL="72000" lvl="0" indent="-72000" eaLnBrk="1" fontAlgn="auto" hangingPunct="1">
              <a:spcAft>
                <a:spcPts val="0"/>
              </a:spcAft>
              <a:buFont typeface="Wingdings" pitchFamily="2" charset="2"/>
              <a:buChar char="§"/>
            </a:pPr>
            <a:r>
              <a:rPr lang="en-GB" sz="800">
                <a:solidFill>
                  <a:prstClr val="black"/>
                </a:solidFill>
                <a:latin typeface="Calibri"/>
              </a:rPr>
              <a:t>Does not include equity-related "profit-share"</a:t>
            </a:r>
            <a:r>
              <a:rPr lang="en-GB" sz="800" baseline="0">
                <a:solidFill>
                  <a:prstClr val="black"/>
                </a:solidFill>
                <a:latin typeface="Calibri"/>
              </a:rPr>
              <a:t> components.</a:t>
            </a:r>
            <a:endParaRPr lang="en-GB" sz="800">
              <a:solidFill>
                <a:prstClr val="black"/>
              </a:solidFill>
              <a:latin typeface="Calibri"/>
            </a:endParaRPr>
          </a:p>
        </xdr:txBody>
      </xdr:sp>
    </xdr:grpSp>
    <xdr:clientData/>
  </xdr:twoCellAnchor>
  <xdr:oneCellAnchor>
    <xdr:from>
      <xdr:col>23</xdr:col>
      <xdr:colOff>179294</xdr:colOff>
      <xdr:row>103</xdr:row>
      <xdr:rowOff>0</xdr:rowOff>
    </xdr:from>
    <xdr:ext cx="184731" cy="264560"/>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8942294" y="296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editAs="oneCell">
    <xdr:from>
      <xdr:col>1</xdr:col>
      <xdr:colOff>0</xdr:colOff>
      <xdr:row>1</xdr:row>
      <xdr:rowOff>179911</xdr:rowOff>
    </xdr:from>
    <xdr:to>
      <xdr:col>6</xdr:col>
      <xdr:colOff>222250</xdr:colOff>
      <xdr:row>4</xdr:row>
      <xdr:rowOff>93847</xdr:rowOff>
    </xdr:to>
    <xdr:pic>
      <xdr:nvPicPr>
        <xdr:cNvPr id="10" name="Graphic 1">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91583" y="370411"/>
          <a:ext cx="2180167" cy="485436"/>
        </a:xfrm>
        <a:prstGeom prst="rect">
          <a:avLst/>
        </a:prstGeom>
      </xdr:spPr>
    </xdr:pic>
    <xdr:clientData/>
  </xdr:twoCellAnchor>
  <xdr:twoCellAnchor editAs="absolute">
    <xdr:from>
      <xdr:col>0</xdr:col>
      <xdr:colOff>9526</xdr:colOff>
      <xdr:row>11</xdr:row>
      <xdr:rowOff>9525</xdr:rowOff>
    </xdr:from>
    <xdr:to>
      <xdr:col>14</xdr:col>
      <xdr:colOff>314326</xdr:colOff>
      <xdr:row>29</xdr:row>
      <xdr:rowOff>0</xdr:rowOff>
    </xdr:to>
    <xdr:graphicFrame macro="">
      <xdr:nvGraphicFramePr>
        <xdr:cNvPr id="31" name="Diagramm 46">
          <a:extLst>
            <a:ext uri="{FF2B5EF4-FFF2-40B4-BE49-F238E27FC236}">
              <a16:creationId xmlns:a16="http://schemas.microsoft.com/office/drawing/2014/main" id="{00000000-0008-0000-00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16</xdr:col>
      <xdr:colOff>114300</xdr:colOff>
      <xdr:row>111</xdr:row>
      <xdr:rowOff>171450</xdr:rowOff>
    </xdr:from>
    <xdr:to>
      <xdr:col>25</xdr:col>
      <xdr:colOff>267792</xdr:colOff>
      <xdr:row>136</xdr:row>
      <xdr:rowOff>89470</xdr:rowOff>
    </xdr:to>
    <xdr:grpSp>
      <xdr:nvGrpSpPr>
        <xdr:cNvPr id="131" name="Group 130">
          <a:extLst>
            <a:ext uri="{FF2B5EF4-FFF2-40B4-BE49-F238E27FC236}">
              <a16:creationId xmlns:a16="http://schemas.microsoft.com/office/drawing/2014/main" id="{00000000-0008-0000-0000-000083000000}"/>
            </a:ext>
          </a:extLst>
        </xdr:cNvPr>
        <xdr:cNvGrpSpPr/>
      </xdr:nvGrpSpPr>
      <xdr:grpSpPr>
        <a:xfrm>
          <a:off x="6362700" y="23574375"/>
          <a:ext cx="3668217" cy="4680520"/>
          <a:chOff x="852736" y="1844825"/>
          <a:chExt cx="3668217" cy="4680520"/>
        </a:xfrm>
      </xdr:grpSpPr>
      <xdr:sp macro="" textlink="">
        <xdr:nvSpPr>
          <xdr:cNvPr id="132" name="Text Box 77">
            <a:extLst>
              <a:ext uri="{FF2B5EF4-FFF2-40B4-BE49-F238E27FC236}">
                <a16:creationId xmlns:a16="http://schemas.microsoft.com/office/drawing/2014/main" id="{00000000-0008-0000-0000-000084000000}"/>
              </a:ext>
            </a:extLst>
          </xdr:cNvPr>
          <xdr:cNvSpPr txBox="1">
            <a:spLocks noChangeArrowheads="1"/>
          </xdr:cNvSpPr>
        </xdr:nvSpPr>
        <xdr:spPr bwMode="auto">
          <a:xfrm>
            <a:off x="2735867" y="3455159"/>
            <a:ext cx="1785085" cy="146792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lvl="0" indent="0" eaLnBrk="0" fontAlgn="base" hangingPunct="0">
              <a:defRPr/>
            </a:pPr>
            <a:r>
              <a:rPr lang="en-GB" sz="800" b="1" kern="0">
                <a:latin typeface="Calibri" panose="020F0502020204030204" pitchFamily="34" charset="0"/>
                <a:cs typeface="Calibri" panose="020F0502020204030204" pitchFamily="34" charset="0"/>
              </a:rPr>
              <a:t>Pension Income:</a:t>
            </a:r>
          </a:p>
          <a:p>
            <a:pPr marL="72000" lvl="0" indent="-72000">
              <a:buFont typeface="Wingdings" pitchFamily="2" charset="2"/>
              <a:buChar char="§"/>
              <a:defRPr/>
            </a:pPr>
            <a:r>
              <a:rPr lang="en-GB" sz="800" b="0">
                <a:latin typeface="Calibri"/>
              </a:rPr>
              <a:t>Firm’s contribution to a company financed pension / retirement savings fund.</a:t>
            </a:r>
          </a:p>
          <a:p>
            <a:pPr marL="72000" lvl="0" indent="-72000">
              <a:buFont typeface="Wingdings" pitchFamily="2" charset="2"/>
              <a:buChar char="§"/>
              <a:defRPr/>
            </a:pPr>
            <a:r>
              <a:rPr lang="en-GB" sz="800" b="0">
                <a:latin typeface="Calibri"/>
              </a:rPr>
              <a:t>Amounts included are the firm’s contribution p.a. </a:t>
            </a:r>
          </a:p>
          <a:p>
            <a:pPr marL="72000" lvl="0" indent="-72000">
              <a:buFont typeface="Wingdings" pitchFamily="2" charset="2"/>
              <a:buChar char="§"/>
              <a:defRPr/>
            </a:pPr>
            <a:r>
              <a:rPr lang="en-GB" sz="800" b="0">
                <a:latin typeface="Calibri"/>
              </a:rPr>
              <a:t>Above and beyond legislated/statutory amounts only.</a:t>
            </a:r>
          </a:p>
        </xdr:txBody>
      </xdr:sp>
      <xdr:sp macro="" textlink="">
        <xdr:nvSpPr>
          <xdr:cNvPr id="133" name="Text Box 83">
            <a:extLst>
              <a:ext uri="{FF2B5EF4-FFF2-40B4-BE49-F238E27FC236}">
                <a16:creationId xmlns:a16="http://schemas.microsoft.com/office/drawing/2014/main" id="{00000000-0008-0000-0000-000085000000}"/>
              </a:ext>
            </a:extLst>
          </xdr:cNvPr>
          <xdr:cNvSpPr txBox="1">
            <a:spLocks noChangeArrowheads="1"/>
          </xdr:cNvSpPr>
        </xdr:nvSpPr>
        <xdr:spPr bwMode="auto">
          <a:xfrm>
            <a:off x="2736001" y="5049345"/>
            <a:ext cx="1784952" cy="1467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lvl="0" indent="0">
              <a:spcAft>
                <a:spcPts val="0"/>
              </a:spcAft>
              <a:buNone/>
              <a:defRPr/>
            </a:pPr>
            <a:r>
              <a:rPr lang="en-GB" sz="800" b="1" kern="0">
                <a:solidFill>
                  <a:srgbClr val="000000"/>
                </a:solidFill>
                <a:latin typeface="Calibri" panose="020F0502020204030204" pitchFamily="34" charset="0"/>
                <a:cs typeface="Calibri" panose="020F0502020204030204" pitchFamily="34" charset="0"/>
              </a:rPr>
              <a:t>Equity Income </a:t>
            </a:r>
            <a:r>
              <a:rPr lang="en-GB" sz="800" b="1">
                <a:solidFill>
                  <a:prstClr val="black"/>
                </a:solidFill>
                <a:latin typeface="Calibri"/>
              </a:rPr>
              <a:t>(categorised as Deferred Income):</a:t>
            </a:r>
            <a:endParaRPr lang="en-GB" sz="800" b="1" kern="0">
              <a:solidFill>
                <a:srgbClr val="000000"/>
              </a:solidFill>
              <a:latin typeface="Calibri" panose="020F0502020204030204" pitchFamily="34" charset="0"/>
              <a:cs typeface="Calibri" panose="020F0502020204030204" pitchFamily="34" charset="0"/>
            </a:endParaRPr>
          </a:p>
          <a:p>
            <a:pPr marL="72000" lvl="0" indent="-72000" eaLnBrk="1" fontAlgn="auto" hangingPunct="1">
              <a:spcAft>
                <a:spcPts val="0"/>
              </a:spcAft>
              <a:buFont typeface="Wingdings" pitchFamily="2" charset="2"/>
              <a:buChar char="§"/>
            </a:pPr>
            <a:r>
              <a:rPr lang="en-GB" sz="800">
                <a:solidFill>
                  <a:prstClr val="black"/>
                </a:solidFill>
                <a:latin typeface="Calibri"/>
              </a:rPr>
              <a:t>E.g. Equity/share grant. May include a vesting period.</a:t>
            </a:r>
          </a:p>
          <a:p>
            <a:pPr marL="72000" lvl="0" indent="-72000" eaLnBrk="1" fontAlgn="auto" hangingPunct="1">
              <a:spcAft>
                <a:spcPts val="0"/>
              </a:spcAft>
              <a:buFont typeface="Wingdings" pitchFamily="2" charset="2"/>
              <a:buChar char="§"/>
            </a:pPr>
            <a:r>
              <a:rPr lang="en-GB" sz="800">
                <a:solidFill>
                  <a:prstClr val="black"/>
                </a:solidFill>
                <a:latin typeface="Calibri"/>
              </a:rPr>
              <a:t>Value can </a:t>
            </a:r>
            <a:r>
              <a:rPr lang="en-GB" sz="800" u="sng">
                <a:solidFill>
                  <a:prstClr val="black"/>
                </a:solidFill>
                <a:latin typeface="Calibri"/>
              </a:rPr>
              <a:t>only</a:t>
            </a:r>
            <a:r>
              <a:rPr lang="en-GB" sz="800">
                <a:solidFill>
                  <a:prstClr val="black"/>
                </a:solidFill>
                <a:latin typeface="Calibri"/>
              </a:rPr>
              <a:t> be realised after retirement or exit.</a:t>
            </a:r>
          </a:p>
          <a:p>
            <a:pPr marL="72000" lvl="0" indent="-72000" eaLnBrk="1" fontAlgn="auto" hangingPunct="1">
              <a:spcAft>
                <a:spcPts val="0"/>
              </a:spcAft>
              <a:buFont typeface="Wingdings" pitchFamily="2" charset="2"/>
              <a:buChar char="§"/>
            </a:pPr>
            <a:r>
              <a:rPr lang="en-GB" sz="800">
                <a:solidFill>
                  <a:prstClr val="black"/>
                </a:solidFill>
                <a:latin typeface="Calibri"/>
              </a:rPr>
              <a:t>Amounts included are those awarded, i.e. not predictions of future potential value.</a:t>
            </a:r>
          </a:p>
        </xdr:txBody>
      </xdr:sp>
      <xdr:sp macro="" textlink="">
        <xdr:nvSpPr>
          <xdr:cNvPr id="134" name="Text Box 86">
            <a:extLst>
              <a:ext uri="{FF2B5EF4-FFF2-40B4-BE49-F238E27FC236}">
                <a16:creationId xmlns:a16="http://schemas.microsoft.com/office/drawing/2014/main" id="{00000000-0008-0000-0000-000086000000}"/>
              </a:ext>
            </a:extLst>
          </xdr:cNvPr>
          <xdr:cNvSpPr txBox="1">
            <a:spLocks noChangeArrowheads="1"/>
          </xdr:cNvSpPr>
        </xdr:nvSpPr>
        <xdr:spPr bwMode="auto">
          <a:xfrm>
            <a:off x="1908000" y="1844825"/>
            <a:ext cx="828000" cy="1476000"/>
          </a:xfrm>
          <a:prstGeom prst="rect">
            <a:avLst/>
          </a:prstGeom>
          <a:solidFill>
            <a:srgbClr val="F79646">
              <a:lumMod val="40000"/>
              <a:lumOff val="60000"/>
            </a:srgbClr>
          </a:solidFill>
          <a:ln w="6350">
            <a:solidFill>
              <a:sysClr val="windowText" lastClr="000000"/>
            </a:solidFill>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algn="ctr" eaLnBrk="0" fontAlgn="base" hangingPunct="0">
              <a:spcAft>
                <a:spcPts val="300"/>
              </a:spcAft>
              <a:defRPr/>
            </a:pPr>
            <a:r>
              <a:rPr lang="en-GB" sz="1000" b="1" kern="0">
                <a:solidFill>
                  <a:srgbClr val="000000"/>
                </a:solidFill>
                <a:latin typeface="Calibri" panose="020F0502020204030204" pitchFamily="34" charset="0"/>
                <a:cs typeface="Calibri" panose="020F0502020204030204" pitchFamily="34" charset="0"/>
              </a:rPr>
              <a:t>Other </a:t>
            </a:r>
            <a:br>
              <a:rPr lang="en-GB" sz="1000" b="1" kern="0">
                <a:solidFill>
                  <a:srgbClr val="000000"/>
                </a:solidFill>
                <a:latin typeface="Calibri" panose="020F0502020204030204" pitchFamily="34" charset="0"/>
                <a:cs typeface="Calibri" panose="020F0502020204030204" pitchFamily="34" charset="0"/>
              </a:rPr>
            </a:br>
            <a:r>
              <a:rPr lang="en-GB" sz="1000" b="1" kern="0">
                <a:solidFill>
                  <a:srgbClr val="000000"/>
                </a:solidFill>
                <a:latin typeface="Calibri" panose="020F0502020204030204" pitchFamily="34" charset="0"/>
                <a:cs typeface="Calibri" panose="020F0502020204030204" pitchFamily="34" charset="0"/>
              </a:rPr>
              <a:t>Deferred Income</a:t>
            </a:r>
          </a:p>
        </xdr:txBody>
      </xdr:sp>
      <xdr:sp macro="" textlink="">
        <xdr:nvSpPr>
          <xdr:cNvPr id="135" name="Text Box 88">
            <a:extLst>
              <a:ext uri="{FF2B5EF4-FFF2-40B4-BE49-F238E27FC236}">
                <a16:creationId xmlns:a16="http://schemas.microsoft.com/office/drawing/2014/main" id="{00000000-0008-0000-0000-000087000000}"/>
              </a:ext>
            </a:extLst>
          </xdr:cNvPr>
          <xdr:cNvSpPr txBox="1">
            <a:spLocks noChangeArrowheads="1"/>
          </xdr:cNvSpPr>
        </xdr:nvSpPr>
        <xdr:spPr bwMode="auto">
          <a:xfrm>
            <a:off x="852736" y="1844825"/>
            <a:ext cx="864000" cy="4680520"/>
          </a:xfrm>
          <a:prstGeom prst="rect">
            <a:avLst/>
          </a:prstGeom>
          <a:noFill/>
          <a:ln w="6350">
            <a:noFill/>
            <a:miter lim="800000"/>
            <a:headEnd/>
            <a:tailEnd/>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algn="ctr" eaLnBrk="0" fontAlgn="base" hangingPunct="0">
              <a:spcAft>
                <a:spcPts val="300"/>
              </a:spcAft>
              <a:defRPr/>
            </a:pPr>
            <a:r>
              <a:rPr lang="en-GB" sz="1000" b="1" kern="0">
                <a:latin typeface="Calibri" panose="020F0502020204030204" pitchFamily="34" charset="0"/>
                <a:cs typeface="Calibri" panose="020F0502020204030204" pitchFamily="34" charset="0"/>
              </a:rPr>
              <a:t>Total Deferred Income</a:t>
            </a:r>
          </a:p>
        </xdr:txBody>
      </xdr:sp>
      <xdr:sp macro="" textlink="">
        <xdr:nvSpPr>
          <xdr:cNvPr id="136" name="AutoShape 84">
            <a:extLst>
              <a:ext uri="{FF2B5EF4-FFF2-40B4-BE49-F238E27FC236}">
                <a16:creationId xmlns:a16="http://schemas.microsoft.com/office/drawing/2014/main" id="{00000000-0008-0000-0000-000088000000}"/>
              </a:ext>
            </a:extLst>
          </xdr:cNvPr>
          <xdr:cNvSpPr>
            <a:spLocks/>
          </xdr:cNvSpPr>
        </xdr:nvSpPr>
        <xdr:spPr bwMode="auto">
          <a:xfrm flipH="1">
            <a:off x="1702575" y="1844825"/>
            <a:ext cx="144000" cy="4677929"/>
          </a:xfrm>
          <a:prstGeom prst="rightBrace">
            <a:avLst>
              <a:gd name="adj1" fmla="val 66667"/>
              <a:gd name="adj2" fmla="val 50667"/>
            </a:avLst>
          </a:prstGeom>
          <a:noFill/>
          <a:ln w="12700">
            <a:solidFill>
              <a:sysClr val="windowText" lastClr="000000">
                <a:lumMod val="65000"/>
                <a:lumOff val="35000"/>
              </a:sysClr>
            </a:solidFill>
            <a:round/>
            <a:headEnd/>
            <a:tailEnd/>
          </a:ln>
          <a:effectLst/>
          <a:extLst>
            <a:ext uri="{909E8E84-426E-40DD-AFC4-6F175D3DCCD1}">
              <a14:hiddenFill xmlns:a14="http://schemas.microsoft.com/office/drawing/2010/main">
                <a:solidFill>
                  <a:schemeClr val="accent1"/>
                </a:solidFill>
              </a14:hiddenFill>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marR="0" lvl="0" indent="0" algn="just" defTabSz="914400" eaLnBrk="0" fontAlgn="base" latinLnBrk="0" hangingPunct="0">
              <a:lnSpc>
                <a:spcPct val="100000"/>
              </a:lnSpc>
              <a:spcBef>
                <a:spcPct val="50000"/>
              </a:spcBef>
              <a:spcAft>
                <a:spcPct val="0"/>
              </a:spcAft>
              <a:buClrTx/>
              <a:buSzTx/>
              <a:buFont typeface="Wingdings" pitchFamily="2" charset="2"/>
              <a:buChar char="§"/>
              <a:tabLst/>
              <a:defRPr/>
            </a:pPr>
            <a:endParaRPr kumimoji="0" lang="en-GB" sz="900" i="0" u="none" strike="noStrike" kern="0" cap="none" spc="0" normalizeH="0" baseline="0">
              <a:ln>
                <a:noFill/>
              </a:ln>
              <a:solidFill>
                <a:srgbClr val="000000"/>
              </a:solidFill>
              <a:effectLst/>
              <a:uLnTx/>
              <a:uFillTx/>
              <a:latin typeface="Calibri" panose="020F0502020204030204" pitchFamily="34" charset="0"/>
              <a:cs typeface="Calibri" panose="020F0502020204030204" pitchFamily="34" charset="0"/>
            </a:endParaRPr>
          </a:p>
        </xdr:txBody>
      </xdr:sp>
      <xdr:sp macro="" textlink="">
        <xdr:nvSpPr>
          <xdr:cNvPr id="137" name="Text Box 77">
            <a:extLst>
              <a:ext uri="{FF2B5EF4-FFF2-40B4-BE49-F238E27FC236}">
                <a16:creationId xmlns:a16="http://schemas.microsoft.com/office/drawing/2014/main" id="{00000000-0008-0000-0000-000089000000}"/>
              </a:ext>
            </a:extLst>
          </xdr:cNvPr>
          <xdr:cNvSpPr txBox="1">
            <a:spLocks noChangeArrowheads="1"/>
          </xdr:cNvSpPr>
        </xdr:nvSpPr>
        <xdr:spPr bwMode="auto">
          <a:xfrm>
            <a:off x="1907867" y="5049345"/>
            <a:ext cx="828000" cy="1476000"/>
          </a:xfrm>
          <a:prstGeom prst="rect">
            <a:avLst/>
          </a:prstGeom>
          <a:solidFill>
            <a:srgbClr val="F79646">
              <a:lumMod val="40000"/>
              <a:lumOff val="60000"/>
            </a:srgbClr>
          </a:solidFill>
          <a:ln w="6350">
            <a:solidFill>
              <a:sysClr val="windowText" lastClr="000000"/>
            </a:solidFill>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lvl="0" indent="0" algn="ctr" eaLnBrk="0" fontAlgn="base" hangingPunct="0">
              <a:spcAft>
                <a:spcPts val="300"/>
              </a:spcAft>
              <a:defRPr/>
            </a:pPr>
            <a:r>
              <a:rPr lang="en-GB" sz="1000" b="1" kern="0">
                <a:solidFill>
                  <a:srgbClr val="000000"/>
                </a:solidFill>
                <a:latin typeface="Calibri" panose="020F0502020204030204" pitchFamily="34" charset="0"/>
                <a:cs typeface="Calibri" panose="020F0502020204030204" pitchFamily="34" charset="0"/>
              </a:rPr>
              <a:t>Equity</a:t>
            </a:r>
            <a:br>
              <a:rPr lang="en-GB" sz="1000" b="1" kern="0">
                <a:solidFill>
                  <a:srgbClr val="000000"/>
                </a:solidFill>
                <a:latin typeface="Calibri" panose="020F0502020204030204" pitchFamily="34" charset="0"/>
                <a:cs typeface="Calibri" panose="020F0502020204030204" pitchFamily="34" charset="0"/>
              </a:rPr>
            </a:br>
            <a:r>
              <a:rPr lang="en-GB" sz="1000" b="1" kern="0">
                <a:solidFill>
                  <a:srgbClr val="000000"/>
                </a:solidFill>
                <a:latin typeface="Calibri" panose="020F0502020204030204" pitchFamily="34" charset="0"/>
                <a:cs typeface="Calibri" panose="020F0502020204030204" pitchFamily="34" charset="0"/>
              </a:rPr>
              <a:t>Income</a:t>
            </a:r>
            <a:br>
              <a:rPr lang="en-GB" sz="1000" b="1" kern="0">
                <a:solidFill>
                  <a:srgbClr val="000000"/>
                </a:solidFill>
                <a:latin typeface="Calibri" panose="020F0502020204030204" pitchFamily="34" charset="0"/>
                <a:cs typeface="Calibri" panose="020F0502020204030204" pitchFamily="34" charset="0"/>
              </a:rPr>
            </a:br>
            <a:r>
              <a:rPr lang="en-GB" sz="1000" b="1" kern="0">
                <a:solidFill>
                  <a:srgbClr val="000000"/>
                </a:solidFill>
                <a:latin typeface="Calibri" panose="020F0502020204030204" pitchFamily="34" charset="0"/>
                <a:cs typeface="Calibri" panose="020F0502020204030204" pitchFamily="34" charset="0"/>
              </a:rPr>
              <a:t>(as Deferred)</a:t>
            </a:r>
          </a:p>
        </xdr:txBody>
      </xdr:sp>
      <xdr:sp macro="" textlink="">
        <xdr:nvSpPr>
          <xdr:cNvPr id="138" name="Text Box 81">
            <a:extLst>
              <a:ext uri="{FF2B5EF4-FFF2-40B4-BE49-F238E27FC236}">
                <a16:creationId xmlns:a16="http://schemas.microsoft.com/office/drawing/2014/main" id="{00000000-0008-0000-0000-00008A000000}"/>
              </a:ext>
            </a:extLst>
          </xdr:cNvPr>
          <xdr:cNvSpPr txBox="1">
            <a:spLocks noChangeArrowheads="1"/>
          </xdr:cNvSpPr>
        </xdr:nvSpPr>
        <xdr:spPr bwMode="auto">
          <a:xfrm>
            <a:off x="2736000" y="1852899"/>
            <a:ext cx="1784952" cy="1467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anchor="ct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lvl="0">
              <a:defRPr/>
            </a:pPr>
            <a:r>
              <a:rPr lang="en-GB" sz="800" b="1" kern="0">
                <a:latin typeface="Calibri" panose="020F0502020204030204" pitchFamily="34" charset="0"/>
                <a:cs typeface="Calibri" panose="020F0502020204030204" pitchFamily="34" charset="0"/>
              </a:rPr>
              <a:t>Other Deferred Income:</a:t>
            </a:r>
          </a:p>
          <a:p>
            <a:pPr marL="72000" lvl="0" indent="-72000">
              <a:buFont typeface="Wingdings" pitchFamily="2" charset="2"/>
              <a:buChar char="§"/>
              <a:defRPr/>
            </a:pPr>
            <a:r>
              <a:rPr lang="en-GB" sz="800">
                <a:latin typeface="Calibri"/>
              </a:rPr>
              <a:t>E.g. Investment in stock, stock options and/or phantom derivatives thereof of an external company.</a:t>
            </a:r>
          </a:p>
          <a:p>
            <a:pPr marL="72000" lvl="0" indent="-72000">
              <a:buFont typeface="Wingdings" pitchFamily="2" charset="2"/>
              <a:buChar char="§"/>
              <a:defRPr/>
            </a:pPr>
            <a:r>
              <a:rPr lang="en-GB" sz="800">
                <a:latin typeface="Calibri"/>
              </a:rPr>
              <a:t>Amounts included were paid out p.a. (after sale or realisation of investment).</a:t>
            </a:r>
          </a:p>
        </xdr:txBody>
      </xdr:sp>
      <xdr:sp macro="" textlink="">
        <xdr:nvSpPr>
          <xdr:cNvPr id="139" name="Text Box 77">
            <a:extLst>
              <a:ext uri="{FF2B5EF4-FFF2-40B4-BE49-F238E27FC236}">
                <a16:creationId xmlns:a16="http://schemas.microsoft.com/office/drawing/2014/main" id="{00000000-0008-0000-0000-00008B000000}"/>
              </a:ext>
            </a:extLst>
          </xdr:cNvPr>
          <xdr:cNvSpPr txBox="1">
            <a:spLocks noChangeArrowheads="1"/>
          </xdr:cNvSpPr>
        </xdr:nvSpPr>
        <xdr:spPr bwMode="auto">
          <a:xfrm>
            <a:off x="1908000" y="3447085"/>
            <a:ext cx="828000" cy="1476000"/>
          </a:xfrm>
          <a:prstGeom prst="rect">
            <a:avLst/>
          </a:prstGeom>
          <a:solidFill>
            <a:srgbClr val="F79646">
              <a:lumMod val="40000"/>
              <a:lumOff val="60000"/>
            </a:srgbClr>
          </a:solidFill>
          <a:ln w="6350">
            <a:solidFill>
              <a:sysClr val="windowText" lastClr="000000"/>
            </a:solidFill>
          </a:ln>
          <a:effectLst/>
        </xdr:spPr>
        <xdr:txBody>
          <a:bodyPr wrap="square" lIns="0" tIns="0" rIns="0" bIns="0" anchor="ctr">
            <a:noAutofit/>
          </a:bodyPr>
          <a:lstStyle>
            <a:defPPr>
              <a:defRPr lang="de-DE"/>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a:pPr marL="0" lvl="0" indent="0" algn="ctr" eaLnBrk="0" fontAlgn="base" hangingPunct="0">
              <a:spcAft>
                <a:spcPts val="300"/>
              </a:spcAft>
              <a:defRPr/>
            </a:pPr>
            <a:r>
              <a:rPr lang="en-GB" sz="1000" b="1" kern="0">
                <a:solidFill>
                  <a:srgbClr val="000000"/>
                </a:solidFill>
                <a:latin typeface="Calibri" panose="020F0502020204030204" pitchFamily="34" charset="0"/>
                <a:cs typeface="Calibri" panose="020F0502020204030204" pitchFamily="34" charset="0"/>
              </a:rPr>
              <a:t>Pension</a:t>
            </a:r>
            <a:br>
              <a:rPr lang="en-GB" sz="1000" b="1" kern="0">
                <a:solidFill>
                  <a:srgbClr val="000000"/>
                </a:solidFill>
                <a:latin typeface="Calibri" panose="020F0502020204030204" pitchFamily="34" charset="0"/>
                <a:cs typeface="Calibri" panose="020F0502020204030204" pitchFamily="34" charset="0"/>
              </a:rPr>
            </a:br>
            <a:r>
              <a:rPr lang="en-GB" sz="1000" b="1" kern="0">
                <a:solidFill>
                  <a:srgbClr val="000000"/>
                </a:solidFill>
                <a:latin typeface="Calibri" panose="020F0502020204030204" pitchFamily="34" charset="0"/>
                <a:cs typeface="Calibri" panose="020F0502020204030204" pitchFamily="34" charset="0"/>
              </a:rPr>
              <a:t>Income</a:t>
            </a:r>
          </a:p>
        </xdr:txBody>
      </xdr:sp>
    </xdr:grpSp>
    <xdr:clientData/>
  </xdr:twoCellAnchor>
  <xdr:twoCellAnchor editAs="absolute">
    <xdr:from>
      <xdr:col>14</xdr:col>
      <xdr:colOff>0</xdr:colOff>
      <xdr:row>10</xdr:row>
      <xdr:rowOff>0</xdr:rowOff>
    </xdr:from>
    <xdr:to>
      <xdr:col>25</xdr:col>
      <xdr:colOff>115276</xdr:colOff>
      <xdr:row>30</xdr:row>
      <xdr:rowOff>151950</xdr:rowOff>
    </xdr:to>
    <xdr:sp macro="" textlink="">
      <xdr:nvSpPr>
        <xdr:cNvPr id="87" name="Parallelogram 86">
          <a:extLst>
            <a:ext uri="{FF2B5EF4-FFF2-40B4-BE49-F238E27FC236}">
              <a16:creationId xmlns:a16="http://schemas.microsoft.com/office/drawing/2014/main" id="{00000000-0008-0000-0000-000057000000}"/>
            </a:ext>
          </a:extLst>
        </xdr:cNvPr>
        <xdr:cNvSpPr/>
      </xdr:nvSpPr>
      <xdr:spPr>
        <a:xfrm>
          <a:off x="5467350" y="1905000"/>
          <a:ext cx="4411051" cy="3666675"/>
        </a:xfrm>
        <a:prstGeom prst="parallelogram">
          <a:avLst>
            <a:gd name="adj" fmla="val 47225"/>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absolute">
    <xdr:from>
      <xdr:col>19</xdr:col>
      <xdr:colOff>0</xdr:colOff>
      <xdr:row>14</xdr:row>
      <xdr:rowOff>142875</xdr:rowOff>
    </xdr:from>
    <xdr:to>
      <xdr:col>23</xdr:col>
      <xdr:colOff>151212</xdr:colOff>
      <xdr:row>27</xdr:row>
      <xdr:rowOff>19050</xdr:rowOff>
    </xdr:to>
    <xdr:grpSp>
      <xdr:nvGrpSpPr>
        <xdr:cNvPr id="88" name="Group 87">
          <a:extLst>
            <a:ext uri="{FF2B5EF4-FFF2-40B4-BE49-F238E27FC236}">
              <a16:creationId xmlns:a16="http://schemas.microsoft.com/office/drawing/2014/main" id="{00000000-0008-0000-0000-000058000000}"/>
            </a:ext>
          </a:extLst>
        </xdr:cNvPr>
        <xdr:cNvGrpSpPr/>
      </xdr:nvGrpSpPr>
      <xdr:grpSpPr>
        <a:xfrm>
          <a:off x="7419975" y="2695575"/>
          <a:ext cx="1713312" cy="2228850"/>
          <a:chOff x="190396" y="5421278"/>
          <a:chExt cx="1714789" cy="1634414"/>
        </a:xfrm>
      </xdr:grpSpPr>
      <xdr:grpSp>
        <xdr:nvGrpSpPr>
          <xdr:cNvPr id="89" name="Gruppieren 56">
            <a:extLst>
              <a:ext uri="{FF2B5EF4-FFF2-40B4-BE49-F238E27FC236}">
                <a16:creationId xmlns:a16="http://schemas.microsoft.com/office/drawing/2014/main" id="{00000000-0008-0000-0000-000059000000}"/>
              </a:ext>
            </a:extLst>
          </xdr:cNvPr>
          <xdr:cNvGrpSpPr/>
        </xdr:nvGrpSpPr>
        <xdr:grpSpPr>
          <a:xfrm>
            <a:off x="190396" y="5421278"/>
            <a:ext cx="1714789" cy="1634414"/>
            <a:chOff x="13363937" y="840902"/>
            <a:chExt cx="1510335" cy="967657"/>
          </a:xfrm>
        </xdr:grpSpPr>
        <xdr:sp macro="" textlink="">
          <xdr:nvSpPr>
            <xdr:cNvPr id="92" name="Rechteck 48">
              <a:extLst>
                <a:ext uri="{FF2B5EF4-FFF2-40B4-BE49-F238E27FC236}">
                  <a16:creationId xmlns:a16="http://schemas.microsoft.com/office/drawing/2014/main" id="{00000000-0008-0000-0000-00005C000000}"/>
                </a:ext>
              </a:extLst>
            </xdr:cNvPr>
            <xdr:cNvSpPr/>
          </xdr:nvSpPr>
          <xdr:spPr>
            <a:xfrm>
              <a:off x="13363937" y="840902"/>
              <a:ext cx="1510335" cy="967657"/>
            </a:xfrm>
            <a:prstGeom prst="rect">
              <a:avLst/>
            </a:prstGeom>
            <a:solidFill>
              <a:srgbClr val="FFFFFF">
                <a:alpha val="74902"/>
              </a:srgbClr>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grpSp>
          <xdr:nvGrpSpPr>
            <xdr:cNvPr id="93" name="Gruppieren 47">
              <a:extLst>
                <a:ext uri="{FF2B5EF4-FFF2-40B4-BE49-F238E27FC236}">
                  <a16:creationId xmlns:a16="http://schemas.microsoft.com/office/drawing/2014/main" id="{00000000-0008-0000-0000-00005D000000}"/>
                </a:ext>
              </a:extLst>
            </xdr:cNvPr>
            <xdr:cNvGrpSpPr/>
          </xdr:nvGrpSpPr>
          <xdr:grpSpPr>
            <a:xfrm>
              <a:off x="13441780" y="862981"/>
              <a:ext cx="1354272" cy="920972"/>
              <a:chOff x="15003814" y="864172"/>
              <a:chExt cx="1357242" cy="920972"/>
            </a:xfrm>
          </xdr:grpSpPr>
          <xdr:cxnSp macro="">
            <xdr:nvCxnSpPr>
              <xdr:cNvPr id="94" name="Gerade Verbindung 14">
                <a:extLst>
                  <a:ext uri="{FF2B5EF4-FFF2-40B4-BE49-F238E27FC236}">
                    <a16:creationId xmlns:a16="http://schemas.microsoft.com/office/drawing/2014/main" id="{00000000-0008-0000-0000-00005E000000}"/>
                  </a:ext>
                </a:extLst>
              </xdr:cNvPr>
              <xdr:cNvCxnSpPr/>
            </xdr:nvCxnSpPr>
            <xdr:spPr>
              <a:xfrm>
                <a:off x="15614690" y="1268191"/>
                <a:ext cx="10710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95" name="Gerade Verbindung 22">
                <a:extLst>
                  <a:ext uri="{FF2B5EF4-FFF2-40B4-BE49-F238E27FC236}">
                    <a16:creationId xmlns:a16="http://schemas.microsoft.com/office/drawing/2014/main" id="{00000000-0008-0000-0000-00005F000000}"/>
                  </a:ext>
                </a:extLst>
              </xdr:cNvPr>
              <xdr:cNvCxnSpPr/>
            </xdr:nvCxnSpPr>
            <xdr:spPr>
              <a:xfrm>
                <a:off x="15613576" y="1564387"/>
                <a:ext cx="108215"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96" name="Textfeld 13">
                <a:extLst>
                  <a:ext uri="{FF2B5EF4-FFF2-40B4-BE49-F238E27FC236}">
                    <a16:creationId xmlns:a16="http://schemas.microsoft.com/office/drawing/2014/main" id="{00000000-0008-0000-0000-000060000000}"/>
                  </a:ext>
                </a:extLst>
              </xdr:cNvPr>
              <xdr:cNvSpPr txBox="1"/>
            </xdr:nvSpPr>
            <xdr:spPr>
              <a:xfrm>
                <a:off x="15083471" y="864172"/>
                <a:ext cx="503360" cy="18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Maximum / 'Maximum'</a:t>
                </a:r>
              </a:p>
            </xdr:txBody>
          </xdr:sp>
          <xdr:sp macro="" textlink="">
            <xdr:nvSpPr>
              <xdr:cNvPr id="97" name="Textfeld 15">
                <a:extLst>
                  <a:ext uri="{FF2B5EF4-FFF2-40B4-BE49-F238E27FC236}">
                    <a16:creationId xmlns:a16="http://schemas.microsoft.com/office/drawing/2014/main" id="{00000000-0008-0000-0000-000061000000}"/>
                  </a:ext>
                </a:extLst>
              </xdr:cNvPr>
              <xdr:cNvSpPr txBox="1"/>
            </xdr:nvSpPr>
            <xdr:spPr>
              <a:xfrm>
                <a:off x="15237290" y="1206682"/>
                <a:ext cx="355791" cy="11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Median </a:t>
                </a:r>
              </a:p>
            </xdr:txBody>
          </xdr:sp>
          <xdr:cxnSp macro="">
            <xdr:nvCxnSpPr>
              <xdr:cNvPr id="98" name="Gerade Verbindung 11">
                <a:extLst>
                  <a:ext uri="{FF2B5EF4-FFF2-40B4-BE49-F238E27FC236}">
                    <a16:creationId xmlns:a16="http://schemas.microsoft.com/office/drawing/2014/main" id="{00000000-0008-0000-0000-000062000000}"/>
                  </a:ext>
                </a:extLst>
              </xdr:cNvPr>
              <xdr:cNvCxnSpPr/>
            </xdr:nvCxnSpPr>
            <xdr:spPr>
              <a:xfrm>
                <a:off x="15620908" y="957914"/>
                <a:ext cx="18113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99" name="Gerade Verbindung 12">
                <a:extLst>
                  <a:ext uri="{FF2B5EF4-FFF2-40B4-BE49-F238E27FC236}">
                    <a16:creationId xmlns:a16="http://schemas.microsoft.com/office/drawing/2014/main" id="{00000000-0008-0000-0000-000063000000}"/>
                  </a:ext>
                </a:extLst>
              </xdr:cNvPr>
              <xdr:cNvCxnSpPr/>
            </xdr:nvCxnSpPr>
            <xdr:spPr>
              <a:xfrm flipV="1">
                <a:off x="15618047" y="1706626"/>
                <a:ext cx="18113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100" name="Gerade Verbindung 6">
                <a:extLst>
                  <a:ext uri="{FF2B5EF4-FFF2-40B4-BE49-F238E27FC236}">
                    <a16:creationId xmlns:a16="http://schemas.microsoft.com/office/drawing/2014/main" id="{00000000-0008-0000-0000-000064000000}"/>
                  </a:ext>
                </a:extLst>
              </xdr:cNvPr>
              <xdr:cNvCxnSpPr/>
            </xdr:nvCxnSpPr>
            <xdr:spPr>
              <a:xfrm>
                <a:off x="15841865" y="958841"/>
                <a:ext cx="0" cy="747811"/>
              </a:xfrm>
              <a:prstGeom prst="line">
                <a:avLst/>
              </a:prstGeom>
              <a:ln w="3175">
                <a:solidFill>
                  <a:schemeClr val="tx1">
                    <a:lumMod val="50000"/>
                    <a:lumOff val="50000"/>
                  </a:schemeClr>
                </a:solidFill>
                <a:prstDash val="solid"/>
              </a:ln>
            </xdr:spPr>
            <xdr:style>
              <a:lnRef idx="1">
                <a:schemeClr val="accent1"/>
              </a:lnRef>
              <a:fillRef idx="0">
                <a:schemeClr val="accent1"/>
              </a:fillRef>
              <a:effectRef idx="0">
                <a:schemeClr val="accent1"/>
              </a:effectRef>
              <a:fontRef idx="minor">
                <a:schemeClr val="tx1"/>
              </a:fontRef>
            </xdr:style>
          </xdr:cxnSp>
          <xdr:sp macro="" textlink="">
            <xdr:nvSpPr>
              <xdr:cNvPr id="101" name="Textfeld 14">
                <a:extLst>
                  <a:ext uri="{FF2B5EF4-FFF2-40B4-BE49-F238E27FC236}">
                    <a16:creationId xmlns:a16="http://schemas.microsoft.com/office/drawing/2014/main" id="{00000000-0008-0000-0000-000065000000}"/>
                  </a:ext>
                </a:extLst>
              </xdr:cNvPr>
              <xdr:cNvSpPr txBox="1"/>
            </xdr:nvSpPr>
            <xdr:spPr>
              <a:xfrm>
                <a:off x="15173724" y="1628910"/>
                <a:ext cx="421862" cy="156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Minimum / 'Minimum'</a:t>
                </a:r>
              </a:p>
            </xdr:txBody>
          </xdr:sp>
          <xdr:sp macro="" textlink="">
            <xdr:nvSpPr>
              <xdr:cNvPr id="102" name="Rechteck 59">
                <a:extLst>
                  <a:ext uri="{FF2B5EF4-FFF2-40B4-BE49-F238E27FC236}">
                    <a16:creationId xmlns:a16="http://schemas.microsoft.com/office/drawing/2014/main" id="{00000000-0008-0000-0000-000066000000}"/>
                  </a:ext>
                </a:extLst>
              </xdr:cNvPr>
              <xdr:cNvSpPr/>
            </xdr:nvSpPr>
            <xdr:spPr>
              <a:xfrm>
                <a:off x="15739823" y="1088959"/>
                <a:ext cx="205778" cy="230594"/>
              </a:xfrm>
              <a:prstGeom prst="rect">
                <a:avLst/>
              </a:prstGeom>
              <a:solidFill>
                <a:schemeClr val="bg1">
                  <a:lumMod val="75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sp macro="" textlink="">
            <xdr:nvSpPr>
              <xdr:cNvPr id="103" name="Rechteck 60">
                <a:extLst>
                  <a:ext uri="{FF2B5EF4-FFF2-40B4-BE49-F238E27FC236}">
                    <a16:creationId xmlns:a16="http://schemas.microsoft.com/office/drawing/2014/main" id="{00000000-0008-0000-0000-000067000000}"/>
                  </a:ext>
                </a:extLst>
              </xdr:cNvPr>
              <xdr:cNvSpPr/>
            </xdr:nvSpPr>
            <xdr:spPr>
              <a:xfrm>
                <a:off x="15739823" y="1267552"/>
                <a:ext cx="205778" cy="297656"/>
              </a:xfrm>
              <a:prstGeom prst="rect">
                <a:avLst/>
              </a:prstGeom>
              <a:solidFill>
                <a:schemeClr val="tx1">
                  <a:lumMod val="50000"/>
                  <a:lumOff val="5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cxnSp macro="">
            <xdr:nvCxnSpPr>
              <xdr:cNvPr id="104" name="Gerade Verbindung 21">
                <a:extLst>
                  <a:ext uri="{FF2B5EF4-FFF2-40B4-BE49-F238E27FC236}">
                    <a16:creationId xmlns:a16="http://schemas.microsoft.com/office/drawing/2014/main" id="{00000000-0008-0000-0000-000068000000}"/>
                  </a:ext>
                </a:extLst>
              </xdr:cNvPr>
              <xdr:cNvCxnSpPr/>
            </xdr:nvCxnSpPr>
            <xdr:spPr>
              <a:xfrm>
                <a:off x="15613575" y="1087547"/>
                <a:ext cx="108215"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105" name="Textfeld 14">
                <a:extLst>
                  <a:ext uri="{FF2B5EF4-FFF2-40B4-BE49-F238E27FC236}">
                    <a16:creationId xmlns:a16="http://schemas.microsoft.com/office/drawing/2014/main" id="{00000000-0008-0000-0000-000069000000}"/>
                  </a:ext>
                </a:extLst>
              </xdr:cNvPr>
              <xdr:cNvSpPr txBox="1"/>
            </xdr:nvSpPr>
            <xdr:spPr>
              <a:xfrm>
                <a:off x="15003814" y="1036432"/>
                <a:ext cx="584334" cy="9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Upper Quartile</a:t>
                </a:r>
              </a:p>
            </xdr:txBody>
          </xdr:sp>
          <xdr:sp macro="" textlink="">
            <xdr:nvSpPr>
              <xdr:cNvPr id="106" name="Textfeld 14">
                <a:extLst>
                  <a:ext uri="{FF2B5EF4-FFF2-40B4-BE49-F238E27FC236}">
                    <a16:creationId xmlns:a16="http://schemas.microsoft.com/office/drawing/2014/main" id="{00000000-0008-0000-0000-00006A000000}"/>
                  </a:ext>
                </a:extLst>
              </xdr:cNvPr>
              <xdr:cNvSpPr txBox="1"/>
            </xdr:nvSpPr>
            <xdr:spPr>
              <a:xfrm>
                <a:off x="15012308" y="1505989"/>
                <a:ext cx="580919" cy="110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Lower Quartile</a:t>
                </a:r>
              </a:p>
            </xdr:txBody>
          </xdr:sp>
          <xdr:sp macro="" textlink="">
            <xdr:nvSpPr>
              <xdr:cNvPr id="107" name="Ellipse 39">
                <a:extLst>
                  <a:ext uri="{FF2B5EF4-FFF2-40B4-BE49-F238E27FC236}">
                    <a16:creationId xmlns:a16="http://schemas.microsoft.com/office/drawing/2014/main" id="{00000000-0008-0000-0000-00006B000000}"/>
                  </a:ext>
                </a:extLst>
              </xdr:cNvPr>
              <xdr:cNvSpPr/>
            </xdr:nvSpPr>
            <xdr:spPr>
              <a:xfrm>
                <a:off x="15812820" y="1251130"/>
                <a:ext cx="63175" cy="31259"/>
              </a:xfrm>
              <a:prstGeom prst="ellipse">
                <a:avLst/>
              </a:prstGeom>
              <a:solidFill>
                <a:schemeClr val="bg1"/>
              </a:solidFill>
              <a:ln w="635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200"/>
              </a:p>
            </xdr:txBody>
          </xdr:sp>
          <xdr:cxnSp macro="">
            <xdr:nvCxnSpPr>
              <xdr:cNvPr id="108" name="Gerade Verbindung 22">
                <a:extLst>
                  <a:ext uri="{FF2B5EF4-FFF2-40B4-BE49-F238E27FC236}">
                    <a16:creationId xmlns:a16="http://schemas.microsoft.com/office/drawing/2014/main" id="{00000000-0008-0000-0000-00006C000000}"/>
                  </a:ext>
                </a:extLst>
              </xdr:cNvPr>
              <xdr:cNvCxnSpPr/>
            </xdr:nvCxnSpPr>
            <xdr:spPr>
              <a:xfrm>
                <a:off x="15799367" y="1398886"/>
                <a:ext cx="89639" cy="0"/>
              </a:xfrm>
              <a:prstGeom prst="line">
                <a:avLst/>
              </a:prstGeom>
              <a:ln w="19050">
                <a:solidFill>
                  <a:schemeClr val="bg2">
                    <a:lumMod val="25000"/>
                  </a:schemeClr>
                </a:solidFill>
                <a:prstDash val="solid"/>
              </a:ln>
            </xdr:spPr>
            <xdr:style>
              <a:lnRef idx="1">
                <a:schemeClr val="accent1"/>
              </a:lnRef>
              <a:fillRef idx="0">
                <a:schemeClr val="accent1"/>
              </a:fillRef>
              <a:effectRef idx="0">
                <a:schemeClr val="accent1"/>
              </a:effectRef>
              <a:fontRef idx="minor">
                <a:schemeClr val="tx1"/>
              </a:fontRef>
            </xdr:style>
          </xdr:cxnSp>
          <xdr:sp macro="" textlink="">
            <xdr:nvSpPr>
              <xdr:cNvPr id="109" name="Textfeld 15">
                <a:extLst>
                  <a:ext uri="{FF2B5EF4-FFF2-40B4-BE49-F238E27FC236}">
                    <a16:creationId xmlns:a16="http://schemas.microsoft.com/office/drawing/2014/main" id="{00000000-0008-0000-0000-00006D000000}"/>
                  </a:ext>
                </a:extLst>
              </xdr:cNvPr>
              <xdr:cNvSpPr txBox="1"/>
            </xdr:nvSpPr>
            <xdr:spPr>
              <a:xfrm>
                <a:off x="16132239" y="1351921"/>
                <a:ext cx="228817" cy="89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de-DE" sz="800"/>
                  <a:t>TMP</a:t>
                </a:r>
              </a:p>
            </xdr:txBody>
          </xdr:sp>
          <xdr:cxnSp macro="">
            <xdr:nvCxnSpPr>
              <xdr:cNvPr id="110" name="Gerade Verbindung 14">
                <a:extLst>
                  <a:ext uri="{FF2B5EF4-FFF2-40B4-BE49-F238E27FC236}">
                    <a16:creationId xmlns:a16="http://schemas.microsoft.com/office/drawing/2014/main" id="{00000000-0008-0000-0000-00006E000000}"/>
                  </a:ext>
                </a:extLst>
              </xdr:cNvPr>
              <xdr:cNvCxnSpPr/>
            </xdr:nvCxnSpPr>
            <xdr:spPr>
              <a:xfrm flipV="1">
                <a:off x="15967318" y="1397484"/>
                <a:ext cx="134014" cy="688"/>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grpSp>
      </xdr:grpSp>
      <xdr:cxnSp macro="">
        <xdr:nvCxnSpPr>
          <xdr:cNvPr id="90" name="Gerade Verbindung 6">
            <a:extLst>
              <a:ext uri="{FF2B5EF4-FFF2-40B4-BE49-F238E27FC236}">
                <a16:creationId xmlns:a16="http://schemas.microsoft.com/office/drawing/2014/main" id="{00000000-0008-0000-0000-00005A000000}"/>
              </a:ext>
            </a:extLst>
          </xdr:cNvPr>
          <xdr:cNvCxnSpPr/>
        </xdr:nvCxnSpPr>
        <xdr:spPr>
          <a:xfrm>
            <a:off x="1197635" y="6878073"/>
            <a:ext cx="61200" cy="0"/>
          </a:xfrm>
          <a:prstGeom prst="line">
            <a:avLst/>
          </a:prstGeom>
          <a:ln w="9525">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91" name="Gerade Verbindung 6">
            <a:extLst>
              <a:ext uri="{FF2B5EF4-FFF2-40B4-BE49-F238E27FC236}">
                <a16:creationId xmlns:a16="http://schemas.microsoft.com/office/drawing/2014/main" id="{00000000-0008-0000-0000-00005B000000}"/>
              </a:ext>
            </a:extLst>
          </xdr:cNvPr>
          <xdr:cNvCxnSpPr/>
        </xdr:nvCxnSpPr>
        <xdr:spPr>
          <a:xfrm>
            <a:off x="1196309" y="5613780"/>
            <a:ext cx="61200" cy="0"/>
          </a:xfrm>
          <a:prstGeom prst="line">
            <a:avLst/>
          </a:prstGeom>
          <a:ln w="9525">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2" name="Grafik 12">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95593" name="Check Box 9" hidden="1">
              <a:extLst>
                <a:ext uri="{63B3BB69-23CF-44E3-9099-C40C66FF867C}">
                  <a14:compatExt spid="_x0000_s195593"/>
                </a:ext>
                <a:ext uri="{FF2B5EF4-FFF2-40B4-BE49-F238E27FC236}">
                  <a16:creationId xmlns:a16="http://schemas.microsoft.com/office/drawing/2014/main" id="{00000000-0008-0000-0A00-000009F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2" name="Grafik 12">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96617" name="Check Box 9" hidden="1">
              <a:extLst>
                <a:ext uri="{63B3BB69-23CF-44E3-9099-C40C66FF867C}">
                  <a14:compatExt spid="_x0000_s196617"/>
                </a:ext>
                <a:ext uri="{FF2B5EF4-FFF2-40B4-BE49-F238E27FC236}">
                  <a16:creationId xmlns:a16="http://schemas.microsoft.com/office/drawing/2014/main" id="{00000000-0008-0000-0B00-0000090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2" name="Grafik 1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97641" name="Check Box 9" hidden="1">
              <a:extLst>
                <a:ext uri="{63B3BB69-23CF-44E3-9099-C40C66FF867C}">
                  <a14:compatExt spid="_x0000_s197641"/>
                </a:ext>
                <a:ext uri="{FF2B5EF4-FFF2-40B4-BE49-F238E27FC236}">
                  <a16:creationId xmlns:a16="http://schemas.microsoft.com/office/drawing/2014/main" id="{00000000-0008-0000-0C00-000009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4</xdr:col>
      <xdr:colOff>10820400</xdr:colOff>
      <xdr:row>0</xdr:row>
      <xdr:rowOff>76200</xdr:rowOff>
    </xdr:from>
    <xdr:to>
      <xdr:col>4</xdr:col>
      <xdr:colOff>11878681</xdr:colOff>
      <xdr:row>0</xdr:row>
      <xdr:rowOff>328312</xdr:rowOff>
    </xdr:to>
    <xdr:pic>
      <xdr:nvPicPr>
        <xdr:cNvPr id="2" name="Grafik 12">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630525" y="76200"/>
          <a:ext cx="1058281" cy="25211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14</xdr:col>
      <xdr:colOff>723900</xdr:colOff>
      <xdr:row>0</xdr:row>
      <xdr:rowOff>76200</xdr:rowOff>
    </xdr:from>
    <xdr:to>
      <xdr:col>16</xdr:col>
      <xdr:colOff>67681</xdr:colOff>
      <xdr:row>0</xdr:row>
      <xdr:rowOff>328312</xdr:rowOff>
    </xdr:to>
    <xdr:pic>
      <xdr:nvPicPr>
        <xdr:cNvPr id="2" name="Grafik 12">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773025" y="76200"/>
          <a:ext cx="1058281" cy="2521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895350</xdr:colOff>
      <xdr:row>0</xdr:row>
      <xdr:rowOff>76200</xdr:rowOff>
    </xdr:from>
    <xdr:to>
      <xdr:col>4</xdr:col>
      <xdr:colOff>96256</xdr:colOff>
      <xdr:row>0</xdr:row>
      <xdr:rowOff>328312</xdr:rowOff>
    </xdr:to>
    <xdr:pic>
      <xdr:nvPicPr>
        <xdr:cNvPr id="2" name="Grafik 1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848975" y="76200"/>
          <a:ext cx="1058281" cy="2521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39</xdr:col>
      <xdr:colOff>314325</xdr:colOff>
      <xdr:row>0</xdr:row>
      <xdr:rowOff>76200</xdr:rowOff>
    </xdr:from>
    <xdr:to>
      <xdr:col>43</xdr:col>
      <xdr:colOff>77206</xdr:colOff>
      <xdr:row>0</xdr:row>
      <xdr:rowOff>328312</xdr:rowOff>
    </xdr:to>
    <xdr:pic>
      <xdr:nvPicPr>
        <xdr:cNvPr id="7" name="Grafik 12">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611225" y="76200"/>
          <a:ext cx="1058281" cy="2521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12</xdr:col>
      <xdr:colOff>0</xdr:colOff>
      <xdr:row>2</xdr:row>
      <xdr:rowOff>0</xdr:rowOff>
    </xdr:from>
    <xdr:ext cx="0" cy="442612"/>
    <xdr:pic>
      <xdr:nvPicPr>
        <xdr:cNvPr id="2" name="Grafik 12">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458700" y="1146694"/>
          <a:ext cx="0" cy="442612"/>
        </a:xfrm>
        <a:prstGeom prst="rect">
          <a:avLst/>
        </a:prstGeom>
      </xdr:spPr>
    </xdr:pic>
    <xdr:clientData/>
  </xdr:oneCellAnchor>
  <xdr:twoCellAnchor editAs="oneCell">
    <xdr:from>
      <xdr:col>11</xdr:col>
      <xdr:colOff>142875</xdr:colOff>
      <xdr:row>0</xdr:row>
      <xdr:rowOff>76200</xdr:rowOff>
    </xdr:from>
    <xdr:to>
      <xdr:col>12</xdr:col>
      <xdr:colOff>58156</xdr:colOff>
      <xdr:row>0</xdr:row>
      <xdr:rowOff>328312</xdr:rowOff>
    </xdr:to>
    <xdr:pic>
      <xdr:nvPicPr>
        <xdr:cNvPr id="4" name="Grafik 12">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477375" y="76200"/>
          <a:ext cx="1058281" cy="2521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723900</xdr:colOff>
      <xdr:row>0</xdr:row>
      <xdr:rowOff>76200</xdr:rowOff>
    </xdr:from>
    <xdr:to>
      <xdr:col>16</xdr:col>
      <xdr:colOff>67681</xdr:colOff>
      <xdr:row>0</xdr:row>
      <xdr:rowOff>328312</xdr:rowOff>
    </xdr:to>
    <xdr:pic>
      <xdr:nvPicPr>
        <xdr:cNvPr id="6" name="Grafik 12">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773025" y="76200"/>
          <a:ext cx="1058281" cy="2521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276531</xdr:colOff>
      <xdr:row>3</xdr:row>
      <xdr:rowOff>0</xdr:rowOff>
    </xdr:from>
    <xdr:to>
      <xdr:col>12</xdr:col>
      <xdr:colOff>836083</xdr:colOff>
      <xdr:row>37</xdr:row>
      <xdr:rowOff>158750</xdr:rowOff>
    </xdr:to>
    <xdr:graphicFrame macro="">
      <xdr:nvGraphicFramePr>
        <xdr:cNvPr id="3" name="Diagramm 46">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29</xdr:row>
      <xdr:rowOff>0</xdr:rowOff>
    </xdr:from>
    <xdr:to>
      <xdr:col>2</xdr:col>
      <xdr:colOff>856062</xdr:colOff>
      <xdr:row>38</xdr:row>
      <xdr:rowOff>0</xdr:rowOff>
    </xdr:to>
    <xdr:grpSp>
      <xdr:nvGrpSpPr>
        <xdr:cNvPr id="49" name="Group 48">
          <a:extLst>
            <a:ext uri="{FF2B5EF4-FFF2-40B4-BE49-F238E27FC236}">
              <a16:creationId xmlns:a16="http://schemas.microsoft.com/office/drawing/2014/main" id="{00000000-0008-0000-0500-000031000000}"/>
            </a:ext>
          </a:extLst>
        </xdr:cNvPr>
        <xdr:cNvGrpSpPr/>
      </xdr:nvGrpSpPr>
      <xdr:grpSpPr>
        <a:xfrm>
          <a:off x="142875" y="5162550"/>
          <a:ext cx="1713312" cy="1714500"/>
          <a:chOff x="190396" y="5421278"/>
          <a:chExt cx="1714789" cy="1634414"/>
        </a:xfrm>
      </xdr:grpSpPr>
      <xdr:grpSp>
        <xdr:nvGrpSpPr>
          <xdr:cNvPr id="50" name="Gruppieren 56">
            <a:extLst>
              <a:ext uri="{FF2B5EF4-FFF2-40B4-BE49-F238E27FC236}">
                <a16:creationId xmlns:a16="http://schemas.microsoft.com/office/drawing/2014/main" id="{00000000-0008-0000-0500-000032000000}"/>
              </a:ext>
            </a:extLst>
          </xdr:cNvPr>
          <xdr:cNvGrpSpPr/>
        </xdr:nvGrpSpPr>
        <xdr:grpSpPr>
          <a:xfrm>
            <a:off x="190396" y="5421278"/>
            <a:ext cx="1714789" cy="1634414"/>
            <a:chOff x="13363937" y="840902"/>
            <a:chExt cx="1510335" cy="967657"/>
          </a:xfrm>
        </xdr:grpSpPr>
        <xdr:sp macro="" textlink="">
          <xdr:nvSpPr>
            <xdr:cNvPr id="53" name="Rechteck 48">
              <a:extLst>
                <a:ext uri="{FF2B5EF4-FFF2-40B4-BE49-F238E27FC236}">
                  <a16:creationId xmlns:a16="http://schemas.microsoft.com/office/drawing/2014/main" id="{00000000-0008-0000-0500-000035000000}"/>
                </a:ext>
              </a:extLst>
            </xdr:cNvPr>
            <xdr:cNvSpPr/>
          </xdr:nvSpPr>
          <xdr:spPr>
            <a:xfrm>
              <a:off x="13363937" y="840902"/>
              <a:ext cx="1510335" cy="967657"/>
            </a:xfrm>
            <a:prstGeom prst="rect">
              <a:avLst/>
            </a:prstGeom>
            <a:solidFill>
              <a:srgbClr val="FFFFFF">
                <a:alpha val="74902"/>
              </a:srgbClr>
            </a:solidFill>
            <a:ln w="3175">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grpSp>
          <xdr:nvGrpSpPr>
            <xdr:cNvPr id="54" name="Gruppieren 47">
              <a:extLst>
                <a:ext uri="{FF2B5EF4-FFF2-40B4-BE49-F238E27FC236}">
                  <a16:creationId xmlns:a16="http://schemas.microsoft.com/office/drawing/2014/main" id="{00000000-0008-0000-0500-000036000000}"/>
                </a:ext>
              </a:extLst>
            </xdr:cNvPr>
            <xdr:cNvGrpSpPr/>
          </xdr:nvGrpSpPr>
          <xdr:grpSpPr>
            <a:xfrm>
              <a:off x="13441780" y="862981"/>
              <a:ext cx="1354272" cy="920972"/>
              <a:chOff x="15003814" y="864172"/>
              <a:chExt cx="1357242" cy="920972"/>
            </a:xfrm>
          </xdr:grpSpPr>
          <xdr:cxnSp macro="">
            <xdr:nvCxnSpPr>
              <xdr:cNvPr id="55" name="Gerade Verbindung 14">
                <a:extLst>
                  <a:ext uri="{FF2B5EF4-FFF2-40B4-BE49-F238E27FC236}">
                    <a16:creationId xmlns:a16="http://schemas.microsoft.com/office/drawing/2014/main" id="{00000000-0008-0000-0500-000037000000}"/>
                  </a:ext>
                </a:extLst>
              </xdr:cNvPr>
              <xdr:cNvCxnSpPr/>
            </xdr:nvCxnSpPr>
            <xdr:spPr>
              <a:xfrm>
                <a:off x="15614690" y="1268191"/>
                <a:ext cx="10710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56" name="Gerade Verbindung 22">
                <a:extLst>
                  <a:ext uri="{FF2B5EF4-FFF2-40B4-BE49-F238E27FC236}">
                    <a16:creationId xmlns:a16="http://schemas.microsoft.com/office/drawing/2014/main" id="{00000000-0008-0000-0500-000038000000}"/>
                  </a:ext>
                </a:extLst>
              </xdr:cNvPr>
              <xdr:cNvCxnSpPr/>
            </xdr:nvCxnSpPr>
            <xdr:spPr>
              <a:xfrm>
                <a:off x="15613576" y="1564387"/>
                <a:ext cx="108215"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57" name="Textfeld 13">
                <a:extLst>
                  <a:ext uri="{FF2B5EF4-FFF2-40B4-BE49-F238E27FC236}">
                    <a16:creationId xmlns:a16="http://schemas.microsoft.com/office/drawing/2014/main" id="{00000000-0008-0000-0500-000039000000}"/>
                  </a:ext>
                </a:extLst>
              </xdr:cNvPr>
              <xdr:cNvSpPr txBox="1"/>
            </xdr:nvSpPr>
            <xdr:spPr>
              <a:xfrm>
                <a:off x="15083471" y="864172"/>
                <a:ext cx="503360" cy="18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Maximum / 'Maximum'</a:t>
                </a:r>
              </a:p>
            </xdr:txBody>
          </xdr:sp>
          <xdr:sp macro="" textlink="">
            <xdr:nvSpPr>
              <xdr:cNvPr id="58" name="Textfeld 15">
                <a:extLst>
                  <a:ext uri="{FF2B5EF4-FFF2-40B4-BE49-F238E27FC236}">
                    <a16:creationId xmlns:a16="http://schemas.microsoft.com/office/drawing/2014/main" id="{00000000-0008-0000-0500-00003A000000}"/>
                  </a:ext>
                </a:extLst>
              </xdr:cNvPr>
              <xdr:cNvSpPr txBox="1"/>
            </xdr:nvSpPr>
            <xdr:spPr>
              <a:xfrm>
                <a:off x="15237290" y="1206682"/>
                <a:ext cx="355791" cy="11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Median </a:t>
                </a:r>
              </a:p>
            </xdr:txBody>
          </xdr:sp>
          <xdr:cxnSp macro="">
            <xdr:nvCxnSpPr>
              <xdr:cNvPr id="59" name="Gerade Verbindung 11">
                <a:extLst>
                  <a:ext uri="{FF2B5EF4-FFF2-40B4-BE49-F238E27FC236}">
                    <a16:creationId xmlns:a16="http://schemas.microsoft.com/office/drawing/2014/main" id="{00000000-0008-0000-0500-00003B000000}"/>
                  </a:ext>
                </a:extLst>
              </xdr:cNvPr>
              <xdr:cNvCxnSpPr/>
            </xdr:nvCxnSpPr>
            <xdr:spPr>
              <a:xfrm>
                <a:off x="15620908" y="957914"/>
                <a:ext cx="18113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60" name="Gerade Verbindung 12">
                <a:extLst>
                  <a:ext uri="{FF2B5EF4-FFF2-40B4-BE49-F238E27FC236}">
                    <a16:creationId xmlns:a16="http://schemas.microsoft.com/office/drawing/2014/main" id="{00000000-0008-0000-0500-00003C000000}"/>
                  </a:ext>
                </a:extLst>
              </xdr:cNvPr>
              <xdr:cNvCxnSpPr/>
            </xdr:nvCxnSpPr>
            <xdr:spPr>
              <a:xfrm flipV="1">
                <a:off x="15618047" y="1706626"/>
                <a:ext cx="181130"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61" name="Gerade Verbindung 6">
                <a:extLst>
                  <a:ext uri="{FF2B5EF4-FFF2-40B4-BE49-F238E27FC236}">
                    <a16:creationId xmlns:a16="http://schemas.microsoft.com/office/drawing/2014/main" id="{00000000-0008-0000-0500-00003D000000}"/>
                  </a:ext>
                </a:extLst>
              </xdr:cNvPr>
              <xdr:cNvCxnSpPr/>
            </xdr:nvCxnSpPr>
            <xdr:spPr>
              <a:xfrm>
                <a:off x="15841865" y="958841"/>
                <a:ext cx="0" cy="747811"/>
              </a:xfrm>
              <a:prstGeom prst="line">
                <a:avLst/>
              </a:prstGeom>
              <a:ln w="3175">
                <a:solidFill>
                  <a:schemeClr val="tx1">
                    <a:lumMod val="50000"/>
                    <a:lumOff val="50000"/>
                  </a:schemeClr>
                </a:solidFill>
                <a:prstDash val="solid"/>
              </a:ln>
            </xdr:spPr>
            <xdr:style>
              <a:lnRef idx="1">
                <a:schemeClr val="accent1"/>
              </a:lnRef>
              <a:fillRef idx="0">
                <a:schemeClr val="accent1"/>
              </a:fillRef>
              <a:effectRef idx="0">
                <a:schemeClr val="accent1"/>
              </a:effectRef>
              <a:fontRef idx="minor">
                <a:schemeClr val="tx1"/>
              </a:fontRef>
            </xdr:style>
          </xdr:cxnSp>
          <xdr:sp macro="" textlink="">
            <xdr:nvSpPr>
              <xdr:cNvPr id="62" name="Textfeld 14">
                <a:extLst>
                  <a:ext uri="{FF2B5EF4-FFF2-40B4-BE49-F238E27FC236}">
                    <a16:creationId xmlns:a16="http://schemas.microsoft.com/office/drawing/2014/main" id="{00000000-0008-0000-0500-00003E000000}"/>
                  </a:ext>
                </a:extLst>
              </xdr:cNvPr>
              <xdr:cNvSpPr txBox="1"/>
            </xdr:nvSpPr>
            <xdr:spPr>
              <a:xfrm>
                <a:off x="15173724" y="1628910"/>
                <a:ext cx="421862" cy="156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Minimum / 'Minimum'</a:t>
                </a:r>
              </a:p>
            </xdr:txBody>
          </xdr:sp>
          <xdr:sp macro="" textlink="">
            <xdr:nvSpPr>
              <xdr:cNvPr id="63" name="Rechteck 59">
                <a:extLst>
                  <a:ext uri="{FF2B5EF4-FFF2-40B4-BE49-F238E27FC236}">
                    <a16:creationId xmlns:a16="http://schemas.microsoft.com/office/drawing/2014/main" id="{00000000-0008-0000-0500-00003F000000}"/>
                  </a:ext>
                </a:extLst>
              </xdr:cNvPr>
              <xdr:cNvSpPr/>
            </xdr:nvSpPr>
            <xdr:spPr>
              <a:xfrm>
                <a:off x="15739823" y="1088959"/>
                <a:ext cx="205778" cy="230594"/>
              </a:xfrm>
              <a:prstGeom prst="rect">
                <a:avLst/>
              </a:prstGeom>
              <a:solidFill>
                <a:schemeClr val="bg1">
                  <a:lumMod val="75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sp macro="" textlink="">
            <xdr:nvSpPr>
              <xdr:cNvPr id="64" name="Rechteck 60">
                <a:extLst>
                  <a:ext uri="{FF2B5EF4-FFF2-40B4-BE49-F238E27FC236}">
                    <a16:creationId xmlns:a16="http://schemas.microsoft.com/office/drawing/2014/main" id="{00000000-0008-0000-0500-000040000000}"/>
                  </a:ext>
                </a:extLst>
              </xdr:cNvPr>
              <xdr:cNvSpPr/>
            </xdr:nvSpPr>
            <xdr:spPr>
              <a:xfrm>
                <a:off x="15739823" y="1267552"/>
                <a:ext cx="205778" cy="297656"/>
              </a:xfrm>
              <a:prstGeom prst="rect">
                <a:avLst/>
              </a:prstGeom>
              <a:solidFill>
                <a:schemeClr val="tx1">
                  <a:lumMod val="50000"/>
                  <a:lumOff val="5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de-DE" sz="1200"/>
              </a:p>
            </xdr:txBody>
          </xdr:sp>
          <xdr:cxnSp macro="">
            <xdr:nvCxnSpPr>
              <xdr:cNvPr id="65" name="Gerade Verbindung 21">
                <a:extLst>
                  <a:ext uri="{FF2B5EF4-FFF2-40B4-BE49-F238E27FC236}">
                    <a16:creationId xmlns:a16="http://schemas.microsoft.com/office/drawing/2014/main" id="{00000000-0008-0000-0500-000041000000}"/>
                  </a:ext>
                </a:extLst>
              </xdr:cNvPr>
              <xdr:cNvCxnSpPr/>
            </xdr:nvCxnSpPr>
            <xdr:spPr>
              <a:xfrm>
                <a:off x="15613575" y="1087547"/>
                <a:ext cx="108215" cy="0"/>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66" name="Textfeld 14">
                <a:extLst>
                  <a:ext uri="{FF2B5EF4-FFF2-40B4-BE49-F238E27FC236}">
                    <a16:creationId xmlns:a16="http://schemas.microsoft.com/office/drawing/2014/main" id="{00000000-0008-0000-0500-000042000000}"/>
                  </a:ext>
                </a:extLst>
              </xdr:cNvPr>
              <xdr:cNvSpPr txBox="1"/>
            </xdr:nvSpPr>
            <xdr:spPr>
              <a:xfrm>
                <a:off x="15003814" y="1036432"/>
                <a:ext cx="584334" cy="9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Upper Quartile</a:t>
                </a:r>
              </a:p>
            </xdr:txBody>
          </xdr:sp>
          <xdr:sp macro="" textlink="">
            <xdr:nvSpPr>
              <xdr:cNvPr id="67" name="Textfeld 14">
                <a:extLst>
                  <a:ext uri="{FF2B5EF4-FFF2-40B4-BE49-F238E27FC236}">
                    <a16:creationId xmlns:a16="http://schemas.microsoft.com/office/drawing/2014/main" id="{00000000-0008-0000-0500-000043000000}"/>
                  </a:ext>
                </a:extLst>
              </xdr:cNvPr>
              <xdr:cNvSpPr txBox="1"/>
            </xdr:nvSpPr>
            <xdr:spPr>
              <a:xfrm>
                <a:off x="15012308" y="1505989"/>
                <a:ext cx="580919" cy="110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r"/>
                <a:r>
                  <a:rPr lang="de-DE" sz="800"/>
                  <a:t>Lower Quartile</a:t>
                </a:r>
              </a:p>
            </xdr:txBody>
          </xdr:sp>
          <xdr:sp macro="" textlink="">
            <xdr:nvSpPr>
              <xdr:cNvPr id="68" name="Ellipse 39">
                <a:extLst>
                  <a:ext uri="{FF2B5EF4-FFF2-40B4-BE49-F238E27FC236}">
                    <a16:creationId xmlns:a16="http://schemas.microsoft.com/office/drawing/2014/main" id="{00000000-0008-0000-0500-000044000000}"/>
                  </a:ext>
                </a:extLst>
              </xdr:cNvPr>
              <xdr:cNvSpPr/>
            </xdr:nvSpPr>
            <xdr:spPr>
              <a:xfrm>
                <a:off x="15802468" y="1247714"/>
                <a:ext cx="63175" cy="43021"/>
              </a:xfrm>
              <a:prstGeom prst="ellipse">
                <a:avLst/>
              </a:prstGeom>
              <a:solidFill>
                <a:schemeClr val="bg1"/>
              </a:solidFill>
              <a:ln w="635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200"/>
              </a:p>
            </xdr:txBody>
          </xdr:sp>
          <xdr:cxnSp macro="">
            <xdr:nvCxnSpPr>
              <xdr:cNvPr id="69" name="Gerade Verbindung 22">
                <a:extLst>
                  <a:ext uri="{FF2B5EF4-FFF2-40B4-BE49-F238E27FC236}">
                    <a16:creationId xmlns:a16="http://schemas.microsoft.com/office/drawing/2014/main" id="{00000000-0008-0000-0500-000045000000}"/>
                  </a:ext>
                </a:extLst>
              </xdr:cNvPr>
              <xdr:cNvCxnSpPr/>
            </xdr:nvCxnSpPr>
            <xdr:spPr>
              <a:xfrm>
                <a:off x="15799367" y="1398886"/>
                <a:ext cx="89639" cy="0"/>
              </a:xfrm>
              <a:prstGeom prst="line">
                <a:avLst/>
              </a:prstGeom>
              <a:ln w="19050">
                <a:solidFill>
                  <a:schemeClr val="bg2">
                    <a:lumMod val="25000"/>
                  </a:schemeClr>
                </a:solidFill>
                <a:prstDash val="solid"/>
              </a:ln>
            </xdr:spPr>
            <xdr:style>
              <a:lnRef idx="1">
                <a:schemeClr val="accent1"/>
              </a:lnRef>
              <a:fillRef idx="0">
                <a:schemeClr val="accent1"/>
              </a:fillRef>
              <a:effectRef idx="0">
                <a:schemeClr val="accent1"/>
              </a:effectRef>
              <a:fontRef idx="minor">
                <a:schemeClr val="tx1"/>
              </a:fontRef>
            </xdr:style>
          </xdr:cxnSp>
          <xdr:sp macro="" textlink="">
            <xdr:nvSpPr>
              <xdr:cNvPr id="70" name="Textfeld 15">
                <a:extLst>
                  <a:ext uri="{FF2B5EF4-FFF2-40B4-BE49-F238E27FC236}">
                    <a16:creationId xmlns:a16="http://schemas.microsoft.com/office/drawing/2014/main" id="{00000000-0008-0000-0500-000046000000}"/>
                  </a:ext>
                </a:extLst>
              </xdr:cNvPr>
              <xdr:cNvSpPr txBox="1"/>
            </xdr:nvSpPr>
            <xdr:spPr>
              <a:xfrm>
                <a:off x="16132239" y="1351921"/>
                <a:ext cx="228817" cy="89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de-DE" sz="800"/>
                  <a:t>TMP</a:t>
                </a:r>
              </a:p>
            </xdr:txBody>
          </xdr:sp>
          <xdr:cxnSp macro="">
            <xdr:nvCxnSpPr>
              <xdr:cNvPr id="71" name="Gerade Verbindung 14">
                <a:extLst>
                  <a:ext uri="{FF2B5EF4-FFF2-40B4-BE49-F238E27FC236}">
                    <a16:creationId xmlns:a16="http://schemas.microsoft.com/office/drawing/2014/main" id="{00000000-0008-0000-0500-000047000000}"/>
                  </a:ext>
                </a:extLst>
              </xdr:cNvPr>
              <xdr:cNvCxnSpPr/>
            </xdr:nvCxnSpPr>
            <xdr:spPr>
              <a:xfrm flipV="1">
                <a:off x="15967318" y="1397484"/>
                <a:ext cx="134014" cy="688"/>
              </a:xfrm>
              <a:prstGeom prst="line">
                <a:avLst/>
              </a:prstGeom>
              <a:ln w="3175">
                <a:solidFill>
                  <a:schemeClr val="tx1">
                    <a:lumMod val="50000"/>
                    <a:lumOff val="50000"/>
                  </a:schemeClr>
                </a:solidFill>
                <a:prstDash val="sysDash"/>
              </a:ln>
            </xdr:spPr>
            <xdr:style>
              <a:lnRef idx="1">
                <a:schemeClr val="accent1"/>
              </a:lnRef>
              <a:fillRef idx="0">
                <a:schemeClr val="accent1"/>
              </a:fillRef>
              <a:effectRef idx="0">
                <a:schemeClr val="accent1"/>
              </a:effectRef>
              <a:fontRef idx="minor">
                <a:schemeClr val="tx1"/>
              </a:fontRef>
            </xdr:style>
          </xdr:cxnSp>
        </xdr:grpSp>
      </xdr:grpSp>
      <xdr:cxnSp macro="">
        <xdr:nvCxnSpPr>
          <xdr:cNvPr id="51" name="Gerade Verbindung 6">
            <a:extLst>
              <a:ext uri="{FF2B5EF4-FFF2-40B4-BE49-F238E27FC236}">
                <a16:creationId xmlns:a16="http://schemas.microsoft.com/office/drawing/2014/main" id="{00000000-0008-0000-0500-000033000000}"/>
              </a:ext>
            </a:extLst>
          </xdr:cNvPr>
          <xdr:cNvCxnSpPr/>
        </xdr:nvCxnSpPr>
        <xdr:spPr>
          <a:xfrm>
            <a:off x="1197635" y="6878073"/>
            <a:ext cx="61200" cy="0"/>
          </a:xfrm>
          <a:prstGeom prst="line">
            <a:avLst/>
          </a:prstGeom>
          <a:ln w="9525">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52" name="Gerade Verbindung 6">
            <a:extLst>
              <a:ext uri="{FF2B5EF4-FFF2-40B4-BE49-F238E27FC236}">
                <a16:creationId xmlns:a16="http://schemas.microsoft.com/office/drawing/2014/main" id="{00000000-0008-0000-0500-000034000000}"/>
              </a:ext>
            </a:extLst>
          </xdr:cNvPr>
          <xdr:cNvCxnSpPr/>
        </xdr:nvCxnSpPr>
        <xdr:spPr>
          <a:xfrm>
            <a:off x="1196309" y="5613780"/>
            <a:ext cx="61200" cy="0"/>
          </a:xfrm>
          <a:prstGeom prst="line">
            <a:avLst/>
          </a:prstGeom>
          <a:ln w="9525">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16</xdr:col>
      <xdr:colOff>904875</xdr:colOff>
      <xdr:row>0</xdr:row>
      <xdr:rowOff>76200</xdr:rowOff>
    </xdr:from>
    <xdr:to>
      <xdr:col>18</xdr:col>
      <xdr:colOff>58156</xdr:colOff>
      <xdr:row>1</xdr:row>
      <xdr:rowOff>42562</xdr:rowOff>
    </xdr:to>
    <xdr:pic>
      <xdr:nvPicPr>
        <xdr:cNvPr id="26" name="Grafik 12">
          <a:extLst>
            <a:ext uri="{FF2B5EF4-FFF2-40B4-BE49-F238E27FC236}">
              <a16:creationId xmlns:a16="http://schemas.microsoft.com/office/drawing/2014/main" id="{00000000-0008-0000-05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744575" y="76200"/>
          <a:ext cx="1058281" cy="2521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3" name="Grafik 1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62839" name="Check Box 23" hidden="1">
              <a:extLst>
                <a:ext uri="{63B3BB69-23CF-44E3-9099-C40C66FF867C}">
                  <a14:compatExt spid="_x0000_s162839"/>
                </a:ext>
                <a:ext uri="{FF2B5EF4-FFF2-40B4-BE49-F238E27FC236}">
                  <a16:creationId xmlns:a16="http://schemas.microsoft.com/office/drawing/2014/main" id="{00000000-0008-0000-0700-000017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2" name="Grafik 12">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8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14</xdr:col>
      <xdr:colOff>409575</xdr:colOff>
      <xdr:row>0</xdr:row>
      <xdr:rowOff>127519</xdr:rowOff>
    </xdr:from>
    <xdr:to>
      <xdr:col>15</xdr:col>
      <xdr:colOff>705856</xdr:colOff>
      <xdr:row>0</xdr:row>
      <xdr:rowOff>379631</xdr:rowOff>
    </xdr:to>
    <xdr:pic>
      <xdr:nvPicPr>
        <xdr:cNvPr id="2" name="Grafik 12">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553825" y="127519"/>
          <a:ext cx="1058281" cy="2521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438150</xdr:colOff>
          <xdr:row>37</xdr:row>
          <xdr:rowOff>66675</xdr:rowOff>
        </xdr:from>
        <xdr:to>
          <xdr:col>10</xdr:col>
          <xdr:colOff>28575</xdr:colOff>
          <xdr:row>39</xdr:row>
          <xdr:rowOff>85725</xdr:rowOff>
        </xdr:to>
        <xdr:sp macro="" textlink="">
          <xdr:nvSpPr>
            <xdr:cNvPr id="194568" name="Check Box 8" hidden="1">
              <a:extLst>
                <a:ext uri="{63B3BB69-23CF-44E3-9099-C40C66FF867C}">
                  <a14:compatExt spid="_x0000_s194568"/>
                </a:ext>
                <a:ext uri="{FF2B5EF4-FFF2-40B4-BE49-F238E27FC236}">
                  <a16:creationId xmlns:a16="http://schemas.microsoft.com/office/drawing/2014/main" id="{00000000-0008-0000-0900-00000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solidFill>
        <a:ln>
          <a:no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venconresearch.com/" TargetMode="Externa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omments" Target="../comments4.xml"/><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2.bin"/><Relationship Id="rId5" Type="http://schemas.openxmlformats.org/officeDocument/2006/relationships/comments" Target="../comments5.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omments" Target="../comments6.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omments" Target="../comments2.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5">
    <tabColor theme="0"/>
  </sheetPr>
  <dimension ref="A1:DO208"/>
  <sheetViews>
    <sheetView showGridLines="0" showRowColHeaders="0" tabSelected="1" showRuler="0" showWhiteSpace="0" view="pageLayout" zoomScaleNormal="100" zoomScaleSheetLayoutView="80" workbookViewId="0">
      <selection activeCell="Z39" sqref="Z39"/>
    </sheetView>
  </sheetViews>
  <sheetFormatPr defaultColWidth="0" defaultRowHeight="15" customHeight="1" zeroHeight="1"/>
  <cols>
    <col min="1" max="26" width="5.42578125" style="13" customWidth="1"/>
    <col min="27" max="27" width="5.28515625" hidden="1" customWidth="1"/>
    <col min="28" max="28" width="7.7109375" hidden="1" customWidth="1"/>
    <col min="29" max="69" width="3.140625" hidden="1" customWidth="1"/>
    <col min="70" max="70" width="2.140625" hidden="1" customWidth="1"/>
    <col min="71" max="74" width="3.85546875" hidden="1" customWidth="1"/>
    <col min="75" max="100" width="4.28515625" hidden="1" customWidth="1"/>
    <col min="101" max="103" width="4.42578125" hidden="1" customWidth="1"/>
    <col min="104" max="119" width="5.28515625" hidden="1" customWidth="1"/>
    <col min="120" max="16384" width="9.85546875" hidden="1"/>
  </cols>
  <sheetData>
    <row r="1" spans="1:26">
      <c r="A1" s="2"/>
      <c r="B1" s="2"/>
      <c r="C1" s="2"/>
      <c r="D1" s="2"/>
      <c r="E1" s="2"/>
      <c r="F1" s="2"/>
      <c r="G1" s="2"/>
      <c r="H1" s="2"/>
      <c r="I1" s="2"/>
      <c r="J1" s="2"/>
      <c r="K1" s="3"/>
      <c r="L1" s="4"/>
      <c r="M1" s="4"/>
      <c r="N1" s="4"/>
      <c r="O1" s="4"/>
      <c r="P1" s="4"/>
      <c r="Q1" s="4"/>
      <c r="R1" s="4"/>
      <c r="S1" s="4"/>
      <c r="T1" s="4"/>
      <c r="U1" s="4"/>
      <c r="V1" s="4"/>
      <c r="W1" s="4"/>
      <c r="X1" s="4"/>
      <c r="Y1" s="4"/>
      <c r="Z1" s="4"/>
    </row>
    <row r="2" spans="1:26" ht="15" customHeight="1">
      <c r="A2" s="2"/>
      <c r="B2" s="2"/>
      <c r="C2" s="2"/>
      <c r="D2" s="2"/>
      <c r="E2" s="2"/>
      <c r="F2" s="2"/>
      <c r="G2" s="2"/>
      <c r="H2" s="2"/>
      <c r="J2" s="429"/>
      <c r="K2" s="429"/>
      <c r="L2" s="429"/>
      <c r="M2" s="460" t="s">
        <v>637</v>
      </c>
      <c r="N2" s="460"/>
      <c r="O2" s="460"/>
      <c r="P2" s="460"/>
      <c r="Q2" s="460"/>
      <c r="R2" s="460"/>
      <c r="S2" s="460"/>
      <c r="T2" s="460"/>
      <c r="U2" s="460"/>
      <c r="V2" s="460"/>
      <c r="W2" s="459">
        <v>2025</v>
      </c>
      <c r="X2" s="459"/>
      <c r="Y2" s="459"/>
      <c r="Z2" s="4"/>
    </row>
    <row r="3" spans="1:26" ht="15" customHeight="1">
      <c r="A3" s="2"/>
      <c r="B3" s="2"/>
      <c r="C3" s="2"/>
      <c r="D3" s="2"/>
      <c r="E3" s="2"/>
      <c r="F3" s="2"/>
      <c r="G3" s="2"/>
      <c r="H3" s="2"/>
      <c r="I3" s="429"/>
      <c r="J3" s="429"/>
      <c r="K3" s="429"/>
      <c r="L3" s="429"/>
      <c r="M3" s="460"/>
      <c r="N3" s="460"/>
      <c r="O3" s="460"/>
      <c r="P3" s="460"/>
      <c r="Q3" s="460"/>
      <c r="R3" s="460"/>
      <c r="S3" s="460"/>
      <c r="T3" s="460"/>
      <c r="U3" s="460"/>
      <c r="V3" s="460"/>
      <c r="W3" s="459"/>
      <c r="X3" s="459"/>
      <c r="Y3" s="459"/>
      <c r="Z3" s="4"/>
    </row>
    <row r="4" spans="1:26" ht="15" customHeight="1">
      <c r="A4" s="2"/>
      <c r="B4" s="2"/>
      <c r="C4" s="2"/>
      <c r="D4" s="2"/>
      <c r="E4" s="2"/>
      <c r="F4" s="2"/>
      <c r="G4" s="2"/>
      <c r="H4" s="2"/>
      <c r="I4" s="429"/>
      <c r="J4" s="429"/>
      <c r="K4" s="429"/>
      <c r="L4" s="429"/>
      <c r="M4" s="460"/>
      <c r="N4" s="460"/>
      <c r="O4" s="460"/>
      <c r="P4" s="460"/>
      <c r="Q4" s="460"/>
      <c r="R4" s="460"/>
      <c r="S4" s="460"/>
      <c r="T4" s="460"/>
      <c r="U4" s="460"/>
      <c r="V4" s="460"/>
      <c r="W4" s="459"/>
      <c r="X4" s="459"/>
      <c r="Y4" s="459"/>
      <c r="Z4" s="4"/>
    </row>
    <row r="5" spans="1:26" ht="15" customHeight="1">
      <c r="A5" s="2"/>
      <c r="B5" s="2"/>
      <c r="C5" s="2"/>
      <c r="D5" s="2"/>
      <c r="E5" s="2"/>
      <c r="F5" s="2"/>
      <c r="G5" s="2"/>
      <c r="H5" s="2"/>
      <c r="I5" s="430" t="s">
        <v>551</v>
      </c>
      <c r="J5" s="430"/>
      <c r="K5" s="430"/>
      <c r="L5" s="430"/>
      <c r="M5" s="430"/>
      <c r="N5" s="430"/>
      <c r="O5" s="430"/>
      <c r="P5" s="430"/>
      <c r="Q5" s="430"/>
      <c r="R5" s="430"/>
      <c r="S5" s="430"/>
      <c r="T5" s="430"/>
      <c r="U5" s="430"/>
      <c r="V5" s="430"/>
      <c r="W5" s="430"/>
      <c r="X5" s="430"/>
      <c r="Y5" s="430"/>
      <c r="Z5" s="4"/>
    </row>
    <row r="6" spans="1:26" ht="15" customHeight="1">
      <c r="A6" s="2"/>
      <c r="B6" s="2"/>
      <c r="C6" s="2"/>
      <c r="D6" s="2"/>
      <c r="E6" s="4"/>
      <c r="F6" s="4"/>
      <c r="G6" s="4"/>
      <c r="H6" s="4"/>
      <c r="I6" s="430"/>
      <c r="J6" s="430"/>
      <c r="K6" s="430"/>
      <c r="L6" s="430"/>
      <c r="M6" s="430"/>
      <c r="N6" s="430"/>
      <c r="O6" s="430"/>
      <c r="P6" s="430"/>
      <c r="Q6" s="430"/>
      <c r="R6" s="430"/>
      <c r="S6" s="430"/>
      <c r="T6" s="430"/>
      <c r="U6" s="430"/>
      <c r="V6" s="430"/>
      <c r="W6" s="430"/>
      <c r="X6" s="430"/>
      <c r="Y6" s="430"/>
      <c r="Z6" s="4"/>
    </row>
    <row r="7" spans="1:26" ht="15" customHeight="1">
      <c r="A7" s="2"/>
      <c r="B7" s="2"/>
      <c r="C7" s="2"/>
      <c r="D7" s="2"/>
      <c r="E7" s="5"/>
      <c r="F7" s="5"/>
      <c r="G7" s="5"/>
      <c r="H7" s="5"/>
      <c r="I7" s="430"/>
      <c r="J7" s="430"/>
      <c r="K7" s="430"/>
      <c r="L7" s="430"/>
      <c r="M7" s="430"/>
      <c r="N7" s="430"/>
      <c r="O7" s="430"/>
      <c r="P7" s="430"/>
      <c r="Q7" s="430"/>
      <c r="R7" s="430"/>
      <c r="S7" s="430"/>
      <c r="T7" s="430"/>
      <c r="U7" s="430"/>
      <c r="V7" s="430"/>
      <c r="W7" s="430"/>
      <c r="X7" s="430"/>
      <c r="Y7" s="430"/>
      <c r="Z7" s="4"/>
    </row>
    <row r="8" spans="1:26" ht="15" customHeight="1">
      <c r="A8" s="7"/>
      <c r="B8" s="7"/>
      <c r="C8" s="7"/>
      <c r="D8" s="7"/>
      <c r="E8" s="5"/>
      <c r="F8" s="5"/>
      <c r="G8" s="5"/>
      <c r="H8" s="5"/>
      <c r="I8" s="431" t="s">
        <v>808</v>
      </c>
      <c r="J8" s="431"/>
      <c r="K8" s="431"/>
      <c r="L8" s="431"/>
      <c r="M8" s="431"/>
      <c r="N8" s="431"/>
      <c r="O8" s="431"/>
      <c r="P8" s="431"/>
      <c r="Q8" s="431"/>
      <c r="R8" s="431"/>
      <c r="S8" s="431"/>
      <c r="T8" s="431"/>
      <c r="U8" s="431"/>
      <c r="V8" s="431"/>
      <c r="W8" s="431"/>
      <c r="X8" s="431"/>
      <c r="Y8" s="431"/>
      <c r="Z8" s="4"/>
    </row>
    <row r="9" spans="1:26" ht="15" customHeight="1">
      <c r="A9" s="7"/>
      <c r="B9" s="7"/>
      <c r="C9" s="7"/>
      <c r="D9" s="7"/>
      <c r="E9" s="5"/>
      <c r="F9" s="5"/>
      <c r="G9" s="5"/>
      <c r="H9" s="5"/>
      <c r="I9" s="431"/>
      <c r="J9" s="431"/>
      <c r="K9" s="431"/>
      <c r="L9" s="431"/>
      <c r="M9" s="431"/>
      <c r="N9" s="431"/>
      <c r="O9" s="431"/>
      <c r="P9" s="431"/>
      <c r="Q9" s="431"/>
      <c r="R9" s="431"/>
      <c r="S9" s="431"/>
      <c r="T9" s="431"/>
      <c r="U9" s="431"/>
      <c r="V9" s="431"/>
      <c r="W9" s="431"/>
      <c r="X9" s="431"/>
      <c r="Y9" s="431"/>
      <c r="Z9" s="4"/>
    </row>
    <row r="10" spans="1:26" ht="15" customHeight="1">
      <c r="A10" s="7"/>
      <c r="B10" s="7"/>
      <c r="C10" s="7"/>
      <c r="D10" s="7"/>
      <c r="E10" s="5"/>
      <c r="F10" s="5"/>
      <c r="G10" s="5"/>
      <c r="H10" s="5"/>
      <c r="I10" s="431"/>
      <c r="J10" s="431"/>
      <c r="K10" s="431"/>
      <c r="L10" s="431"/>
      <c r="M10" s="431"/>
      <c r="N10" s="431"/>
      <c r="O10" s="431"/>
      <c r="P10" s="431"/>
      <c r="Q10" s="431"/>
      <c r="R10" s="431"/>
      <c r="S10" s="431"/>
      <c r="T10" s="431"/>
      <c r="U10" s="431"/>
      <c r="V10" s="431"/>
      <c r="W10" s="431"/>
      <c r="X10" s="431"/>
      <c r="Y10" s="431"/>
      <c r="Z10" s="4"/>
    </row>
    <row r="11" spans="1:26" ht="8.25" customHeight="1">
      <c r="A11" s="2"/>
      <c r="B11" s="2"/>
      <c r="C11" s="2"/>
      <c r="D11" s="2"/>
      <c r="E11" s="1"/>
      <c r="F11" s="1"/>
      <c r="G11" s="1"/>
      <c r="H11" s="1"/>
      <c r="I11" s="1"/>
      <c r="J11" s="1"/>
      <c r="K11" s="1"/>
      <c r="L11" s="1"/>
      <c r="M11" s="1"/>
      <c r="N11" s="1"/>
      <c r="O11" s="1"/>
      <c r="P11" s="1"/>
      <c r="Q11" s="1"/>
      <c r="R11" s="1"/>
      <c r="S11" s="1"/>
      <c r="T11" s="4"/>
      <c r="U11" s="6"/>
      <c r="V11" s="6"/>
      <c r="W11" s="6"/>
      <c r="X11" s="6"/>
      <c r="Y11" s="6"/>
      <c r="Z11" s="4"/>
    </row>
    <row r="12" spans="1:26" ht="14.25" customHeight="1">
      <c r="A12" s="344"/>
      <c r="B12" s="344"/>
      <c r="C12" s="344"/>
      <c r="D12" s="344"/>
      <c r="E12" s="345"/>
      <c r="F12" s="345"/>
      <c r="G12" s="345"/>
      <c r="H12" s="345"/>
      <c r="I12" s="345"/>
      <c r="J12" s="346"/>
      <c r="K12" s="343"/>
      <c r="L12" s="343"/>
      <c r="M12" s="343"/>
      <c r="N12" s="343"/>
      <c r="O12" s="343"/>
      <c r="P12" s="343"/>
      <c r="Q12" s="343"/>
      <c r="R12" s="343"/>
      <c r="S12" s="343"/>
      <c r="T12" s="8"/>
      <c r="U12" s="8"/>
      <c r="V12" s="8"/>
      <c r="W12" s="8"/>
      <c r="X12" s="8"/>
      <c r="Y12" s="8"/>
      <c r="Z12" s="4"/>
    </row>
    <row r="13" spans="1:26" ht="14.25" customHeight="1">
      <c r="A13" s="347"/>
      <c r="B13" s="347"/>
      <c r="C13" s="348"/>
      <c r="D13" s="349"/>
      <c r="E13" s="345"/>
      <c r="F13" s="345"/>
      <c r="G13" s="345"/>
      <c r="H13" s="345"/>
      <c r="I13" s="345"/>
      <c r="J13" s="346"/>
      <c r="K13" s="343"/>
      <c r="L13" s="343"/>
      <c r="M13" s="343"/>
      <c r="N13" s="343"/>
      <c r="O13" s="343"/>
      <c r="P13" s="343"/>
      <c r="Q13" s="343"/>
      <c r="R13" s="343"/>
      <c r="S13" s="343"/>
      <c r="T13" s="8"/>
      <c r="U13" s="8"/>
      <c r="V13" s="8"/>
      <c r="W13" s="8"/>
      <c r="X13" s="8"/>
      <c r="Y13" s="8"/>
      <c r="Z13" s="4"/>
    </row>
    <row r="14" spans="1:26" ht="14.25" customHeight="1">
      <c r="A14" s="344"/>
      <c r="B14" s="344"/>
      <c r="C14" s="344"/>
      <c r="D14" s="344"/>
      <c r="E14" s="345"/>
      <c r="F14" s="345"/>
      <c r="G14" s="345"/>
      <c r="H14" s="345"/>
      <c r="I14" s="345"/>
      <c r="J14" s="343"/>
      <c r="K14" s="343"/>
      <c r="L14" s="343"/>
      <c r="M14" s="343"/>
      <c r="N14" s="343"/>
      <c r="O14" s="343"/>
      <c r="P14" s="343"/>
      <c r="Q14" s="343"/>
      <c r="R14" s="343"/>
      <c r="S14" s="343"/>
      <c r="T14" s="8"/>
      <c r="U14" s="8"/>
      <c r="V14" s="8"/>
      <c r="W14" s="8"/>
      <c r="X14" s="8"/>
      <c r="Y14" s="8"/>
      <c r="Z14" s="4"/>
    </row>
    <row r="15" spans="1:26" ht="14.25" customHeight="1">
      <c r="A15" s="344"/>
      <c r="B15" s="344"/>
      <c r="C15" s="344"/>
      <c r="D15" s="344"/>
      <c r="E15" s="345"/>
      <c r="F15" s="345"/>
      <c r="G15" s="345"/>
      <c r="H15" s="345"/>
      <c r="I15" s="345"/>
      <c r="J15" s="343"/>
      <c r="K15" s="343"/>
      <c r="L15" s="343"/>
      <c r="M15" s="343"/>
      <c r="N15" s="343"/>
      <c r="O15" s="343"/>
      <c r="P15" s="343"/>
      <c r="Q15" s="343"/>
      <c r="R15" s="343"/>
      <c r="S15" s="343"/>
      <c r="T15" s="8"/>
      <c r="U15" s="8"/>
      <c r="V15" s="8"/>
      <c r="W15" s="8"/>
      <c r="X15" s="8"/>
      <c r="Y15" s="8"/>
      <c r="Z15" s="4"/>
    </row>
    <row r="16" spans="1:26" ht="14.25" customHeight="1">
      <c r="A16" s="344"/>
      <c r="B16" s="344"/>
      <c r="C16" s="344"/>
      <c r="D16" s="344"/>
      <c r="E16" s="348"/>
      <c r="F16" s="348"/>
      <c r="G16" s="348"/>
      <c r="H16" s="348"/>
      <c r="I16" s="347"/>
      <c r="J16" s="343"/>
      <c r="K16" s="343"/>
      <c r="L16" s="343"/>
      <c r="M16" s="343"/>
      <c r="N16" s="343"/>
      <c r="O16" s="343"/>
      <c r="P16" s="343"/>
      <c r="Q16" s="343"/>
      <c r="R16" s="343"/>
      <c r="S16" s="343"/>
      <c r="T16" s="8"/>
      <c r="U16" s="8"/>
      <c r="V16" s="8"/>
      <c r="W16" s="8"/>
      <c r="X16" s="8"/>
      <c r="Y16" s="8"/>
      <c r="Z16" s="4"/>
    </row>
    <row r="17" spans="1:26" ht="14.25" customHeight="1">
      <c r="A17" s="344"/>
      <c r="B17" s="344"/>
      <c r="C17" s="344"/>
      <c r="D17" s="344"/>
      <c r="E17" s="344"/>
      <c r="F17" s="344"/>
      <c r="G17" s="344"/>
      <c r="H17" s="344"/>
      <c r="I17" s="344"/>
      <c r="J17" s="343"/>
      <c r="K17" s="343"/>
      <c r="L17" s="343"/>
      <c r="M17" s="343"/>
      <c r="N17" s="343"/>
      <c r="O17" s="343"/>
      <c r="P17" s="343"/>
      <c r="Q17" s="343"/>
      <c r="R17" s="343"/>
      <c r="S17" s="343"/>
      <c r="T17" s="8"/>
      <c r="U17" s="8"/>
      <c r="V17" s="8"/>
      <c r="W17" s="8"/>
      <c r="X17" s="8"/>
      <c r="Y17" s="8"/>
      <c r="Z17" s="4"/>
    </row>
    <row r="18" spans="1:26" ht="14.25" customHeight="1">
      <c r="A18" s="344"/>
      <c r="B18" s="344"/>
      <c r="C18" s="344"/>
      <c r="D18" s="344"/>
      <c r="E18" s="344"/>
      <c r="F18" s="344"/>
      <c r="G18" s="344"/>
      <c r="H18" s="344"/>
      <c r="I18" s="344"/>
      <c r="J18" s="343"/>
      <c r="K18" s="343"/>
      <c r="L18" s="343"/>
      <c r="M18" s="343"/>
      <c r="N18" s="343"/>
      <c r="O18" s="343"/>
      <c r="P18" s="343"/>
      <c r="Q18" s="343"/>
      <c r="R18" s="343"/>
      <c r="S18" s="343"/>
      <c r="T18" s="8"/>
      <c r="U18" s="8"/>
      <c r="V18" s="8"/>
      <c r="W18" s="8"/>
      <c r="X18" s="8"/>
      <c r="Y18" s="8"/>
      <c r="Z18" s="4"/>
    </row>
    <row r="19" spans="1:26" ht="14.25" customHeight="1">
      <c r="A19" s="344"/>
      <c r="B19" s="344"/>
      <c r="C19" s="344"/>
      <c r="D19" s="344"/>
      <c r="E19" s="344"/>
      <c r="F19" s="344"/>
      <c r="G19" s="344"/>
      <c r="H19" s="344"/>
      <c r="I19" s="344"/>
      <c r="J19" s="343"/>
      <c r="K19" s="343"/>
      <c r="L19" s="343"/>
      <c r="M19" s="343"/>
      <c r="N19" s="343"/>
      <c r="O19" s="343"/>
      <c r="P19" s="343"/>
      <c r="Q19" s="343"/>
      <c r="R19" s="343"/>
      <c r="S19" s="343"/>
      <c r="T19" s="8"/>
      <c r="U19" s="8"/>
      <c r="V19" s="8"/>
      <c r="W19" s="8"/>
      <c r="X19" s="8"/>
      <c r="Y19" s="8"/>
      <c r="Z19" s="4"/>
    </row>
    <row r="20" spans="1:26" ht="14.25" customHeight="1">
      <c r="A20" s="344"/>
      <c r="B20" s="344"/>
      <c r="C20" s="344"/>
      <c r="D20" s="344"/>
      <c r="E20" s="344"/>
      <c r="F20" s="344"/>
      <c r="G20" s="344"/>
      <c r="H20" s="344"/>
      <c r="I20" s="344"/>
      <c r="J20" s="343"/>
      <c r="K20" s="343"/>
      <c r="L20" s="343"/>
      <c r="M20" s="343"/>
      <c r="N20" s="343"/>
      <c r="O20" s="343"/>
      <c r="P20" s="343"/>
      <c r="Q20" s="343"/>
      <c r="R20" s="343"/>
      <c r="S20" s="343"/>
      <c r="T20" s="8"/>
      <c r="U20" s="8"/>
      <c r="V20" s="8"/>
      <c r="W20" s="8"/>
      <c r="X20" s="8"/>
      <c r="Y20" s="8"/>
      <c r="Z20" s="4"/>
    </row>
    <row r="21" spans="1:26" ht="14.25" customHeight="1">
      <c r="A21" s="344"/>
      <c r="B21" s="344"/>
      <c r="C21" s="344"/>
      <c r="D21" s="344"/>
      <c r="E21" s="344"/>
      <c r="F21" s="344"/>
      <c r="G21" s="344"/>
      <c r="H21" s="344"/>
      <c r="I21" s="344"/>
      <c r="J21" s="343"/>
      <c r="K21" s="343"/>
      <c r="L21" s="343"/>
      <c r="M21" s="343"/>
      <c r="N21" s="343"/>
      <c r="O21" s="343"/>
      <c r="P21" s="343"/>
      <c r="Q21" s="343"/>
      <c r="R21" s="343"/>
      <c r="S21" s="343"/>
      <c r="T21" s="8"/>
      <c r="U21" s="8"/>
      <c r="V21" s="8"/>
      <c r="W21" s="8"/>
      <c r="X21" s="8"/>
      <c r="Y21" s="8"/>
      <c r="Z21" s="4"/>
    </row>
    <row r="22" spans="1:26" ht="14.25" customHeight="1">
      <c r="A22" s="344"/>
      <c r="B22" s="344"/>
      <c r="C22" s="344"/>
      <c r="D22" s="344"/>
      <c r="E22" s="344"/>
      <c r="F22" s="344"/>
      <c r="G22" s="344"/>
      <c r="H22" s="344"/>
      <c r="I22" s="344"/>
      <c r="J22" s="343"/>
      <c r="K22" s="343"/>
      <c r="L22" s="343"/>
      <c r="M22" s="343"/>
      <c r="N22" s="343"/>
      <c r="O22" s="343"/>
      <c r="P22" s="343"/>
      <c r="Q22" s="343"/>
      <c r="R22" s="343"/>
      <c r="S22" s="343"/>
      <c r="T22" s="8"/>
      <c r="U22" s="8"/>
      <c r="V22" s="8"/>
      <c r="W22" s="8"/>
      <c r="X22" s="8"/>
      <c r="Y22" s="8"/>
      <c r="Z22" s="4"/>
    </row>
    <row r="23" spans="1:26" ht="14.25" customHeight="1">
      <c r="A23" s="344"/>
      <c r="B23" s="344"/>
      <c r="C23" s="344"/>
      <c r="D23" s="344"/>
      <c r="E23" s="344"/>
      <c r="F23" s="344"/>
      <c r="G23" s="344"/>
      <c r="H23" s="344"/>
      <c r="I23" s="344"/>
      <c r="J23" s="343"/>
      <c r="K23" s="343"/>
      <c r="L23" s="343"/>
      <c r="M23" s="343"/>
      <c r="N23" s="343"/>
      <c r="O23" s="343"/>
      <c r="P23" s="343"/>
      <c r="Q23" s="343"/>
      <c r="R23" s="343"/>
      <c r="S23" s="343"/>
      <c r="T23" s="8"/>
      <c r="U23" s="8"/>
      <c r="V23" s="8"/>
      <c r="W23" s="8"/>
      <c r="X23" s="8"/>
      <c r="Y23" s="8"/>
      <c r="Z23" s="4"/>
    </row>
    <row r="24" spans="1:26" ht="14.25" customHeight="1">
      <c r="A24" s="344"/>
      <c r="B24" s="344"/>
      <c r="C24" s="344"/>
      <c r="D24" s="344"/>
      <c r="E24" s="344"/>
      <c r="F24" s="344"/>
      <c r="G24" s="344"/>
      <c r="H24" s="344"/>
      <c r="I24" s="344"/>
      <c r="J24" s="343"/>
      <c r="K24" s="343"/>
      <c r="L24" s="343"/>
      <c r="M24" s="343"/>
      <c r="N24" s="343"/>
      <c r="O24" s="343"/>
      <c r="P24" s="343"/>
      <c r="Q24" s="343"/>
      <c r="R24" s="343"/>
      <c r="S24" s="343"/>
      <c r="T24" s="8"/>
      <c r="U24" s="8"/>
      <c r="V24" s="8"/>
      <c r="W24" s="8"/>
      <c r="X24" s="8"/>
      <c r="Y24" s="8"/>
      <c r="Z24" s="4"/>
    </row>
    <row r="25" spans="1:26" ht="14.25" customHeight="1">
      <c r="A25" s="344"/>
      <c r="B25" s="344"/>
      <c r="C25" s="344"/>
      <c r="D25" s="344"/>
      <c r="E25" s="344"/>
      <c r="F25" s="344"/>
      <c r="G25" s="344"/>
      <c r="H25" s="344"/>
      <c r="I25" s="344"/>
      <c r="J25" s="343"/>
      <c r="K25" s="343"/>
      <c r="L25" s="343"/>
      <c r="M25" s="343"/>
      <c r="N25" s="343"/>
      <c r="O25" s="343"/>
      <c r="P25" s="343"/>
      <c r="Q25" s="343"/>
      <c r="R25" s="343"/>
      <c r="S25" s="343"/>
      <c r="T25" s="8"/>
      <c r="U25" s="8"/>
      <c r="V25" s="8"/>
      <c r="W25" s="8"/>
      <c r="X25" s="8"/>
      <c r="Y25" s="8"/>
      <c r="Z25" s="4"/>
    </row>
    <row r="26" spans="1:26" ht="14.25" customHeight="1">
      <c r="A26" s="344"/>
      <c r="B26" s="344"/>
      <c r="C26" s="344"/>
      <c r="D26" s="344"/>
      <c r="E26" s="344"/>
      <c r="F26" s="344"/>
      <c r="G26" s="344"/>
      <c r="H26" s="344"/>
      <c r="I26" s="344"/>
      <c r="J26" s="343"/>
      <c r="K26" s="343"/>
      <c r="L26" s="343"/>
      <c r="M26" s="343"/>
      <c r="N26" s="343"/>
      <c r="O26" s="343"/>
      <c r="P26" s="343"/>
      <c r="Q26" s="343"/>
      <c r="R26" s="343"/>
      <c r="S26" s="343"/>
      <c r="T26" s="8"/>
      <c r="U26" s="8"/>
      <c r="V26" s="8"/>
      <c r="W26" s="8"/>
      <c r="X26" s="8"/>
      <c r="Y26" s="8"/>
      <c r="Z26" s="4"/>
    </row>
    <row r="27" spans="1:26" ht="14.25" customHeight="1">
      <c r="A27" s="344"/>
      <c r="B27" s="344"/>
      <c r="C27" s="344"/>
      <c r="D27" s="344"/>
      <c r="E27" s="344"/>
      <c r="F27" s="344"/>
      <c r="G27" s="344"/>
      <c r="H27" s="344"/>
      <c r="I27" s="344"/>
      <c r="J27" s="343"/>
      <c r="K27" s="343"/>
      <c r="L27" s="343"/>
      <c r="M27" s="343"/>
      <c r="N27" s="343"/>
      <c r="O27" s="343"/>
      <c r="P27" s="343"/>
      <c r="Q27" s="343"/>
      <c r="R27" s="343"/>
      <c r="S27" s="343"/>
      <c r="T27" s="8"/>
      <c r="U27" s="8"/>
      <c r="V27" s="8"/>
      <c r="W27" s="8"/>
      <c r="X27" s="8"/>
      <c r="Y27" s="8"/>
      <c r="Z27" s="4"/>
    </row>
    <row r="28" spans="1:26" ht="14.25" customHeight="1">
      <c r="A28" s="344"/>
      <c r="B28" s="344"/>
      <c r="C28" s="344"/>
      <c r="D28" s="344"/>
      <c r="E28" s="344"/>
      <c r="F28" s="344"/>
      <c r="G28" s="344"/>
      <c r="H28" s="344"/>
      <c r="I28" s="344"/>
      <c r="J28" s="343"/>
      <c r="K28" s="343"/>
      <c r="L28" s="343"/>
      <c r="M28" s="343"/>
      <c r="N28" s="343"/>
      <c r="O28" s="343"/>
      <c r="P28" s="343"/>
      <c r="Q28" s="343"/>
      <c r="R28" s="343"/>
      <c r="S28" s="343"/>
      <c r="T28" s="8"/>
      <c r="U28" s="8"/>
      <c r="V28" s="8"/>
      <c r="W28" s="8"/>
      <c r="X28" s="8"/>
      <c r="Y28" s="8"/>
      <c r="Z28" s="4"/>
    </row>
    <row r="29" spans="1:26" ht="14.25" customHeight="1">
      <c r="A29" s="344"/>
      <c r="B29" s="344"/>
      <c r="C29" s="344"/>
      <c r="D29" s="344"/>
      <c r="E29" s="344"/>
      <c r="F29" s="344"/>
      <c r="G29" s="344"/>
      <c r="H29" s="344"/>
      <c r="I29" s="344"/>
      <c r="J29" s="343"/>
      <c r="K29" s="343"/>
      <c r="L29" s="343"/>
      <c r="M29" s="343"/>
      <c r="N29" s="343"/>
      <c r="O29" s="343"/>
      <c r="P29" s="343"/>
      <c r="Q29" s="343"/>
      <c r="R29" s="343"/>
      <c r="S29" s="343"/>
      <c r="T29" s="8"/>
      <c r="U29" s="8"/>
      <c r="V29" s="8"/>
      <c r="W29" s="8"/>
      <c r="X29" s="8"/>
      <c r="Y29" s="8"/>
      <c r="Z29" s="4"/>
    </row>
    <row r="30" spans="1:26" ht="12" customHeight="1">
      <c r="A30" s="340"/>
      <c r="B30" s="82"/>
      <c r="C30" s="340"/>
      <c r="D30" s="340"/>
      <c r="E30" s="340"/>
      <c r="F30" s="340"/>
      <c r="G30" s="340"/>
      <c r="H30" s="340"/>
      <c r="I30" s="340"/>
      <c r="J30" s="341"/>
      <c r="K30" s="342"/>
      <c r="L30" s="342"/>
      <c r="M30" s="342"/>
      <c r="N30" s="342"/>
      <c r="O30" s="342"/>
      <c r="P30" s="342"/>
      <c r="Q30" s="342"/>
      <c r="R30" s="342"/>
      <c r="S30" s="342"/>
      <c r="T30" s="15"/>
      <c r="U30" s="15"/>
      <c r="V30" s="15"/>
      <c r="W30" s="15"/>
      <c r="X30" s="15"/>
      <c r="Y30" s="15"/>
      <c r="Z30" s="12"/>
    </row>
    <row r="31" spans="1:26" ht="12" customHeight="1">
      <c r="A31" s="345"/>
      <c r="B31" s="345"/>
      <c r="C31" s="345"/>
      <c r="D31" s="345"/>
      <c r="E31" s="350"/>
      <c r="F31" s="350"/>
      <c r="G31" s="350"/>
      <c r="H31" s="350"/>
      <c r="I31" s="350"/>
      <c r="J31" s="350"/>
      <c r="K31" s="350"/>
      <c r="L31" s="350"/>
      <c r="M31" s="350"/>
      <c r="N31" s="350"/>
      <c r="O31" s="350"/>
      <c r="P31" s="350"/>
      <c r="Q31" s="350"/>
      <c r="R31" s="350"/>
      <c r="S31" s="367"/>
      <c r="T31" s="368"/>
      <c r="U31" s="6"/>
      <c r="V31" s="6"/>
      <c r="W31" s="6"/>
      <c r="X31" s="6"/>
      <c r="Y31" s="6"/>
      <c r="Z31" s="4"/>
    </row>
    <row r="32" spans="1:26" ht="3" customHeight="1">
      <c r="A32" s="7"/>
      <c r="B32" s="7"/>
      <c r="C32" s="7"/>
      <c r="D32" s="7"/>
      <c r="E32" s="4"/>
      <c r="F32" s="4"/>
      <c r="G32" s="4"/>
      <c r="H32" s="4"/>
      <c r="I32" s="4"/>
      <c r="J32" s="4"/>
      <c r="K32" s="4"/>
      <c r="L32" s="4"/>
      <c r="M32" s="4"/>
      <c r="N32" s="4"/>
      <c r="O32" s="4"/>
      <c r="P32" s="4"/>
      <c r="Q32" s="4"/>
      <c r="R32" s="4"/>
      <c r="S32" s="4"/>
      <c r="T32" s="4"/>
      <c r="U32" s="6"/>
      <c r="V32" s="6"/>
      <c r="W32" s="6"/>
      <c r="X32" s="6"/>
      <c r="Y32" s="6"/>
      <c r="Z32" s="4"/>
    </row>
    <row r="33" spans="1:26" ht="10.5" customHeight="1">
      <c r="A33" s="4"/>
      <c r="B33" s="4"/>
      <c r="C33" s="4"/>
      <c r="D33" s="4"/>
      <c r="E33" s="4"/>
      <c r="F33" s="4"/>
      <c r="G33" s="4"/>
      <c r="H33" s="4"/>
      <c r="I33" s="4"/>
      <c r="J33" s="8"/>
      <c r="K33" s="8"/>
      <c r="L33" s="8"/>
      <c r="M33" s="8"/>
      <c r="N33" s="8"/>
      <c r="O33" s="8"/>
      <c r="P33" s="8"/>
      <c r="Q33" s="8"/>
      <c r="R33" s="8"/>
      <c r="S33" s="8"/>
      <c r="T33" s="8"/>
      <c r="U33" s="8"/>
      <c r="V33" s="8"/>
      <c r="W33" s="8"/>
      <c r="X33" s="8"/>
      <c r="Y33" s="8"/>
      <c r="Z33" s="4"/>
    </row>
    <row r="34" spans="1:26" ht="14.25" customHeight="1">
      <c r="A34" s="4"/>
      <c r="B34" s="4"/>
      <c r="C34" s="4"/>
      <c r="D34" s="4"/>
      <c r="E34" s="4"/>
      <c r="F34" s="4"/>
      <c r="G34" s="4"/>
      <c r="H34" s="4"/>
      <c r="I34" s="4"/>
      <c r="J34" s="8"/>
      <c r="K34" s="8"/>
      <c r="L34" s="8"/>
      <c r="M34" s="8"/>
      <c r="N34" s="8"/>
      <c r="O34" s="8"/>
      <c r="P34" s="8"/>
      <c r="Q34" s="8"/>
      <c r="R34" s="8"/>
      <c r="S34" s="8"/>
      <c r="T34" s="8"/>
      <c r="U34" s="8"/>
      <c r="V34" s="8"/>
      <c r="W34" s="8"/>
      <c r="X34" s="8"/>
      <c r="Y34" s="8"/>
      <c r="Z34" s="4"/>
    </row>
    <row r="35" spans="1:26" ht="18" customHeight="1">
      <c r="A35" s="9"/>
      <c r="B35" s="9"/>
      <c r="C35" s="9"/>
      <c r="D35" s="9"/>
      <c r="E35" s="9"/>
      <c r="F35" s="9"/>
      <c r="G35" s="9"/>
      <c r="H35" s="9"/>
      <c r="I35" s="9"/>
      <c r="J35" s="10"/>
      <c r="K35" s="9"/>
      <c r="L35" s="9"/>
      <c r="M35" s="9"/>
      <c r="N35" s="9"/>
      <c r="O35" s="9"/>
      <c r="P35" s="9"/>
      <c r="Q35" s="9"/>
      <c r="R35" s="9"/>
      <c r="S35" s="9"/>
      <c r="T35" s="11"/>
      <c r="U35" s="11"/>
      <c r="V35" s="11"/>
      <c r="W35" s="11"/>
      <c r="X35" s="11"/>
      <c r="Y35" s="351" t="s">
        <v>809</v>
      </c>
      <c r="Z35" s="12"/>
    </row>
    <row r="36" spans="1:26" ht="18" customHeight="1">
      <c r="A36" s="9"/>
      <c r="B36" s="9"/>
      <c r="C36" s="9"/>
      <c r="D36" s="9"/>
      <c r="E36" s="9"/>
      <c r="F36" s="9"/>
      <c r="G36" s="9"/>
      <c r="H36" s="9"/>
      <c r="I36" s="9"/>
      <c r="J36" s="10"/>
      <c r="K36" s="14"/>
      <c r="L36" s="14"/>
      <c r="M36" s="14"/>
      <c r="N36" s="14"/>
      <c r="O36" s="14"/>
      <c r="P36" s="14"/>
      <c r="Q36" s="14"/>
      <c r="R36" s="14"/>
      <c r="S36" s="14"/>
      <c r="T36" s="15"/>
      <c r="U36" s="15"/>
      <c r="V36" s="15"/>
      <c r="W36" s="15"/>
      <c r="X36" s="15"/>
      <c r="Y36" s="351" t="s">
        <v>810</v>
      </c>
      <c r="Z36" s="12"/>
    </row>
    <row r="37" spans="1:26" ht="15" customHeight="1">
      <c r="A37" s="7"/>
      <c r="B37" s="4"/>
      <c r="C37" s="7"/>
      <c r="D37" s="7"/>
      <c r="E37" s="4"/>
      <c r="F37" s="4"/>
      <c r="G37" s="4"/>
      <c r="H37" s="4"/>
      <c r="I37" s="4"/>
      <c r="J37" s="4"/>
      <c r="K37" s="4"/>
      <c r="L37" s="4"/>
      <c r="M37" s="4"/>
      <c r="N37" s="4"/>
      <c r="O37" s="4"/>
      <c r="P37" s="4"/>
      <c r="Q37" s="4"/>
      <c r="R37" s="4"/>
      <c r="S37" s="4"/>
      <c r="T37" s="4"/>
      <c r="U37" s="6"/>
      <c r="V37" s="6"/>
      <c r="W37" s="6"/>
      <c r="X37" s="6"/>
      <c r="Y37" s="4"/>
      <c r="Z37" s="4"/>
    </row>
    <row r="38" spans="1:26" ht="26.25" customHeight="1">
      <c r="A38" s="119"/>
      <c r="B38" s="353" t="s">
        <v>812</v>
      </c>
      <c r="C38" s="120"/>
      <c r="D38" s="120"/>
      <c r="E38" s="120"/>
      <c r="F38" s="120"/>
      <c r="G38" s="120"/>
      <c r="H38" s="120"/>
      <c r="I38" s="35"/>
      <c r="J38" s="35"/>
      <c r="K38" s="120"/>
      <c r="L38" s="120"/>
      <c r="M38" s="120"/>
      <c r="N38" s="120"/>
      <c r="O38" s="120"/>
      <c r="P38" s="120"/>
      <c r="Q38" s="120"/>
      <c r="R38" s="120"/>
      <c r="S38" s="120"/>
      <c r="T38" s="121"/>
      <c r="U38" s="121"/>
      <c r="V38" s="121"/>
      <c r="W38" s="121"/>
      <c r="X38" s="121"/>
      <c r="Y38" s="352" t="s">
        <v>112</v>
      </c>
      <c r="Z38" s="121"/>
    </row>
    <row r="39" spans="1:26" ht="15" customHeight="1">
      <c r="A39" s="16"/>
      <c r="B39" s="17"/>
      <c r="C39" s="17"/>
      <c r="D39" s="17"/>
      <c r="E39" s="4"/>
      <c r="F39" s="4"/>
      <c r="G39" s="4"/>
      <c r="H39" s="4"/>
      <c r="I39" s="4"/>
      <c r="J39" s="4"/>
      <c r="K39" s="4"/>
      <c r="L39" s="4"/>
      <c r="M39" s="4"/>
      <c r="N39" s="4"/>
      <c r="O39" s="4"/>
      <c r="P39" s="4"/>
      <c r="Q39" s="4"/>
      <c r="R39" s="4"/>
      <c r="S39" s="4"/>
      <c r="T39" s="4"/>
      <c r="U39" s="4"/>
      <c r="V39" s="4"/>
      <c r="W39" s="4"/>
      <c r="X39" s="4"/>
      <c r="Y39" s="4"/>
      <c r="Z39" s="4"/>
    </row>
    <row r="40" spans="1:26" ht="15" customHeight="1">
      <c r="A40" s="16"/>
      <c r="B40" s="17"/>
      <c r="C40" s="17"/>
      <c r="D40" s="17"/>
      <c r="E40" s="4"/>
      <c r="F40" s="4"/>
      <c r="G40" s="4"/>
      <c r="H40" s="4"/>
      <c r="I40" s="4"/>
      <c r="J40" s="4"/>
      <c r="K40" s="4"/>
      <c r="L40" s="4"/>
      <c r="M40" s="4"/>
      <c r="N40" s="4"/>
      <c r="O40" s="4"/>
      <c r="P40" s="4"/>
      <c r="Q40" s="4"/>
      <c r="R40" s="4"/>
      <c r="S40" s="4"/>
      <c r="T40" s="4"/>
      <c r="U40" s="4"/>
      <c r="V40" s="4"/>
      <c r="W40" s="4"/>
      <c r="X40" s="4"/>
      <c r="Y40" s="4"/>
      <c r="Z40" s="4"/>
    </row>
    <row r="41" spans="1:26" ht="15" customHeight="1">
      <c r="A41" s="445" t="s">
        <v>9</v>
      </c>
      <c r="B41" s="445"/>
      <c r="C41" s="445"/>
      <c r="D41" s="445"/>
      <c r="E41" s="445"/>
      <c r="F41" s="445"/>
      <c r="G41" s="445"/>
      <c r="H41" s="445"/>
      <c r="I41" s="445"/>
      <c r="J41" s="445"/>
      <c r="K41" s="445"/>
      <c r="L41" s="445"/>
      <c r="M41" s="445"/>
      <c r="N41" s="445"/>
      <c r="O41" s="445"/>
      <c r="P41" s="445"/>
      <c r="Q41" s="445"/>
      <c r="R41" s="445"/>
      <c r="S41" s="445"/>
      <c r="T41" s="445"/>
      <c r="U41" s="445"/>
      <c r="V41" s="445"/>
      <c r="W41" s="445"/>
      <c r="X41" s="445"/>
      <c r="Y41" s="445"/>
      <c r="Z41" s="445"/>
    </row>
    <row r="42" spans="1:26" ht="15" customHeight="1">
      <c r="A42" s="445"/>
      <c r="B42" s="445"/>
      <c r="C42" s="445"/>
      <c r="D42" s="445"/>
      <c r="E42" s="445"/>
      <c r="F42" s="445"/>
      <c r="G42" s="445"/>
      <c r="H42" s="445"/>
      <c r="I42" s="445"/>
      <c r="J42" s="445"/>
      <c r="K42" s="445"/>
      <c r="L42" s="445"/>
      <c r="M42" s="445"/>
      <c r="N42" s="445"/>
      <c r="O42" s="445"/>
      <c r="P42" s="445"/>
      <c r="Q42" s="445"/>
      <c r="R42" s="445"/>
      <c r="S42" s="445"/>
      <c r="T42" s="445"/>
      <c r="U42" s="445"/>
      <c r="V42" s="445"/>
      <c r="W42" s="445"/>
      <c r="X42" s="445"/>
      <c r="Y42" s="445"/>
      <c r="Z42" s="445"/>
    </row>
    <row r="43" spans="1:26" ht="15" customHeight="1">
      <c r="A43" s="445"/>
      <c r="B43" s="445"/>
      <c r="C43" s="445"/>
      <c r="D43" s="445"/>
      <c r="E43" s="445"/>
      <c r="F43" s="445"/>
      <c r="G43" s="445"/>
      <c r="H43" s="445"/>
      <c r="I43" s="445"/>
      <c r="J43" s="445"/>
      <c r="K43" s="445"/>
      <c r="L43" s="445"/>
      <c r="M43" s="445"/>
      <c r="N43" s="445"/>
      <c r="O43" s="445"/>
      <c r="P43" s="445"/>
      <c r="Q43" s="445"/>
      <c r="R43" s="445"/>
      <c r="S43" s="445"/>
      <c r="T43" s="445"/>
      <c r="U43" s="445"/>
      <c r="V43" s="445"/>
      <c r="W43" s="445"/>
      <c r="X43" s="445"/>
      <c r="Y43" s="445"/>
      <c r="Z43" s="445"/>
    </row>
    <row r="44" spans="1:26" ht="15" customHeight="1">
      <c r="A44" s="445"/>
      <c r="B44" s="445"/>
      <c r="C44" s="445"/>
      <c r="D44" s="445"/>
      <c r="E44" s="445"/>
      <c r="F44" s="445"/>
      <c r="G44" s="445"/>
      <c r="H44" s="445"/>
      <c r="I44" s="445"/>
      <c r="J44" s="445"/>
      <c r="K44" s="445"/>
      <c r="L44" s="445"/>
      <c r="M44" s="445"/>
      <c r="N44" s="445"/>
      <c r="O44" s="445"/>
      <c r="P44" s="445"/>
      <c r="Q44" s="445"/>
      <c r="R44" s="445"/>
      <c r="S44" s="445"/>
      <c r="T44" s="445"/>
      <c r="U44" s="445"/>
      <c r="V44" s="445"/>
      <c r="W44" s="445"/>
      <c r="X44" s="445"/>
      <c r="Y44" s="445"/>
      <c r="Z44" s="445"/>
    </row>
    <row r="45" spans="1:26" ht="15" customHeight="1">
      <c r="A45" s="445"/>
      <c r="B45" s="445"/>
      <c r="C45" s="445"/>
      <c r="D45" s="445"/>
      <c r="E45" s="445"/>
      <c r="F45" s="445"/>
      <c r="G45" s="445"/>
      <c r="H45" s="445"/>
      <c r="I45" s="445"/>
      <c r="J45" s="445"/>
      <c r="K45" s="445"/>
      <c r="L45" s="445"/>
      <c r="M45" s="445"/>
      <c r="N45" s="445"/>
      <c r="O45" s="445"/>
      <c r="P45" s="445"/>
      <c r="Q45" s="445"/>
      <c r="R45" s="445"/>
      <c r="S45" s="445"/>
      <c r="T45" s="445"/>
      <c r="U45" s="445"/>
      <c r="V45" s="445"/>
      <c r="W45" s="445"/>
      <c r="X45" s="445"/>
      <c r="Y45" s="445"/>
      <c r="Z45" s="445"/>
    </row>
    <row r="46" spans="1:26" ht="15" customHeight="1">
      <c r="A46" s="4"/>
      <c r="B46" s="18"/>
      <c r="C46" s="18"/>
      <c r="D46" s="18"/>
      <c r="E46" s="18"/>
      <c r="F46" s="18"/>
      <c r="G46" s="18"/>
      <c r="H46" s="18"/>
      <c r="I46" s="18"/>
      <c r="J46" s="18"/>
      <c r="K46" s="18"/>
      <c r="L46" s="18"/>
      <c r="M46" s="18"/>
      <c r="N46" s="18"/>
      <c r="O46" s="18"/>
      <c r="P46" s="18"/>
      <c r="Q46" s="18"/>
      <c r="R46" s="4"/>
      <c r="S46" s="4"/>
      <c r="T46" s="4"/>
      <c r="U46" s="4"/>
      <c r="V46" s="4"/>
      <c r="W46" s="4"/>
      <c r="X46" s="4"/>
      <c r="Y46" s="4"/>
      <c r="Z46" s="4"/>
    </row>
    <row r="47" spans="1:26" ht="15" customHeight="1">
      <c r="A47" s="4"/>
      <c r="B47" s="462" t="s">
        <v>35</v>
      </c>
      <c r="C47" s="462"/>
      <c r="D47" s="462"/>
      <c r="E47" s="462"/>
      <c r="F47" s="462"/>
      <c r="G47" s="462"/>
      <c r="H47" s="462"/>
      <c r="I47" s="462"/>
      <c r="J47" s="462"/>
      <c r="K47" s="462"/>
      <c r="L47" s="462"/>
      <c r="M47" s="462"/>
      <c r="N47" s="462"/>
      <c r="O47" s="462"/>
      <c r="P47" s="462"/>
      <c r="Q47" s="462"/>
      <c r="R47" s="462"/>
      <c r="S47" s="462"/>
      <c r="T47" s="462"/>
      <c r="U47" s="462"/>
      <c r="V47" s="462"/>
      <c r="W47" s="462"/>
      <c r="X47" s="462"/>
      <c r="Y47" s="462"/>
      <c r="Z47" s="4"/>
    </row>
    <row r="48" spans="1:26" ht="15" customHeight="1">
      <c r="A48" s="4"/>
      <c r="B48" s="462"/>
      <c r="C48" s="462"/>
      <c r="D48" s="462"/>
      <c r="E48" s="462"/>
      <c r="F48" s="462"/>
      <c r="G48" s="462"/>
      <c r="H48" s="462"/>
      <c r="I48" s="462"/>
      <c r="J48" s="462"/>
      <c r="K48" s="462"/>
      <c r="L48" s="462"/>
      <c r="M48" s="462"/>
      <c r="N48" s="462"/>
      <c r="O48" s="462"/>
      <c r="P48" s="462"/>
      <c r="Q48" s="462"/>
      <c r="R48" s="462"/>
      <c r="S48" s="462"/>
      <c r="T48" s="462"/>
      <c r="U48" s="462"/>
      <c r="V48" s="462"/>
      <c r="W48" s="462"/>
      <c r="X48" s="462"/>
      <c r="Y48" s="462"/>
      <c r="Z48" s="4"/>
    </row>
    <row r="49" spans="1:26" ht="15" customHeight="1">
      <c r="A49" s="4"/>
      <c r="B49" s="462"/>
      <c r="C49" s="462"/>
      <c r="D49" s="462"/>
      <c r="E49" s="462"/>
      <c r="F49" s="462"/>
      <c r="G49" s="462"/>
      <c r="H49" s="462"/>
      <c r="I49" s="462"/>
      <c r="J49" s="462"/>
      <c r="K49" s="462"/>
      <c r="L49" s="462"/>
      <c r="M49" s="462"/>
      <c r="N49" s="462"/>
      <c r="O49" s="462"/>
      <c r="P49" s="462"/>
      <c r="Q49" s="462"/>
      <c r="R49" s="462"/>
      <c r="S49" s="462"/>
      <c r="T49" s="462"/>
      <c r="U49" s="462"/>
      <c r="V49" s="462"/>
      <c r="W49" s="462"/>
      <c r="X49" s="462"/>
      <c r="Y49" s="462"/>
      <c r="Z49" s="4"/>
    </row>
    <row r="50" spans="1:26" ht="15" customHeight="1">
      <c r="A50" s="4"/>
      <c r="B50" s="462"/>
      <c r="C50" s="462"/>
      <c r="D50" s="462"/>
      <c r="E50" s="462"/>
      <c r="F50" s="462"/>
      <c r="G50" s="462"/>
      <c r="H50" s="462"/>
      <c r="I50" s="462"/>
      <c r="J50" s="462"/>
      <c r="K50" s="462"/>
      <c r="L50" s="462"/>
      <c r="M50" s="462"/>
      <c r="N50" s="462"/>
      <c r="O50" s="462"/>
      <c r="P50" s="462"/>
      <c r="Q50" s="462"/>
      <c r="R50" s="462"/>
      <c r="S50" s="462"/>
      <c r="T50" s="462"/>
      <c r="U50" s="462"/>
      <c r="V50" s="462"/>
      <c r="W50" s="462"/>
      <c r="X50" s="462"/>
      <c r="Y50" s="462"/>
      <c r="Z50" s="4"/>
    </row>
    <row r="51" spans="1:26" ht="15" customHeight="1">
      <c r="A51" s="4"/>
      <c r="B51" s="462"/>
      <c r="C51" s="462"/>
      <c r="D51" s="462"/>
      <c r="E51" s="462"/>
      <c r="F51" s="462"/>
      <c r="G51" s="462"/>
      <c r="H51" s="462"/>
      <c r="I51" s="462"/>
      <c r="J51" s="462"/>
      <c r="K51" s="462"/>
      <c r="L51" s="462"/>
      <c r="M51" s="462"/>
      <c r="N51" s="462"/>
      <c r="O51" s="462"/>
      <c r="P51" s="462"/>
      <c r="Q51" s="462"/>
      <c r="R51" s="462"/>
      <c r="S51" s="462"/>
      <c r="T51" s="462"/>
      <c r="U51" s="462"/>
      <c r="V51" s="462"/>
      <c r="W51" s="462"/>
      <c r="X51" s="462"/>
      <c r="Y51" s="462"/>
      <c r="Z51" s="4"/>
    </row>
    <row r="52" spans="1:26" ht="15" customHeight="1">
      <c r="A52" s="4"/>
      <c r="B52" s="462"/>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
    </row>
    <row r="53" spans="1:26" ht="15" customHeight="1">
      <c r="A53" s="4"/>
      <c r="B53" s="462"/>
      <c r="C53" s="462"/>
      <c r="D53" s="462"/>
      <c r="E53" s="462"/>
      <c r="F53" s="462"/>
      <c r="G53" s="462"/>
      <c r="H53" s="462"/>
      <c r="I53" s="462"/>
      <c r="J53" s="462"/>
      <c r="K53" s="462"/>
      <c r="L53" s="462"/>
      <c r="M53" s="462"/>
      <c r="N53" s="462"/>
      <c r="O53" s="462"/>
      <c r="P53" s="462"/>
      <c r="Q53" s="462"/>
      <c r="R53" s="462"/>
      <c r="S53" s="462"/>
      <c r="T53" s="462"/>
      <c r="U53" s="462"/>
      <c r="V53" s="462"/>
      <c r="W53" s="462"/>
      <c r="X53" s="462"/>
      <c r="Y53" s="462"/>
      <c r="Z53" s="4"/>
    </row>
    <row r="54" spans="1:26" ht="15" customHeight="1">
      <c r="A54" s="4"/>
      <c r="B54" s="462"/>
      <c r="C54" s="462"/>
      <c r="D54" s="462"/>
      <c r="E54" s="462"/>
      <c r="F54" s="462"/>
      <c r="G54" s="462"/>
      <c r="H54" s="462"/>
      <c r="I54" s="462"/>
      <c r="J54" s="462"/>
      <c r="K54" s="462"/>
      <c r="L54" s="462"/>
      <c r="M54" s="462"/>
      <c r="N54" s="462"/>
      <c r="O54" s="462"/>
      <c r="P54" s="462"/>
      <c r="Q54" s="462"/>
      <c r="R54" s="462"/>
      <c r="S54" s="462"/>
      <c r="T54" s="462"/>
      <c r="U54" s="462"/>
      <c r="V54" s="462"/>
      <c r="W54" s="462"/>
      <c r="X54" s="462"/>
      <c r="Y54" s="462"/>
      <c r="Z54" s="4"/>
    </row>
    <row r="55" spans="1:26" ht="15" customHeight="1">
      <c r="A55" s="4"/>
      <c r="B55" s="462"/>
      <c r="C55" s="462"/>
      <c r="D55" s="462"/>
      <c r="E55" s="462"/>
      <c r="F55" s="462"/>
      <c r="G55" s="462"/>
      <c r="H55" s="462"/>
      <c r="I55" s="462"/>
      <c r="J55" s="462"/>
      <c r="K55" s="462"/>
      <c r="L55" s="462"/>
      <c r="M55" s="462"/>
      <c r="N55" s="462"/>
      <c r="O55" s="462"/>
      <c r="P55" s="462"/>
      <c r="Q55" s="462"/>
      <c r="R55" s="462"/>
      <c r="S55" s="462"/>
      <c r="T55" s="462"/>
      <c r="U55" s="462"/>
      <c r="V55" s="462"/>
      <c r="W55" s="462"/>
      <c r="X55" s="462"/>
      <c r="Y55" s="462"/>
      <c r="Z55" s="4"/>
    </row>
    <row r="56" spans="1:26" ht="15" customHeight="1">
      <c r="A56" s="4"/>
      <c r="B56" s="462"/>
      <c r="C56" s="462"/>
      <c r="D56" s="462"/>
      <c r="E56" s="462"/>
      <c r="F56" s="462"/>
      <c r="G56" s="462"/>
      <c r="H56" s="462"/>
      <c r="I56" s="462"/>
      <c r="J56" s="462"/>
      <c r="K56" s="462"/>
      <c r="L56" s="462"/>
      <c r="M56" s="462"/>
      <c r="N56" s="462"/>
      <c r="O56" s="462"/>
      <c r="P56" s="462"/>
      <c r="Q56" s="462"/>
      <c r="R56" s="462"/>
      <c r="S56" s="462"/>
      <c r="T56" s="462"/>
      <c r="U56" s="462"/>
      <c r="V56" s="462"/>
      <c r="W56" s="462"/>
      <c r="X56" s="462"/>
      <c r="Y56" s="462"/>
      <c r="Z56" s="4"/>
    </row>
    <row r="57" spans="1:26" ht="15" customHeight="1">
      <c r="A57" s="4"/>
      <c r="B57" s="462"/>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
    </row>
    <row r="58" spans="1:26" ht="15" customHeight="1">
      <c r="A58" s="4"/>
      <c r="B58" s="462"/>
      <c r="C58" s="462"/>
      <c r="D58" s="462"/>
      <c r="E58" s="462"/>
      <c r="F58" s="462"/>
      <c r="G58" s="462"/>
      <c r="H58" s="462"/>
      <c r="I58" s="462"/>
      <c r="J58" s="462"/>
      <c r="K58" s="462"/>
      <c r="L58" s="462"/>
      <c r="M58" s="462"/>
      <c r="N58" s="462"/>
      <c r="O58" s="462"/>
      <c r="P58" s="462"/>
      <c r="Q58" s="462"/>
      <c r="R58" s="462"/>
      <c r="S58" s="462"/>
      <c r="T58" s="462"/>
      <c r="U58" s="462"/>
      <c r="V58" s="462"/>
      <c r="W58" s="462"/>
      <c r="X58" s="462"/>
      <c r="Y58" s="462"/>
      <c r="Z58" s="4"/>
    </row>
    <row r="59" spans="1:26" ht="15" customHeight="1">
      <c r="A59" s="4"/>
      <c r="B59" s="462"/>
      <c r="C59" s="462"/>
      <c r="D59" s="462"/>
      <c r="E59" s="462"/>
      <c r="F59" s="462"/>
      <c r="G59" s="462"/>
      <c r="H59" s="462"/>
      <c r="I59" s="462"/>
      <c r="J59" s="462"/>
      <c r="K59" s="462"/>
      <c r="L59" s="462"/>
      <c r="M59" s="462"/>
      <c r="N59" s="462"/>
      <c r="O59" s="462"/>
      <c r="P59" s="462"/>
      <c r="Q59" s="462"/>
      <c r="R59" s="462"/>
      <c r="S59" s="462"/>
      <c r="T59" s="462"/>
      <c r="U59" s="462"/>
      <c r="V59" s="462"/>
      <c r="W59" s="462"/>
      <c r="X59" s="462"/>
      <c r="Y59" s="462"/>
      <c r="Z59" s="4"/>
    </row>
    <row r="60" spans="1:26" ht="15" customHeight="1">
      <c r="A60" s="4"/>
      <c r="B60" s="462"/>
      <c r="C60" s="462"/>
      <c r="D60" s="462"/>
      <c r="E60" s="462"/>
      <c r="F60" s="462"/>
      <c r="G60" s="462"/>
      <c r="H60" s="462"/>
      <c r="I60" s="462"/>
      <c r="J60" s="462"/>
      <c r="K60" s="462"/>
      <c r="L60" s="462"/>
      <c r="M60" s="462"/>
      <c r="N60" s="462"/>
      <c r="O60" s="462"/>
      <c r="P60" s="462"/>
      <c r="Q60" s="462"/>
      <c r="R60" s="462"/>
      <c r="S60" s="462"/>
      <c r="T60" s="462"/>
      <c r="U60" s="462"/>
      <c r="V60" s="462"/>
      <c r="W60" s="462"/>
      <c r="X60" s="462"/>
      <c r="Y60" s="462"/>
      <c r="Z60" s="4"/>
    </row>
    <row r="61" spans="1:26" ht="15" customHeight="1">
      <c r="A61" s="4"/>
      <c r="B61" s="462"/>
      <c r="C61" s="462"/>
      <c r="D61" s="462"/>
      <c r="E61" s="462"/>
      <c r="F61" s="462"/>
      <c r="G61" s="462"/>
      <c r="H61" s="462"/>
      <c r="I61" s="462"/>
      <c r="J61" s="462"/>
      <c r="K61" s="462"/>
      <c r="L61" s="462"/>
      <c r="M61" s="462"/>
      <c r="N61" s="462"/>
      <c r="O61" s="462"/>
      <c r="P61" s="462"/>
      <c r="Q61" s="462"/>
      <c r="R61" s="462"/>
      <c r="S61" s="462"/>
      <c r="T61" s="462"/>
      <c r="U61" s="462"/>
      <c r="V61" s="462"/>
      <c r="W61" s="462"/>
      <c r="X61" s="462"/>
      <c r="Y61" s="462"/>
      <c r="Z61" s="4"/>
    </row>
    <row r="62" spans="1:26" ht="15" customHeight="1">
      <c r="A62" s="4"/>
      <c r="B62" s="462"/>
      <c r="C62" s="462"/>
      <c r="D62" s="462"/>
      <c r="E62" s="462"/>
      <c r="F62" s="462"/>
      <c r="G62" s="462"/>
      <c r="H62" s="462"/>
      <c r="I62" s="462"/>
      <c r="J62" s="462"/>
      <c r="K62" s="462"/>
      <c r="L62" s="462"/>
      <c r="M62" s="462"/>
      <c r="N62" s="462"/>
      <c r="O62" s="462"/>
      <c r="P62" s="462"/>
      <c r="Q62" s="462"/>
      <c r="R62" s="462"/>
      <c r="S62" s="462"/>
      <c r="T62" s="462"/>
      <c r="U62" s="462"/>
      <c r="V62" s="462"/>
      <c r="W62" s="462"/>
      <c r="X62" s="462"/>
      <c r="Y62" s="462"/>
      <c r="Z62" s="4"/>
    </row>
    <row r="63" spans="1:26" ht="15" customHeight="1">
      <c r="A63" s="4"/>
      <c r="B63" s="462"/>
      <c r="C63" s="462"/>
      <c r="D63" s="462"/>
      <c r="E63" s="462"/>
      <c r="F63" s="462"/>
      <c r="G63" s="462"/>
      <c r="H63" s="462"/>
      <c r="I63" s="462"/>
      <c r="J63" s="462"/>
      <c r="K63" s="462"/>
      <c r="L63" s="462"/>
      <c r="M63" s="462"/>
      <c r="N63" s="462"/>
      <c r="O63" s="462"/>
      <c r="P63" s="462"/>
      <c r="Q63" s="462"/>
      <c r="R63" s="462"/>
      <c r="S63" s="462"/>
      <c r="T63" s="462"/>
      <c r="U63" s="462"/>
      <c r="V63" s="462"/>
      <c r="W63" s="462"/>
      <c r="X63" s="462"/>
      <c r="Y63" s="462"/>
      <c r="Z63" s="4"/>
    </row>
    <row r="64" spans="1:26" ht="15" customHeight="1">
      <c r="A64" s="4"/>
      <c r="B64" s="462"/>
      <c r="C64" s="462"/>
      <c r="D64" s="462"/>
      <c r="E64" s="462"/>
      <c r="F64" s="462"/>
      <c r="G64" s="462"/>
      <c r="H64" s="462"/>
      <c r="I64" s="462"/>
      <c r="J64" s="462"/>
      <c r="K64" s="462"/>
      <c r="L64" s="462"/>
      <c r="M64" s="462"/>
      <c r="N64" s="462"/>
      <c r="O64" s="462"/>
      <c r="P64" s="462"/>
      <c r="Q64" s="462"/>
      <c r="R64" s="462"/>
      <c r="S64" s="462"/>
      <c r="T64" s="462"/>
      <c r="U64" s="462"/>
      <c r="V64" s="462"/>
      <c r="W64" s="462"/>
      <c r="X64" s="462"/>
      <c r="Y64" s="462"/>
      <c r="Z64" s="4"/>
    </row>
    <row r="65" spans="1:26" ht="15" customHeight="1">
      <c r="A65" s="4"/>
      <c r="B65" s="462"/>
      <c r="C65" s="462"/>
      <c r="D65" s="462"/>
      <c r="E65" s="462"/>
      <c r="F65" s="462"/>
      <c r="G65" s="462"/>
      <c r="H65" s="462"/>
      <c r="I65" s="462"/>
      <c r="J65" s="462"/>
      <c r="K65" s="462"/>
      <c r="L65" s="462"/>
      <c r="M65" s="462"/>
      <c r="N65" s="462"/>
      <c r="O65" s="462"/>
      <c r="P65" s="462"/>
      <c r="Q65" s="462"/>
      <c r="R65" s="462"/>
      <c r="S65" s="462"/>
      <c r="T65" s="462"/>
      <c r="U65" s="462"/>
      <c r="V65" s="462"/>
      <c r="W65" s="462"/>
      <c r="X65" s="462"/>
      <c r="Y65" s="462"/>
      <c r="Z65" s="4"/>
    </row>
    <row r="66" spans="1:26" ht="15" customHeight="1">
      <c r="A66" s="4"/>
      <c r="B66" s="462"/>
      <c r="C66" s="462"/>
      <c r="D66" s="462"/>
      <c r="E66" s="462"/>
      <c r="F66" s="462"/>
      <c r="G66" s="462"/>
      <c r="H66" s="462"/>
      <c r="I66" s="462"/>
      <c r="J66" s="462"/>
      <c r="K66" s="462"/>
      <c r="L66" s="462"/>
      <c r="M66" s="462"/>
      <c r="N66" s="462"/>
      <c r="O66" s="462"/>
      <c r="P66" s="462"/>
      <c r="Q66" s="462"/>
      <c r="R66" s="462"/>
      <c r="S66" s="462"/>
      <c r="T66" s="462"/>
      <c r="U66" s="462"/>
      <c r="V66" s="462"/>
      <c r="W66" s="462"/>
      <c r="X66" s="462"/>
      <c r="Y66" s="462"/>
      <c r="Z66" s="4"/>
    </row>
    <row r="67" spans="1:26" ht="15" customHeight="1">
      <c r="A67" s="4"/>
      <c r="B67" s="462"/>
      <c r="C67" s="462"/>
      <c r="D67" s="462"/>
      <c r="E67" s="462"/>
      <c r="F67" s="462"/>
      <c r="G67" s="462"/>
      <c r="H67" s="462"/>
      <c r="I67" s="462"/>
      <c r="J67" s="462"/>
      <c r="K67" s="462"/>
      <c r="L67" s="462"/>
      <c r="M67" s="462"/>
      <c r="N67" s="462"/>
      <c r="O67" s="462"/>
      <c r="P67" s="462"/>
      <c r="Q67" s="462"/>
      <c r="R67" s="462"/>
      <c r="S67" s="462"/>
      <c r="T67" s="462"/>
      <c r="U67" s="462"/>
      <c r="V67" s="462"/>
      <c r="W67" s="462"/>
      <c r="X67" s="462"/>
      <c r="Y67" s="462"/>
      <c r="Z67" s="4"/>
    </row>
    <row r="68" spans="1:26" ht="15" customHeight="1">
      <c r="A68" s="4"/>
      <c r="B68" s="462"/>
      <c r="C68" s="462"/>
      <c r="D68" s="462"/>
      <c r="E68" s="462"/>
      <c r="F68" s="462"/>
      <c r="G68" s="462"/>
      <c r="H68" s="462"/>
      <c r="I68" s="462"/>
      <c r="J68" s="462"/>
      <c r="K68" s="462"/>
      <c r="L68" s="462"/>
      <c r="M68" s="462"/>
      <c r="N68" s="462"/>
      <c r="O68" s="462"/>
      <c r="P68" s="462"/>
      <c r="Q68" s="462"/>
      <c r="R68" s="462"/>
      <c r="S68" s="462"/>
      <c r="T68" s="462"/>
      <c r="U68" s="462"/>
      <c r="V68" s="462"/>
      <c r="W68" s="462"/>
      <c r="X68" s="462"/>
      <c r="Y68" s="462"/>
      <c r="Z68" s="4"/>
    </row>
    <row r="69" spans="1:26" ht="15" customHeight="1">
      <c r="A69" s="4"/>
      <c r="B69" s="462"/>
      <c r="C69" s="462"/>
      <c r="D69" s="462"/>
      <c r="E69" s="462"/>
      <c r="F69" s="462"/>
      <c r="G69" s="462"/>
      <c r="H69" s="462"/>
      <c r="I69" s="462"/>
      <c r="J69" s="462"/>
      <c r="K69" s="462"/>
      <c r="L69" s="462"/>
      <c r="M69" s="462"/>
      <c r="N69" s="462"/>
      <c r="O69" s="462"/>
      <c r="P69" s="462"/>
      <c r="Q69" s="462"/>
      <c r="R69" s="462"/>
      <c r="S69" s="462"/>
      <c r="T69" s="462"/>
      <c r="U69" s="462"/>
      <c r="V69" s="462"/>
      <c r="W69" s="462"/>
      <c r="X69" s="462"/>
      <c r="Y69" s="462"/>
      <c r="Z69" s="4"/>
    </row>
    <row r="70" spans="1:26" ht="15" customHeight="1">
      <c r="A70" s="4"/>
      <c r="B70" s="462"/>
      <c r="C70" s="462"/>
      <c r="D70" s="462"/>
      <c r="E70" s="462"/>
      <c r="F70" s="462"/>
      <c r="G70" s="462"/>
      <c r="H70" s="462"/>
      <c r="I70" s="462"/>
      <c r="J70" s="462"/>
      <c r="K70" s="462"/>
      <c r="L70" s="462"/>
      <c r="M70" s="462"/>
      <c r="N70" s="462"/>
      <c r="O70" s="462"/>
      <c r="P70" s="462"/>
      <c r="Q70" s="462"/>
      <c r="R70" s="462"/>
      <c r="S70" s="462"/>
      <c r="T70" s="462"/>
      <c r="U70" s="462"/>
      <c r="V70" s="462"/>
      <c r="W70" s="462"/>
      <c r="X70" s="462"/>
      <c r="Y70" s="462"/>
      <c r="Z70" s="4"/>
    </row>
    <row r="71" spans="1:26" ht="15" customHeight="1">
      <c r="A71" s="4"/>
      <c r="B71" s="462"/>
      <c r="C71" s="462"/>
      <c r="D71" s="462"/>
      <c r="E71" s="462"/>
      <c r="F71" s="462"/>
      <c r="G71" s="462"/>
      <c r="H71" s="462"/>
      <c r="I71" s="462"/>
      <c r="J71" s="462"/>
      <c r="K71" s="462"/>
      <c r="L71" s="462"/>
      <c r="M71" s="462"/>
      <c r="N71" s="462"/>
      <c r="O71" s="462"/>
      <c r="P71" s="462"/>
      <c r="Q71" s="462"/>
      <c r="R71" s="462"/>
      <c r="S71" s="462"/>
      <c r="T71" s="462"/>
      <c r="U71" s="462"/>
      <c r="V71" s="462"/>
      <c r="W71" s="462"/>
      <c r="X71" s="462"/>
      <c r="Y71" s="462"/>
      <c r="Z71" s="4"/>
    </row>
    <row r="72" spans="1:26" ht="15" customHeight="1">
      <c r="A72" s="4"/>
      <c r="B72" s="462"/>
      <c r="C72" s="462"/>
      <c r="D72" s="462"/>
      <c r="E72" s="462"/>
      <c r="F72" s="462"/>
      <c r="G72" s="462"/>
      <c r="H72" s="462"/>
      <c r="I72" s="462"/>
      <c r="J72" s="462"/>
      <c r="K72" s="462"/>
      <c r="L72" s="462"/>
      <c r="M72" s="462"/>
      <c r="N72" s="462"/>
      <c r="O72" s="462"/>
      <c r="P72" s="462"/>
      <c r="Q72" s="462"/>
      <c r="R72" s="462"/>
      <c r="S72" s="462"/>
      <c r="T72" s="462"/>
      <c r="U72" s="462"/>
      <c r="V72" s="462"/>
      <c r="W72" s="462"/>
      <c r="X72" s="462"/>
      <c r="Y72" s="462"/>
      <c r="Z72" s="4"/>
    </row>
    <row r="73" spans="1:26" ht="15" customHeight="1">
      <c r="A73" s="4"/>
      <c r="B73" s="462"/>
      <c r="C73" s="462"/>
      <c r="D73" s="462"/>
      <c r="E73" s="462"/>
      <c r="F73" s="462"/>
      <c r="G73" s="462"/>
      <c r="H73" s="462"/>
      <c r="I73" s="462"/>
      <c r="J73" s="462"/>
      <c r="K73" s="462"/>
      <c r="L73" s="462"/>
      <c r="M73" s="462"/>
      <c r="N73" s="462"/>
      <c r="O73" s="462"/>
      <c r="P73" s="462"/>
      <c r="Q73" s="462"/>
      <c r="R73" s="462"/>
      <c r="S73" s="462"/>
      <c r="T73" s="462"/>
      <c r="U73" s="462"/>
      <c r="V73" s="462"/>
      <c r="W73" s="462"/>
      <c r="X73" s="462"/>
      <c r="Y73" s="462"/>
      <c r="Z73" s="4"/>
    </row>
    <row r="74" spans="1:26" ht="15" customHeight="1">
      <c r="A74" s="4"/>
      <c r="B74" s="462"/>
      <c r="C74" s="462"/>
      <c r="D74" s="462"/>
      <c r="E74" s="462"/>
      <c r="F74" s="462"/>
      <c r="G74" s="462"/>
      <c r="H74" s="462"/>
      <c r="I74" s="462"/>
      <c r="J74" s="462"/>
      <c r="K74" s="462"/>
      <c r="L74" s="462"/>
      <c r="M74" s="462"/>
      <c r="N74" s="462"/>
      <c r="O74" s="462"/>
      <c r="P74" s="462"/>
      <c r="Q74" s="462"/>
      <c r="R74" s="462"/>
      <c r="S74" s="462"/>
      <c r="T74" s="462"/>
      <c r="U74" s="462"/>
      <c r="V74" s="462"/>
      <c r="W74" s="462"/>
      <c r="X74" s="462"/>
      <c r="Y74" s="462"/>
      <c r="Z74" s="4"/>
    </row>
    <row r="75" spans="1:26" ht="15" customHeight="1">
      <c r="A75" s="8"/>
      <c r="B75" s="462"/>
      <c r="C75" s="462"/>
      <c r="D75" s="462"/>
      <c r="E75" s="462"/>
      <c r="F75" s="462"/>
      <c r="G75" s="462"/>
      <c r="H75" s="462"/>
      <c r="I75" s="462"/>
      <c r="J75" s="462"/>
      <c r="K75" s="462"/>
      <c r="L75" s="462"/>
      <c r="M75" s="462"/>
      <c r="N75" s="462"/>
      <c r="O75" s="462"/>
      <c r="P75" s="462"/>
      <c r="Q75" s="462"/>
      <c r="R75" s="462"/>
      <c r="S75" s="462"/>
      <c r="T75" s="462"/>
      <c r="U75" s="462"/>
      <c r="V75" s="462"/>
      <c r="W75" s="462"/>
      <c r="X75" s="462"/>
      <c r="Y75" s="462"/>
      <c r="Z75" s="4"/>
    </row>
    <row r="76" spans="1:26">
      <c r="A76" s="8"/>
      <c r="B76" s="8"/>
      <c r="C76" s="8"/>
      <c r="D76" s="8"/>
      <c r="E76" s="8"/>
      <c r="F76" s="8"/>
      <c r="G76" s="8"/>
      <c r="H76" s="8"/>
      <c r="I76" s="8"/>
      <c r="J76" s="8"/>
      <c r="K76" s="8"/>
      <c r="L76" s="8"/>
      <c r="M76" s="8"/>
      <c r="N76" s="8"/>
      <c r="O76" s="8"/>
      <c r="P76" s="8"/>
      <c r="Q76" s="8"/>
      <c r="R76" s="8"/>
      <c r="S76" s="4"/>
      <c r="T76" s="4"/>
      <c r="U76" s="4"/>
      <c r="V76" s="4"/>
      <c r="W76" s="4"/>
      <c r="X76" s="4"/>
      <c r="Y76" s="4"/>
      <c r="Z76" s="4"/>
    </row>
    <row r="77" spans="1:26">
      <c r="A77" s="8"/>
      <c r="B77" s="4"/>
      <c r="C77" s="8"/>
      <c r="D77" s="8"/>
      <c r="E77" s="8"/>
      <c r="F77" s="8"/>
      <c r="G77" s="8"/>
      <c r="H77" s="8"/>
      <c r="I77" s="8"/>
      <c r="J77" s="8"/>
      <c r="K77" s="8"/>
      <c r="L77" s="8"/>
      <c r="M77" s="8"/>
      <c r="N77" s="8"/>
      <c r="O77" s="8"/>
      <c r="P77" s="8"/>
      <c r="Q77" s="8"/>
      <c r="R77" s="8"/>
      <c r="S77" s="4"/>
      <c r="T77" s="4"/>
      <c r="U77" s="4"/>
      <c r="V77" s="4"/>
      <c r="W77" s="4"/>
      <c r="X77" s="4"/>
      <c r="Y77" s="4"/>
      <c r="Z77" s="4"/>
    </row>
    <row r="78" spans="1:26">
      <c r="A78" s="19"/>
      <c r="B78" s="432" t="s">
        <v>813</v>
      </c>
      <c r="C78" s="432"/>
      <c r="D78" s="432"/>
      <c r="E78" s="432"/>
      <c r="F78" s="432"/>
      <c r="G78" s="432"/>
      <c r="H78" s="432"/>
      <c r="I78" s="432"/>
      <c r="J78" s="432"/>
      <c r="K78" s="432"/>
      <c r="L78" s="432"/>
      <c r="M78" s="432"/>
      <c r="N78" s="432"/>
      <c r="O78" s="432"/>
      <c r="P78" s="432"/>
      <c r="Q78" s="432"/>
      <c r="R78" s="432"/>
      <c r="S78" s="432"/>
      <c r="T78" s="432"/>
      <c r="U78" s="432"/>
      <c r="V78" s="432"/>
      <c r="W78" s="432"/>
      <c r="X78" s="432"/>
      <c r="Y78" s="432"/>
      <c r="Z78" s="20">
        <v>1</v>
      </c>
    </row>
    <row r="79" spans="1:26">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5" customHeight="1">
      <c r="A80" s="445" t="s">
        <v>0</v>
      </c>
      <c r="B80" s="445"/>
      <c r="C80" s="445"/>
      <c r="D80" s="445"/>
      <c r="E80" s="445"/>
      <c r="F80" s="445"/>
      <c r="G80" s="445"/>
      <c r="H80" s="445"/>
      <c r="I80" s="445"/>
      <c r="J80" s="445"/>
      <c r="K80" s="445"/>
      <c r="L80" s="445"/>
      <c r="M80" s="445"/>
      <c r="N80" s="445"/>
      <c r="O80" s="445"/>
      <c r="P80" s="445"/>
      <c r="Q80" s="445"/>
      <c r="R80" s="445"/>
      <c r="S80" s="445"/>
      <c r="T80" s="445"/>
      <c r="U80" s="445"/>
      <c r="V80" s="445"/>
      <c r="W80" s="445"/>
      <c r="X80" s="445"/>
      <c r="Y80" s="445"/>
      <c r="Z80" s="445"/>
    </row>
    <row r="81" spans="1:26" ht="15" customHeight="1">
      <c r="A81" s="445"/>
      <c r="B81" s="445"/>
      <c r="C81" s="445"/>
      <c r="D81" s="445"/>
      <c r="E81" s="445"/>
      <c r="F81" s="445"/>
      <c r="G81" s="445"/>
      <c r="H81" s="445"/>
      <c r="I81" s="445"/>
      <c r="J81" s="445"/>
      <c r="K81" s="445"/>
      <c r="L81" s="445"/>
      <c r="M81" s="445"/>
      <c r="N81" s="445"/>
      <c r="O81" s="445"/>
      <c r="P81" s="445"/>
      <c r="Q81" s="445"/>
      <c r="R81" s="445"/>
      <c r="S81" s="445"/>
      <c r="T81" s="445"/>
      <c r="U81" s="445"/>
      <c r="V81" s="445"/>
      <c r="W81" s="445"/>
      <c r="X81" s="445"/>
      <c r="Y81" s="445"/>
      <c r="Z81" s="445"/>
    </row>
    <row r="82" spans="1:26" ht="15" customHeight="1">
      <c r="A82" s="445"/>
      <c r="B82" s="445"/>
      <c r="C82" s="445"/>
      <c r="D82" s="445"/>
      <c r="E82" s="445"/>
      <c r="F82" s="445"/>
      <c r="G82" s="445"/>
      <c r="H82" s="445"/>
      <c r="I82" s="445"/>
      <c r="J82" s="445"/>
      <c r="K82" s="445"/>
      <c r="L82" s="445"/>
      <c r="M82" s="445"/>
      <c r="N82" s="445"/>
      <c r="O82" s="445"/>
      <c r="P82" s="445"/>
      <c r="Q82" s="445"/>
      <c r="R82" s="445"/>
      <c r="S82" s="445"/>
      <c r="T82" s="445"/>
      <c r="U82" s="445"/>
      <c r="V82" s="445"/>
      <c r="W82" s="445"/>
      <c r="X82" s="445"/>
      <c r="Y82" s="445"/>
      <c r="Z82" s="445"/>
    </row>
    <row r="83" spans="1:26" ht="15" customHeight="1">
      <c r="A83" s="445"/>
      <c r="B83" s="445"/>
      <c r="C83" s="445"/>
      <c r="D83" s="445"/>
      <c r="E83" s="445"/>
      <c r="F83" s="445"/>
      <c r="G83" s="445"/>
      <c r="H83" s="445"/>
      <c r="I83" s="445"/>
      <c r="J83" s="445"/>
      <c r="K83" s="445"/>
      <c r="L83" s="445"/>
      <c r="M83" s="445"/>
      <c r="N83" s="445"/>
      <c r="O83" s="445"/>
      <c r="P83" s="445"/>
      <c r="Q83" s="445"/>
      <c r="R83" s="445"/>
      <c r="S83" s="445"/>
      <c r="T83" s="445"/>
      <c r="U83" s="445"/>
      <c r="V83" s="445"/>
      <c r="W83" s="445"/>
      <c r="X83" s="445"/>
      <c r="Y83" s="445"/>
      <c r="Z83" s="445"/>
    </row>
    <row r="84" spans="1:26" ht="15" customHeight="1">
      <c r="A84" s="445"/>
      <c r="B84" s="445"/>
      <c r="C84" s="445"/>
      <c r="D84" s="445"/>
      <c r="E84" s="445"/>
      <c r="F84" s="445"/>
      <c r="G84" s="445"/>
      <c r="H84" s="445"/>
      <c r="I84" s="445"/>
      <c r="J84" s="445"/>
      <c r="K84" s="445"/>
      <c r="L84" s="445"/>
      <c r="M84" s="445"/>
      <c r="N84" s="445"/>
      <c r="O84" s="445"/>
      <c r="P84" s="445"/>
      <c r="Q84" s="445"/>
      <c r="R84" s="445"/>
      <c r="S84" s="445"/>
      <c r="T84" s="445"/>
      <c r="U84" s="445"/>
      <c r="V84" s="445"/>
      <c r="W84" s="445"/>
      <c r="X84" s="445"/>
      <c r="Y84" s="445"/>
      <c r="Z84" s="445"/>
    </row>
    <row r="85" spans="1:26" ht="15" customHeight="1">
      <c r="A85" s="21"/>
      <c r="B85" s="22"/>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31.35" customHeight="1">
      <c r="A86" s="21"/>
      <c r="B86" s="438" t="s">
        <v>815</v>
      </c>
      <c r="C86" s="438"/>
      <c r="D86" s="438"/>
      <c r="E86" s="438"/>
      <c r="F86" s="438"/>
      <c r="G86" s="438"/>
      <c r="H86" s="438"/>
      <c r="I86" s="438"/>
      <c r="J86" s="438"/>
      <c r="K86" s="438"/>
      <c r="L86" s="438"/>
      <c r="M86" s="438"/>
      <c r="N86" s="438"/>
      <c r="O86" s="438"/>
      <c r="P86" s="23"/>
      <c r="Q86" s="463" t="s">
        <v>1</v>
      </c>
      <c r="R86" s="464"/>
      <c r="S86" s="464"/>
      <c r="T86" s="464"/>
      <c r="U86" s="464"/>
      <c r="V86" s="464"/>
      <c r="W86" s="464"/>
      <c r="X86" s="464"/>
      <c r="Y86" s="464"/>
      <c r="Z86" s="21"/>
    </row>
    <row r="87" spans="1:26" ht="31.35" customHeight="1">
      <c r="A87" s="21"/>
      <c r="B87" s="438"/>
      <c r="C87" s="438"/>
      <c r="D87" s="438"/>
      <c r="E87" s="438"/>
      <c r="F87" s="438"/>
      <c r="G87" s="438"/>
      <c r="H87" s="438"/>
      <c r="I87" s="438"/>
      <c r="J87" s="438"/>
      <c r="K87" s="438"/>
      <c r="L87" s="438"/>
      <c r="M87" s="438"/>
      <c r="N87" s="438"/>
      <c r="O87" s="438"/>
      <c r="P87" s="23"/>
      <c r="Q87" s="447" t="s">
        <v>2</v>
      </c>
      <c r="R87" s="448"/>
      <c r="S87" s="448"/>
      <c r="T87" s="449"/>
      <c r="U87" s="474" t="s">
        <v>16</v>
      </c>
      <c r="V87" s="475"/>
      <c r="W87" s="475"/>
      <c r="X87" s="475"/>
      <c r="Y87" s="476"/>
      <c r="Z87" s="21"/>
    </row>
    <row r="88" spans="1:26" ht="31.35" customHeight="1">
      <c r="A88" s="21"/>
      <c r="B88" s="438"/>
      <c r="C88" s="438"/>
      <c r="D88" s="438"/>
      <c r="E88" s="438"/>
      <c r="F88" s="438"/>
      <c r="G88" s="438"/>
      <c r="H88" s="438"/>
      <c r="I88" s="438"/>
      <c r="J88" s="438"/>
      <c r="K88" s="438"/>
      <c r="L88" s="438"/>
      <c r="M88" s="438"/>
      <c r="N88" s="438"/>
      <c r="O88" s="438"/>
      <c r="P88" s="23"/>
      <c r="Q88" s="453" t="s">
        <v>3</v>
      </c>
      <c r="R88" s="454"/>
      <c r="S88" s="454"/>
      <c r="T88" s="455"/>
      <c r="U88" s="480">
        <v>2025</v>
      </c>
      <c r="V88" s="481"/>
      <c r="W88" s="481"/>
      <c r="X88" s="481"/>
      <c r="Y88" s="482"/>
      <c r="Z88" s="21"/>
    </row>
    <row r="89" spans="1:26" ht="31.35" customHeight="1">
      <c r="A89" s="21"/>
      <c r="B89" s="438" t="s">
        <v>17</v>
      </c>
      <c r="C89" s="438"/>
      <c r="D89" s="438"/>
      <c r="E89" s="438"/>
      <c r="F89" s="438"/>
      <c r="G89" s="438"/>
      <c r="H89" s="438"/>
      <c r="I89" s="438"/>
      <c r="J89" s="438"/>
      <c r="K89" s="438"/>
      <c r="L89" s="438"/>
      <c r="M89" s="438"/>
      <c r="N89" s="438"/>
      <c r="O89" s="438"/>
      <c r="P89" s="23"/>
      <c r="Q89" s="447" t="s">
        <v>146</v>
      </c>
      <c r="R89" s="448"/>
      <c r="S89" s="448"/>
      <c r="T89" s="449"/>
      <c r="U89" s="450" t="s">
        <v>70</v>
      </c>
      <c r="V89" s="451"/>
      <c r="W89" s="451"/>
      <c r="X89" s="451"/>
      <c r="Y89" s="452"/>
      <c r="Z89" s="21"/>
    </row>
    <row r="90" spans="1:26" ht="31.35" customHeight="1">
      <c r="A90" s="21"/>
      <c r="B90" s="438"/>
      <c r="C90" s="438"/>
      <c r="D90" s="438"/>
      <c r="E90" s="438"/>
      <c r="F90" s="438"/>
      <c r="G90" s="438"/>
      <c r="H90" s="438"/>
      <c r="I90" s="438"/>
      <c r="J90" s="438"/>
      <c r="K90" s="438"/>
      <c r="L90" s="438"/>
      <c r="M90" s="438"/>
      <c r="N90" s="438"/>
      <c r="O90" s="438"/>
      <c r="P90" s="23"/>
      <c r="Q90" s="453" t="s">
        <v>4</v>
      </c>
      <c r="R90" s="454"/>
      <c r="S90" s="454"/>
      <c r="T90" s="455"/>
      <c r="U90" s="477" t="s">
        <v>620</v>
      </c>
      <c r="V90" s="478"/>
      <c r="W90" s="478"/>
      <c r="X90" s="478"/>
      <c r="Y90" s="479"/>
      <c r="Z90" s="21"/>
    </row>
    <row r="91" spans="1:26" ht="31.35" customHeight="1">
      <c r="A91" s="21"/>
      <c r="B91" s="438"/>
      <c r="C91" s="438"/>
      <c r="D91" s="438"/>
      <c r="E91" s="438"/>
      <c r="F91" s="438"/>
      <c r="G91" s="438"/>
      <c r="H91" s="438"/>
      <c r="I91" s="438"/>
      <c r="J91" s="438"/>
      <c r="K91" s="438"/>
      <c r="L91" s="438"/>
      <c r="M91" s="438"/>
      <c r="N91" s="438"/>
      <c r="O91" s="438"/>
      <c r="P91" s="23"/>
      <c r="Q91" s="456" t="s">
        <v>147</v>
      </c>
      <c r="R91" s="457"/>
      <c r="S91" s="457"/>
      <c r="T91" s="458"/>
      <c r="U91" s="474">
        <v>16</v>
      </c>
      <c r="V91" s="475"/>
      <c r="W91" s="475"/>
      <c r="X91" s="475"/>
      <c r="Y91" s="476"/>
      <c r="Z91" s="21"/>
    </row>
    <row r="92" spans="1:26" ht="31.35" customHeight="1">
      <c r="A92" s="21"/>
      <c r="B92" s="438"/>
      <c r="C92" s="438"/>
      <c r="D92" s="438"/>
      <c r="E92" s="438"/>
      <c r="F92" s="438"/>
      <c r="G92" s="438"/>
      <c r="H92" s="438"/>
      <c r="I92" s="438"/>
      <c r="J92" s="438"/>
      <c r="K92" s="438"/>
      <c r="L92" s="438"/>
      <c r="M92" s="438"/>
      <c r="N92" s="438"/>
      <c r="O92" s="438"/>
      <c r="P92" s="23"/>
      <c r="Q92" s="453" t="s">
        <v>38</v>
      </c>
      <c r="R92" s="454"/>
      <c r="S92" s="454"/>
      <c r="T92" s="455"/>
      <c r="U92" s="471" t="s">
        <v>811</v>
      </c>
      <c r="V92" s="472"/>
      <c r="W92" s="472"/>
      <c r="X92" s="472"/>
      <c r="Y92" s="473"/>
      <c r="Z92" s="21"/>
    </row>
    <row r="93" spans="1:26" ht="31.35" customHeight="1">
      <c r="A93" s="21"/>
      <c r="B93" s="438"/>
      <c r="C93" s="438"/>
      <c r="D93" s="438"/>
      <c r="E93" s="438"/>
      <c r="F93" s="438"/>
      <c r="G93" s="438"/>
      <c r="H93" s="438"/>
      <c r="I93" s="438"/>
      <c r="J93" s="438"/>
      <c r="K93" s="438"/>
      <c r="L93" s="438"/>
      <c r="M93" s="438"/>
      <c r="N93" s="438"/>
      <c r="O93" s="438"/>
      <c r="P93" s="23"/>
      <c r="Q93" s="447" t="s">
        <v>148</v>
      </c>
      <c r="R93" s="448"/>
      <c r="S93" s="448"/>
      <c r="T93" s="449"/>
      <c r="U93" s="465" t="s">
        <v>814</v>
      </c>
      <c r="V93" s="466"/>
      <c r="W93" s="466"/>
      <c r="X93" s="466"/>
      <c r="Y93" s="467"/>
      <c r="Z93" s="21"/>
    </row>
    <row r="94" spans="1:26" ht="31.35" customHeight="1">
      <c r="A94" s="21"/>
      <c r="B94" s="438"/>
      <c r="C94" s="438"/>
      <c r="D94" s="438"/>
      <c r="E94" s="438"/>
      <c r="F94" s="438"/>
      <c r="G94" s="438"/>
      <c r="H94" s="438"/>
      <c r="I94" s="438"/>
      <c r="J94" s="438"/>
      <c r="K94" s="438"/>
      <c r="L94" s="438"/>
      <c r="M94" s="438"/>
      <c r="N94" s="438"/>
      <c r="O94" s="438"/>
      <c r="P94" s="23"/>
      <c r="Q94" s="453" t="s">
        <v>5</v>
      </c>
      <c r="R94" s="454"/>
      <c r="S94" s="454"/>
      <c r="T94" s="455"/>
      <c r="U94" s="468" t="s">
        <v>621</v>
      </c>
      <c r="V94" s="469"/>
      <c r="W94" s="469"/>
      <c r="X94" s="469"/>
      <c r="Y94" s="470"/>
      <c r="Z94" s="21"/>
    </row>
    <row r="95" spans="1:26" ht="31.35" customHeight="1">
      <c r="A95" s="23"/>
      <c r="B95" s="438"/>
      <c r="C95" s="438"/>
      <c r="D95" s="438"/>
      <c r="E95" s="438"/>
      <c r="F95" s="438"/>
      <c r="G95" s="438"/>
      <c r="H95" s="438"/>
      <c r="I95" s="438"/>
      <c r="J95" s="438"/>
      <c r="K95" s="438"/>
      <c r="L95" s="438"/>
      <c r="M95" s="438"/>
      <c r="N95" s="438"/>
      <c r="O95" s="438"/>
      <c r="P95" s="23"/>
      <c r="Q95" s="447" t="s">
        <v>6</v>
      </c>
      <c r="R95" s="448"/>
      <c r="S95" s="448"/>
      <c r="T95" s="449"/>
      <c r="U95" s="465" t="s">
        <v>814</v>
      </c>
      <c r="V95" s="466"/>
      <c r="W95" s="466"/>
      <c r="X95" s="466"/>
      <c r="Y95" s="467"/>
      <c r="Z95" s="137"/>
    </row>
    <row r="96" spans="1:26" ht="31.35" customHeight="1">
      <c r="A96" s="23"/>
      <c r="B96" s="23"/>
      <c r="C96" s="23"/>
      <c r="D96" s="23"/>
      <c r="E96" s="23"/>
      <c r="F96" s="23"/>
      <c r="G96" s="23"/>
      <c r="H96" s="23"/>
      <c r="I96" s="23"/>
      <c r="J96" s="23"/>
      <c r="K96" s="23"/>
      <c r="L96" s="23"/>
      <c r="M96" s="23"/>
      <c r="N96" s="23"/>
      <c r="O96" s="23"/>
      <c r="P96" s="23"/>
      <c r="Q96" s="21"/>
      <c r="R96" s="440"/>
      <c r="S96" s="441"/>
      <c r="T96" s="441"/>
      <c r="U96" s="441"/>
      <c r="V96" s="442"/>
      <c r="W96" s="443"/>
      <c r="X96" s="443"/>
      <c r="Y96" s="443"/>
      <c r="Z96" s="21"/>
    </row>
    <row r="97" spans="1:26" ht="31.35" customHeight="1">
      <c r="A97" s="21"/>
      <c r="B97" s="24"/>
      <c r="C97" s="24"/>
      <c r="D97" s="24"/>
      <c r="E97" s="23"/>
      <c r="F97" s="23"/>
      <c r="G97" s="23"/>
      <c r="H97" s="23"/>
      <c r="I97" s="23"/>
      <c r="J97" s="23"/>
      <c r="K97" s="23"/>
      <c r="L97" s="23"/>
      <c r="M97" s="21"/>
      <c r="N97" s="21"/>
      <c r="O97" s="21"/>
      <c r="P97" s="21"/>
      <c r="Q97" s="21"/>
      <c r="R97" s="440"/>
      <c r="S97" s="441"/>
      <c r="T97" s="441"/>
      <c r="U97" s="441"/>
      <c r="V97" s="442"/>
      <c r="W97" s="443"/>
      <c r="X97" s="443"/>
      <c r="Y97" s="443"/>
      <c r="Z97" s="21"/>
    </row>
    <row r="98" spans="1:26" ht="31.35" customHeight="1">
      <c r="A98" s="21"/>
      <c r="B98" s="24"/>
      <c r="C98" s="24"/>
      <c r="D98" s="24"/>
      <c r="E98" s="23"/>
      <c r="F98" s="23"/>
      <c r="G98" s="23"/>
      <c r="H98" s="23"/>
      <c r="I98" s="23"/>
      <c r="J98" s="23"/>
      <c r="K98" s="23"/>
      <c r="L98" s="23"/>
      <c r="M98" s="21"/>
      <c r="N98" s="21"/>
      <c r="O98" s="21"/>
      <c r="P98" s="21"/>
      <c r="Q98" s="21"/>
      <c r="R98" s="440"/>
      <c r="S98" s="441"/>
      <c r="T98" s="441"/>
      <c r="U98" s="441"/>
      <c r="V98" s="440"/>
      <c r="W98" s="441"/>
      <c r="X98" s="441"/>
      <c r="Y98" s="441"/>
      <c r="Z98" s="21"/>
    </row>
    <row r="99" spans="1:26" ht="15" customHeight="1">
      <c r="A99" s="21"/>
      <c r="B99" s="23"/>
      <c r="C99" s="23"/>
      <c r="D99" s="23"/>
      <c r="E99" s="23"/>
      <c r="F99" s="23"/>
      <c r="G99" s="23"/>
      <c r="H99" s="23"/>
      <c r="I99" s="23"/>
      <c r="J99" s="23"/>
      <c r="K99" s="23"/>
      <c r="L99" s="23"/>
      <c r="M99" s="21"/>
      <c r="N99" s="21"/>
      <c r="O99" s="21"/>
      <c r="P99" s="21"/>
      <c r="Q99" s="21"/>
      <c r="R99" s="21"/>
      <c r="S99" s="21"/>
      <c r="T99" s="21"/>
      <c r="U99" s="21"/>
      <c r="V99" s="21"/>
      <c r="W99" s="21"/>
      <c r="X99" s="21"/>
      <c r="Y99" s="21"/>
      <c r="Z99" s="21"/>
    </row>
    <row r="100" spans="1:26" ht="15" customHeight="1">
      <c r="A100" s="21"/>
      <c r="B100" s="23"/>
      <c r="C100" s="23"/>
      <c r="D100" s="23"/>
      <c r="E100" s="23"/>
      <c r="F100" s="23"/>
      <c r="G100" s="23"/>
      <c r="H100" s="23"/>
      <c r="I100" s="23"/>
      <c r="J100" s="23"/>
      <c r="K100" s="23"/>
      <c r="L100" s="23"/>
      <c r="M100" s="21"/>
      <c r="N100" s="21"/>
      <c r="O100" s="21"/>
      <c r="P100" s="21"/>
      <c r="Q100" s="21"/>
      <c r="R100" s="21"/>
      <c r="S100" s="21"/>
      <c r="T100" s="21"/>
      <c r="U100" s="21"/>
      <c r="V100" s="21"/>
      <c r="W100" s="21"/>
      <c r="X100" s="21"/>
      <c r="Y100" s="21"/>
      <c r="Z100" s="21"/>
    </row>
    <row r="101" spans="1:26" ht="15" customHeight="1">
      <c r="A101" s="21"/>
      <c r="B101" s="23"/>
      <c r="C101" s="23"/>
      <c r="D101" s="23"/>
      <c r="E101" s="23"/>
      <c r="F101" s="23"/>
      <c r="G101" s="23"/>
      <c r="H101" s="23"/>
      <c r="I101" s="23"/>
      <c r="J101" s="23"/>
      <c r="K101" s="23"/>
      <c r="L101" s="23"/>
      <c r="M101" s="21"/>
      <c r="N101" s="21"/>
      <c r="O101" s="21"/>
      <c r="P101" s="21"/>
      <c r="Q101" s="21"/>
      <c r="R101" s="21"/>
      <c r="S101" s="21"/>
      <c r="T101" s="21"/>
      <c r="U101" s="21"/>
      <c r="V101" s="21"/>
      <c r="W101" s="21"/>
      <c r="X101" s="21"/>
      <c r="Y101" s="21"/>
      <c r="Z101" s="21"/>
    </row>
    <row r="102" spans="1:26" ht="14.25" customHeight="1">
      <c r="A102" s="21"/>
      <c r="B102" s="21"/>
      <c r="C102" s="21"/>
      <c r="D102" s="21"/>
      <c r="E102" s="23"/>
      <c r="F102" s="23"/>
      <c r="G102" s="23"/>
      <c r="H102" s="23"/>
      <c r="I102" s="23"/>
      <c r="J102" s="23"/>
      <c r="K102" s="23"/>
      <c r="L102" s="23"/>
      <c r="M102" s="21"/>
      <c r="N102" s="21"/>
      <c r="O102" s="21"/>
      <c r="P102" s="21"/>
      <c r="Q102" s="21"/>
      <c r="R102" s="21"/>
      <c r="S102" s="21"/>
      <c r="T102" s="21"/>
      <c r="U102" s="21"/>
      <c r="V102" s="21"/>
      <c r="W102" s="21"/>
      <c r="X102" s="21"/>
      <c r="Y102" s="21"/>
      <c r="Z102" s="21"/>
    </row>
    <row r="103" spans="1:26" ht="15" customHeight="1">
      <c r="A103" s="21"/>
      <c r="B103" s="432" t="s">
        <v>813</v>
      </c>
      <c r="C103" s="432"/>
      <c r="D103" s="432"/>
      <c r="E103" s="432"/>
      <c r="F103" s="432"/>
      <c r="G103" s="432"/>
      <c r="H103" s="432"/>
      <c r="I103" s="432"/>
      <c r="J103" s="432"/>
      <c r="K103" s="432"/>
      <c r="L103" s="432"/>
      <c r="M103" s="432"/>
      <c r="N103" s="432"/>
      <c r="O103" s="432"/>
      <c r="P103" s="432"/>
      <c r="Q103" s="432"/>
      <c r="R103" s="432"/>
      <c r="S103" s="432"/>
      <c r="T103" s="432"/>
      <c r="U103" s="432"/>
      <c r="V103" s="432"/>
      <c r="W103" s="432"/>
      <c r="X103" s="432"/>
      <c r="Y103" s="432"/>
      <c r="Z103" s="25">
        <v>2</v>
      </c>
    </row>
    <row r="104" spans="1:26" ht="15" customHeight="1"/>
    <row r="105" spans="1:26" ht="15" customHeight="1">
      <c r="A105" s="446" t="s">
        <v>36</v>
      </c>
      <c r="B105" s="446"/>
      <c r="C105" s="446"/>
      <c r="D105" s="446"/>
      <c r="E105" s="446"/>
      <c r="F105" s="446"/>
      <c r="G105" s="446"/>
      <c r="H105" s="446"/>
      <c r="I105" s="446"/>
      <c r="J105" s="446"/>
      <c r="K105" s="446"/>
      <c r="L105" s="446"/>
      <c r="M105" s="446"/>
      <c r="N105" s="446"/>
      <c r="O105" s="446"/>
      <c r="P105" s="446"/>
      <c r="Q105" s="446"/>
      <c r="R105" s="446"/>
      <c r="S105" s="446"/>
      <c r="T105" s="446"/>
      <c r="U105" s="446"/>
      <c r="V105" s="446"/>
      <c r="W105" s="446"/>
      <c r="X105" s="446"/>
      <c r="Y105" s="446"/>
      <c r="Z105" s="446"/>
    </row>
    <row r="106" spans="1:26" ht="15" customHeight="1">
      <c r="A106" s="446"/>
      <c r="B106" s="446"/>
      <c r="C106" s="446"/>
      <c r="D106" s="446"/>
      <c r="E106" s="446"/>
      <c r="F106" s="446"/>
      <c r="G106" s="446"/>
      <c r="H106" s="446"/>
      <c r="I106" s="446"/>
      <c r="J106" s="446"/>
      <c r="K106" s="446"/>
      <c r="L106" s="446"/>
      <c r="M106" s="446"/>
      <c r="N106" s="446"/>
      <c r="O106" s="446"/>
      <c r="P106" s="446"/>
      <c r="Q106" s="446"/>
      <c r="R106" s="446"/>
      <c r="S106" s="446"/>
      <c r="T106" s="446"/>
      <c r="U106" s="446"/>
      <c r="V106" s="446"/>
      <c r="W106" s="446"/>
      <c r="X106" s="446"/>
      <c r="Y106" s="446"/>
      <c r="Z106" s="446"/>
    </row>
    <row r="107" spans="1:26" ht="15" customHeight="1">
      <c r="A107" s="446"/>
      <c r="B107" s="446"/>
      <c r="C107" s="446"/>
      <c r="D107" s="446"/>
      <c r="E107" s="446"/>
      <c r="F107" s="446"/>
      <c r="G107" s="446"/>
      <c r="H107" s="446"/>
      <c r="I107" s="446"/>
      <c r="J107" s="446"/>
      <c r="K107" s="446"/>
      <c r="L107" s="446"/>
      <c r="M107" s="446"/>
      <c r="N107" s="446"/>
      <c r="O107" s="446"/>
      <c r="P107" s="446"/>
      <c r="Q107" s="446"/>
      <c r="R107" s="446"/>
      <c r="S107" s="446"/>
      <c r="T107" s="446"/>
      <c r="U107" s="446"/>
      <c r="V107" s="446"/>
      <c r="W107" s="446"/>
      <c r="X107" s="446"/>
      <c r="Y107" s="446"/>
      <c r="Z107" s="446"/>
    </row>
    <row r="108" spans="1:26" ht="15" customHeight="1">
      <c r="A108" s="446"/>
      <c r="B108" s="446"/>
      <c r="C108" s="446"/>
      <c r="D108" s="446"/>
      <c r="E108" s="446"/>
      <c r="F108" s="446"/>
      <c r="G108" s="446"/>
      <c r="H108" s="446"/>
      <c r="I108" s="446"/>
      <c r="J108" s="446"/>
      <c r="K108" s="446"/>
      <c r="L108" s="446"/>
      <c r="M108" s="446"/>
      <c r="N108" s="446"/>
      <c r="O108" s="446"/>
      <c r="P108" s="446"/>
      <c r="Q108" s="446"/>
      <c r="R108" s="446"/>
      <c r="S108" s="446"/>
      <c r="T108" s="446"/>
      <c r="U108" s="446"/>
      <c r="V108" s="446"/>
      <c r="W108" s="446"/>
      <c r="X108" s="446"/>
      <c r="Y108" s="446"/>
      <c r="Z108" s="446"/>
    </row>
    <row r="109" spans="1:26" ht="15" customHeight="1">
      <c r="A109" s="446"/>
      <c r="B109" s="446"/>
      <c r="C109" s="446"/>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row>
    <row r="110" spans="1:26" ht="15" customHeight="1"/>
    <row r="111" spans="1:26" ht="15" customHeight="1">
      <c r="A111" s="439" t="s">
        <v>37</v>
      </c>
      <c r="B111" s="439"/>
      <c r="C111" s="439"/>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row>
    <row r="112" spans="1:26" ht="15" customHeight="1"/>
    <row r="113" spans="5:24" ht="15" customHeight="1">
      <c r="E113" s="366"/>
      <c r="F113" s="366"/>
      <c r="G113" s="366"/>
      <c r="H113" s="366"/>
      <c r="I113" s="366"/>
      <c r="J113" s="366"/>
      <c r="K113" s="366"/>
      <c r="L113" s="366"/>
      <c r="R113" s="366"/>
      <c r="S113" s="366"/>
      <c r="T113" s="366"/>
      <c r="U113" s="366"/>
      <c r="V113" s="366"/>
      <c r="W113" s="366"/>
      <c r="X113" s="366"/>
    </row>
    <row r="114" spans="5:24" ht="15" customHeight="1">
      <c r="E114" s="366"/>
      <c r="F114" s="366"/>
      <c r="G114" s="366"/>
      <c r="H114" s="366"/>
      <c r="I114" s="366"/>
      <c r="J114" s="366"/>
      <c r="K114" s="366"/>
      <c r="L114" s="366"/>
      <c r="R114" s="366"/>
      <c r="S114" s="366"/>
      <c r="T114" s="366"/>
      <c r="U114" s="366"/>
      <c r="V114" s="366"/>
      <c r="W114" s="366"/>
      <c r="X114" s="366"/>
    </row>
    <row r="115" spans="5:24" ht="15" customHeight="1"/>
    <row r="116" spans="5:24" ht="15" customHeight="1"/>
    <row r="117" spans="5:24" ht="15" customHeight="1"/>
    <row r="118" spans="5:24" ht="15" customHeight="1"/>
    <row r="119" spans="5:24" ht="15" customHeight="1"/>
    <row r="120" spans="5:24" ht="15" customHeight="1"/>
    <row r="121" spans="5:24" ht="15" customHeight="1"/>
    <row r="122" spans="5:24" ht="15" customHeight="1"/>
    <row r="123" spans="5:24" ht="15" customHeight="1"/>
    <row r="124" spans="5:24" ht="15" customHeight="1"/>
    <row r="125" spans="5:24" ht="15" customHeight="1"/>
    <row r="126" spans="5:24" ht="15" customHeight="1"/>
    <row r="127" spans="5:24" ht="15" customHeight="1"/>
    <row r="128" spans="5:24" ht="15" customHeight="1"/>
    <row r="129" spans="1:26" ht="15" customHeight="1"/>
    <row r="130" spans="1:26" ht="15" customHeight="1">
      <c r="B130" s="36"/>
    </row>
    <row r="131" spans="1:26" ht="15" customHeight="1">
      <c r="B131" s="32"/>
    </row>
    <row r="132" spans="1:26" ht="15" customHeight="1">
      <c r="B132" s="32"/>
    </row>
    <row r="133" spans="1:26" ht="15" customHeight="1"/>
    <row r="134" spans="1:26" ht="15" customHeight="1">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row>
    <row r="135" spans="1:26" ht="15" customHeight="1">
      <c r="B135" s="36"/>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row>
    <row r="136" spans="1:26" ht="15" customHeight="1">
      <c r="B136" s="32"/>
      <c r="C136" s="35"/>
      <c r="D136" s="35"/>
      <c r="E136" s="35"/>
      <c r="F136" s="35"/>
      <c r="G136" s="35"/>
      <c r="H136" s="35"/>
      <c r="I136" s="35"/>
      <c r="J136" s="35"/>
      <c r="K136" s="35"/>
      <c r="L136" s="35"/>
      <c r="M136" s="35"/>
      <c r="N136" s="35"/>
      <c r="O136" s="35"/>
      <c r="P136" s="35"/>
      <c r="Q136" s="35"/>
      <c r="R136" s="35"/>
      <c r="S136" s="35"/>
      <c r="T136" s="35"/>
      <c r="U136" s="35"/>
      <c r="V136" s="35"/>
      <c r="W136" s="35"/>
      <c r="X136" s="35"/>
      <c r="Y136" s="35"/>
    </row>
    <row r="137" spans="1:26" ht="15" customHeight="1">
      <c r="B137" s="32"/>
      <c r="C137" s="365"/>
      <c r="D137" s="365"/>
      <c r="E137" s="365"/>
      <c r="F137" s="365"/>
      <c r="G137" s="365"/>
      <c r="H137" s="365"/>
      <c r="I137" s="365"/>
      <c r="J137" s="365"/>
      <c r="K137" s="365"/>
      <c r="L137" s="365"/>
      <c r="M137" s="365"/>
      <c r="N137" s="365"/>
      <c r="O137" s="365"/>
      <c r="P137" s="365"/>
      <c r="Q137" s="365"/>
      <c r="R137" s="365"/>
      <c r="S137" s="365"/>
      <c r="T137" s="365"/>
      <c r="U137" s="365"/>
      <c r="V137" s="365"/>
      <c r="W137" s="365"/>
      <c r="X137" s="365"/>
      <c r="Y137" s="365"/>
    </row>
    <row r="138" spans="1:26" ht="15" customHeight="1">
      <c r="B138" s="36" t="s">
        <v>41</v>
      </c>
      <c r="C138" s="365"/>
      <c r="D138" s="365"/>
      <c r="E138" s="365"/>
      <c r="F138" s="365"/>
      <c r="G138" s="365"/>
      <c r="H138" s="365"/>
      <c r="I138" s="365"/>
      <c r="J138" s="365"/>
      <c r="K138" s="365"/>
      <c r="L138" s="365"/>
      <c r="M138" s="365"/>
      <c r="N138" s="365"/>
      <c r="O138" s="365"/>
      <c r="P138" s="365"/>
      <c r="Q138" s="365"/>
      <c r="R138" s="365"/>
      <c r="S138" s="365"/>
      <c r="T138" s="365"/>
      <c r="U138" s="365"/>
      <c r="V138" s="365"/>
      <c r="W138" s="365"/>
      <c r="X138" s="365"/>
      <c r="Y138" s="365"/>
    </row>
    <row r="139" spans="1:26" ht="15" customHeight="1">
      <c r="B139" s="32" t="s">
        <v>42</v>
      </c>
    </row>
    <row r="140" spans="1:26" ht="15" customHeight="1">
      <c r="B140" s="32" t="s">
        <v>43</v>
      </c>
    </row>
    <row r="141" spans="1:26" ht="15" customHeight="1"/>
    <row r="142" spans="1:26" ht="15" customHeight="1">
      <c r="B142" s="432" t="s">
        <v>813</v>
      </c>
      <c r="C142" s="432"/>
      <c r="D142" s="432"/>
      <c r="E142" s="432"/>
      <c r="F142" s="432"/>
      <c r="G142" s="432"/>
      <c r="H142" s="432"/>
      <c r="I142" s="432"/>
      <c r="J142" s="432"/>
      <c r="K142" s="432"/>
      <c r="L142" s="432"/>
      <c r="M142" s="432"/>
      <c r="N142" s="432"/>
      <c r="O142" s="432"/>
      <c r="P142" s="432"/>
      <c r="Q142" s="432"/>
      <c r="R142" s="432"/>
      <c r="S142" s="432"/>
      <c r="T142" s="432"/>
      <c r="U142" s="432"/>
      <c r="V142" s="432"/>
      <c r="W142" s="432"/>
      <c r="X142" s="432"/>
      <c r="Y142" s="432"/>
      <c r="Z142" s="37">
        <v>3</v>
      </c>
    </row>
    <row r="143" spans="1:26">
      <c r="A143" s="21"/>
      <c r="B143" s="444"/>
      <c r="C143" s="444"/>
      <c r="D143" s="444"/>
      <c r="E143" s="444"/>
      <c r="F143" s="444"/>
      <c r="G143" s="444"/>
      <c r="H143" s="444"/>
      <c r="I143" s="444"/>
      <c r="J143" s="444"/>
      <c r="K143" s="444"/>
      <c r="L143" s="444"/>
      <c r="M143" s="444"/>
      <c r="N143" s="21"/>
      <c r="O143" s="21"/>
      <c r="P143" s="21"/>
      <c r="Q143" s="21"/>
      <c r="R143" s="21"/>
      <c r="S143" s="21"/>
      <c r="T143" s="21"/>
      <c r="U143" s="21"/>
      <c r="V143" s="21"/>
      <c r="W143" s="21"/>
      <c r="X143" s="21"/>
      <c r="Y143" s="21"/>
      <c r="Z143" s="21"/>
    </row>
    <row r="144" spans="1:26" ht="15" customHeight="1">
      <c r="A144" s="445" t="s">
        <v>119</v>
      </c>
      <c r="B144" s="445"/>
      <c r="C144" s="445"/>
      <c r="D144" s="445"/>
      <c r="E144" s="445"/>
      <c r="F144" s="445"/>
      <c r="G144" s="445"/>
      <c r="H144" s="445"/>
      <c r="I144" s="445"/>
      <c r="J144" s="445"/>
      <c r="K144" s="445"/>
      <c r="L144" s="445"/>
      <c r="M144" s="445"/>
      <c r="N144" s="445"/>
      <c r="O144" s="445"/>
      <c r="P144" s="445"/>
      <c r="Q144" s="445"/>
      <c r="R144" s="445"/>
      <c r="S144" s="445"/>
      <c r="T144" s="445"/>
      <c r="U144" s="445"/>
      <c r="V144" s="445"/>
      <c r="W144" s="445"/>
      <c r="X144" s="445"/>
      <c r="Y144" s="445"/>
      <c r="Z144" s="445"/>
    </row>
    <row r="145" spans="1:26" ht="15" customHeight="1">
      <c r="A145" s="445"/>
      <c r="B145" s="445"/>
      <c r="C145" s="445"/>
      <c r="D145" s="445"/>
      <c r="E145" s="445"/>
      <c r="F145" s="445"/>
      <c r="G145" s="445"/>
      <c r="H145" s="445"/>
      <c r="I145" s="445"/>
      <c r="J145" s="445"/>
      <c r="K145" s="445"/>
      <c r="L145" s="445"/>
      <c r="M145" s="445"/>
      <c r="N145" s="445"/>
      <c r="O145" s="445"/>
      <c r="P145" s="445"/>
      <c r="Q145" s="445"/>
      <c r="R145" s="445"/>
      <c r="S145" s="445"/>
      <c r="T145" s="445"/>
      <c r="U145" s="445"/>
      <c r="V145" s="445"/>
      <c r="W145" s="445"/>
      <c r="X145" s="445"/>
      <c r="Y145" s="445"/>
      <c r="Z145" s="445"/>
    </row>
    <row r="146" spans="1:26" ht="15" customHeight="1">
      <c r="A146" s="445"/>
      <c r="B146" s="445"/>
      <c r="C146" s="445"/>
      <c r="D146" s="445"/>
      <c r="E146" s="445"/>
      <c r="F146" s="445"/>
      <c r="G146" s="445"/>
      <c r="H146" s="445"/>
      <c r="I146" s="445"/>
      <c r="J146" s="445"/>
      <c r="K146" s="445"/>
      <c r="L146" s="445"/>
      <c r="M146" s="445"/>
      <c r="N146" s="445"/>
      <c r="O146" s="445"/>
      <c r="P146" s="445"/>
      <c r="Q146" s="445"/>
      <c r="R146" s="445"/>
      <c r="S146" s="445"/>
      <c r="T146" s="445"/>
      <c r="U146" s="445"/>
      <c r="V146" s="445"/>
      <c r="W146" s="445"/>
      <c r="X146" s="445"/>
      <c r="Y146" s="445"/>
      <c r="Z146" s="445"/>
    </row>
    <row r="147" spans="1:26" ht="15" customHeight="1">
      <c r="A147" s="445"/>
      <c r="B147" s="445"/>
      <c r="C147" s="445"/>
      <c r="D147" s="445"/>
      <c r="E147" s="445"/>
      <c r="F147" s="445"/>
      <c r="G147" s="445"/>
      <c r="H147" s="445"/>
      <c r="I147" s="445"/>
      <c r="J147" s="445"/>
      <c r="K147" s="445"/>
      <c r="L147" s="445"/>
      <c r="M147" s="445"/>
      <c r="N147" s="445"/>
      <c r="O147" s="445"/>
      <c r="P147" s="445"/>
      <c r="Q147" s="445"/>
      <c r="R147" s="445"/>
      <c r="S147" s="445"/>
      <c r="T147" s="445"/>
      <c r="U147" s="445"/>
      <c r="V147" s="445"/>
      <c r="W147" s="445"/>
      <c r="X147" s="445"/>
      <c r="Y147" s="445"/>
      <c r="Z147" s="445"/>
    </row>
    <row r="148" spans="1:26" ht="15" customHeight="1">
      <c r="A148" s="445"/>
      <c r="B148" s="445"/>
      <c r="C148" s="445"/>
      <c r="D148" s="445"/>
      <c r="E148" s="445"/>
      <c r="F148" s="445"/>
      <c r="G148" s="445"/>
      <c r="H148" s="445"/>
      <c r="I148" s="445"/>
      <c r="J148" s="445"/>
      <c r="K148" s="445"/>
      <c r="L148" s="445"/>
      <c r="M148" s="445"/>
      <c r="N148" s="445"/>
      <c r="O148" s="445"/>
      <c r="P148" s="445"/>
      <c r="Q148" s="445"/>
      <c r="R148" s="445"/>
      <c r="S148" s="445"/>
      <c r="T148" s="445"/>
      <c r="U148" s="445"/>
      <c r="V148" s="445"/>
      <c r="W148" s="445"/>
      <c r="X148" s="445"/>
      <c r="Y148" s="445"/>
      <c r="Z148" s="445"/>
    </row>
    <row r="149" spans="1:26" ht="15" customHeight="1">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5" customHeight="1">
      <c r="A150" s="439" t="s">
        <v>21</v>
      </c>
      <c r="B150" s="439"/>
      <c r="C150" s="439"/>
      <c r="D150" s="439"/>
      <c r="E150" s="439"/>
      <c r="F150" s="439"/>
      <c r="G150" s="439"/>
      <c r="H150" s="439"/>
      <c r="I150" s="439"/>
      <c r="J150" s="439"/>
      <c r="K150" s="439"/>
      <c r="L150" s="439"/>
      <c r="M150" s="439"/>
      <c r="N150" s="439"/>
      <c r="O150" s="439"/>
      <c r="P150" s="439"/>
      <c r="Q150" s="439"/>
      <c r="R150" s="439"/>
      <c r="S150" s="439"/>
      <c r="T150" s="439"/>
      <c r="U150" s="439"/>
      <c r="V150" s="439"/>
      <c r="W150" s="439"/>
      <c r="X150" s="439"/>
      <c r="Y150" s="439"/>
      <c r="Z150" s="439"/>
    </row>
    <row r="151" spans="1:26" ht="15" customHeight="1">
      <c r="A151" s="21"/>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1"/>
      <c r="Z151" s="21"/>
    </row>
    <row r="152" spans="1:26" ht="30" customHeight="1">
      <c r="A152" s="21"/>
      <c r="B152" s="433" t="s">
        <v>817</v>
      </c>
      <c r="C152" s="433"/>
      <c r="D152" s="433"/>
      <c r="E152" s="433"/>
      <c r="F152" s="433"/>
      <c r="G152" s="433"/>
      <c r="H152" s="433"/>
      <c r="I152" s="433"/>
      <c r="J152" s="433"/>
      <c r="K152" s="433"/>
      <c r="L152" s="433"/>
      <c r="M152" s="433"/>
      <c r="N152" s="21"/>
      <c r="O152" s="438" t="s">
        <v>816</v>
      </c>
      <c r="P152" s="438"/>
      <c r="Q152" s="438"/>
      <c r="R152" s="438"/>
      <c r="S152" s="438"/>
      <c r="T152" s="438"/>
      <c r="U152" s="438"/>
      <c r="V152" s="438"/>
      <c r="W152" s="438"/>
      <c r="X152" s="438"/>
      <c r="Y152" s="438"/>
      <c r="Z152" s="134"/>
    </row>
    <row r="153" spans="1:26" ht="26.25" customHeight="1">
      <c r="A153" s="21"/>
      <c r="B153" s="140" t="s">
        <v>621</v>
      </c>
      <c r="C153" s="434" t="s">
        <v>10</v>
      </c>
      <c r="D153" s="434"/>
      <c r="E153" s="435">
        <v>0.85243100000000005</v>
      </c>
      <c r="F153" s="435" t="s">
        <v>7</v>
      </c>
      <c r="G153" s="141" t="s">
        <v>7</v>
      </c>
      <c r="H153" s="141" t="s">
        <v>7</v>
      </c>
      <c r="I153" s="434" t="s">
        <v>10</v>
      </c>
      <c r="J153" s="434"/>
      <c r="K153" s="435">
        <v>1.173116</v>
      </c>
      <c r="L153" s="435" t="e">
        <v>#REF!</v>
      </c>
      <c r="M153" s="140" t="s">
        <v>621</v>
      </c>
      <c r="N153" s="21"/>
      <c r="O153" s="438"/>
      <c r="P153" s="438"/>
      <c r="Q153" s="438"/>
      <c r="R153" s="438"/>
      <c r="S153" s="438"/>
      <c r="T153" s="438"/>
      <c r="U153" s="438"/>
      <c r="V153" s="438"/>
      <c r="W153" s="438"/>
      <c r="X153" s="438"/>
      <c r="Y153" s="438"/>
      <c r="Z153" s="134"/>
    </row>
    <row r="154" spans="1:26" ht="26.25" customHeight="1">
      <c r="A154" s="21"/>
      <c r="B154" s="138" t="s">
        <v>621</v>
      </c>
      <c r="C154" s="436" t="s">
        <v>10</v>
      </c>
      <c r="D154" s="436"/>
      <c r="E154" s="437">
        <v>0.74429999999999996</v>
      </c>
      <c r="F154" s="437" t="s">
        <v>7</v>
      </c>
      <c r="G154" s="138" t="s">
        <v>11</v>
      </c>
      <c r="H154" s="138" t="s">
        <v>11</v>
      </c>
      <c r="I154" s="436" t="s">
        <v>10</v>
      </c>
      <c r="J154" s="436"/>
      <c r="K154" s="437">
        <v>1.343545</v>
      </c>
      <c r="L154" s="437" t="e">
        <v>#REF!</v>
      </c>
      <c r="M154" s="139" t="s">
        <v>621</v>
      </c>
      <c r="N154" s="21"/>
      <c r="O154" s="438"/>
      <c r="P154" s="438"/>
      <c r="Q154" s="438"/>
      <c r="R154" s="438"/>
      <c r="S154" s="438"/>
      <c r="T154" s="438"/>
      <c r="U154" s="438"/>
      <c r="V154" s="438"/>
      <c r="W154" s="438"/>
      <c r="X154" s="438"/>
      <c r="Y154" s="438"/>
      <c r="Z154" s="134"/>
    </row>
    <row r="155" spans="1:26" ht="26.25" customHeight="1">
      <c r="A155" s="21"/>
      <c r="B155" s="140" t="s">
        <v>621</v>
      </c>
      <c r="C155" s="434" t="s">
        <v>10</v>
      </c>
      <c r="D155" s="434"/>
      <c r="E155" s="435">
        <v>1</v>
      </c>
      <c r="F155" s="435" t="s">
        <v>7</v>
      </c>
      <c r="G155" s="141" t="s">
        <v>12</v>
      </c>
      <c r="H155" s="141" t="s">
        <v>12</v>
      </c>
      <c r="I155" s="434" t="s">
        <v>10</v>
      </c>
      <c r="J155" s="434"/>
      <c r="K155" s="435">
        <v>1</v>
      </c>
      <c r="L155" s="435" t="e">
        <v>#REF!</v>
      </c>
      <c r="M155" s="140" t="s">
        <v>621</v>
      </c>
      <c r="N155" s="21"/>
      <c r="O155" s="438"/>
      <c r="P155" s="438"/>
      <c r="Q155" s="438"/>
      <c r="R155" s="438"/>
      <c r="S155" s="438"/>
      <c r="T155" s="438"/>
      <c r="U155" s="438"/>
      <c r="V155" s="438"/>
      <c r="W155" s="438"/>
      <c r="X155" s="438"/>
      <c r="Y155" s="438"/>
      <c r="Z155" s="134"/>
    </row>
    <row r="156" spans="1:26" ht="26.25" customHeight="1">
      <c r="A156" s="21"/>
      <c r="B156" s="21"/>
      <c r="C156" s="21"/>
      <c r="D156" s="21"/>
      <c r="E156" s="21"/>
      <c r="F156" s="21"/>
      <c r="G156" s="21"/>
      <c r="H156" s="21"/>
      <c r="I156" s="21"/>
      <c r="J156" s="21"/>
      <c r="K156" s="21"/>
      <c r="L156" s="21"/>
      <c r="M156" s="21"/>
      <c r="N156" s="21"/>
      <c r="O156" s="134"/>
      <c r="P156" s="134"/>
      <c r="Q156" s="134"/>
      <c r="R156" s="134"/>
      <c r="S156" s="134"/>
      <c r="T156" s="134"/>
      <c r="U156" s="134"/>
      <c r="V156" s="134"/>
      <c r="W156" s="134"/>
      <c r="X156" s="134"/>
      <c r="Y156" s="134"/>
      <c r="Z156" s="134"/>
    </row>
    <row r="157" spans="1:26" ht="26.25" customHeight="1">
      <c r="A157" s="21"/>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28"/>
    </row>
    <row r="158" spans="1:26" ht="26.25" customHeight="1">
      <c r="A158" s="21"/>
      <c r="B158" s="43"/>
      <c r="C158" s="43"/>
      <c r="D158" s="43"/>
      <c r="E158" s="43"/>
      <c r="F158" s="43"/>
      <c r="G158" s="43"/>
      <c r="H158" s="43"/>
      <c r="I158" s="43"/>
      <c r="J158" s="43"/>
      <c r="K158" s="43"/>
      <c r="L158" s="43"/>
      <c r="M158" s="44"/>
      <c r="N158" s="49"/>
      <c r="O158" s="45"/>
      <c r="P158" s="45"/>
      <c r="Q158" s="45"/>
      <c r="R158" s="45"/>
      <c r="S158" s="45"/>
      <c r="T158" s="45"/>
      <c r="U158" s="45"/>
      <c r="V158" s="45"/>
      <c r="W158" s="45"/>
      <c r="X158" s="45"/>
      <c r="Y158" s="45"/>
      <c r="Z158" s="29"/>
    </row>
    <row r="159" spans="1:26" ht="26.25" customHeight="1">
      <c r="A159" s="21"/>
      <c r="B159" s="45"/>
      <c r="C159" s="45"/>
      <c r="D159" s="45"/>
      <c r="E159" s="45"/>
      <c r="F159" s="45"/>
      <c r="G159" s="45"/>
      <c r="H159" s="45"/>
      <c r="I159" s="45"/>
      <c r="J159" s="45"/>
      <c r="K159" s="45"/>
      <c r="L159" s="45"/>
      <c r="M159" s="46"/>
      <c r="N159" s="49"/>
      <c r="O159" s="45"/>
      <c r="P159" s="45"/>
      <c r="Q159" s="45"/>
      <c r="R159" s="45"/>
      <c r="S159" s="45"/>
      <c r="T159" s="45"/>
      <c r="U159" s="45"/>
      <c r="V159" s="45"/>
      <c r="W159" s="45"/>
      <c r="X159" s="45"/>
      <c r="Y159" s="45"/>
      <c r="Z159" s="29"/>
    </row>
    <row r="160" spans="1:26" ht="26.25" customHeight="1">
      <c r="A160" s="21"/>
      <c r="B160" s="47"/>
      <c r="C160" s="47"/>
      <c r="D160" s="47"/>
      <c r="E160" s="47"/>
      <c r="F160" s="47"/>
      <c r="G160" s="47"/>
      <c r="H160" s="47"/>
      <c r="I160" s="47"/>
      <c r="J160" s="47"/>
      <c r="K160" s="47"/>
      <c r="L160" s="47"/>
      <c r="M160" s="48"/>
      <c r="N160" s="50"/>
      <c r="O160" s="47"/>
      <c r="P160" s="47"/>
      <c r="Q160" s="47"/>
      <c r="R160" s="47"/>
      <c r="S160" s="47"/>
      <c r="T160" s="47"/>
      <c r="U160" s="47"/>
      <c r="V160" s="47"/>
      <c r="W160" s="47"/>
      <c r="X160" s="47"/>
      <c r="Y160" s="47"/>
      <c r="Z160" s="29"/>
    </row>
    <row r="161" spans="1:26" ht="26.25" customHeight="1">
      <c r="A161" s="21"/>
      <c r="B161" s="43"/>
      <c r="C161" s="43"/>
      <c r="D161" s="43"/>
      <c r="E161" s="43"/>
      <c r="F161" s="43"/>
      <c r="G161" s="43"/>
      <c r="H161" s="43"/>
      <c r="I161" s="43"/>
      <c r="J161" s="43"/>
      <c r="K161" s="43"/>
      <c r="L161" s="43"/>
      <c r="M161" s="44"/>
      <c r="N161" s="51"/>
      <c r="O161" s="43"/>
      <c r="P161" s="43"/>
      <c r="Q161" s="43"/>
      <c r="R161" s="43"/>
      <c r="S161" s="43"/>
      <c r="T161" s="43"/>
      <c r="U161" s="43"/>
      <c r="V161" s="43"/>
      <c r="W161" s="43"/>
      <c r="X161" s="43"/>
      <c r="Y161" s="43"/>
      <c r="Z161" s="29"/>
    </row>
    <row r="162" spans="1:26" ht="26.25" customHeight="1">
      <c r="A162" s="21"/>
      <c r="B162" s="45"/>
      <c r="C162" s="45"/>
      <c r="D162" s="45"/>
      <c r="E162" s="45"/>
      <c r="F162" s="45"/>
      <c r="G162" s="45"/>
      <c r="H162" s="45"/>
      <c r="I162" s="45"/>
      <c r="J162" s="45"/>
      <c r="K162" s="45"/>
      <c r="L162" s="45"/>
      <c r="M162" s="46"/>
      <c r="N162" s="49"/>
      <c r="O162" s="45"/>
      <c r="P162" s="45"/>
      <c r="Q162" s="45"/>
      <c r="R162" s="45"/>
      <c r="S162" s="45"/>
      <c r="T162" s="45"/>
      <c r="U162" s="45"/>
      <c r="V162" s="45"/>
      <c r="W162" s="45"/>
      <c r="X162" s="45"/>
      <c r="Y162" s="45"/>
      <c r="Z162" s="29"/>
    </row>
    <row r="163" spans="1:26" ht="26.25" customHeight="1">
      <c r="A163" s="21"/>
      <c r="B163" s="47"/>
      <c r="C163" s="47"/>
      <c r="D163" s="47"/>
      <c r="E163" s="47"/>
      <c r="F163" s="47"/>
      <c r="G163" s="47"/>
      <c r="H163" s="47"/>
      <c r="I163" s="47"/>
      <c r="J163" s="47"/>
      <c r="K163" s="47"/>
      <c r="L163" s="47"/>
      <c r="M163" s="48"/>
      <c r="N163" s="50"/>
      <c r="O163" s="47"/>
      <c r="P163" s="47"/>
      <c r="Q163" s="47"/>
      <c r="R163" s="47"/>
      <c r="S163" s="47"/>
      <c r="T163" s="47"/>
      <c r="U163" s="47"/>
      <c r="V163" s="47"/>
      <c r="W163" s="47"/>
      <c r="X163" s="47"/>
      <c r="Y163" s="47"/>
      <c r="Z163" s="29"/>
    </row>
    <row r="164" spans="1:26" ht="26.25" customHeight="1">
      <c r="A164" s="21"/>
      <c r="B164" s="45"/>
      <c r="C164" s="45"/>
      <c r="D164" s="45"/>
      <c r="E164" s="45"/>
      <c r="F164" s="45"/>
      <c r="G164" s="45"/>
      <c r="H164" s="45"/>
      <c r="I164" s="45"/>
      <c r="J164" s="45"/>
      <c r="K164" s="45"/>
      <c r="L164" s="45"/>
      <c r="M164" s="45"/>
      <c r="N164" s="49"/>
      <c r="O164" s="45"/>
      <c r="P164" s="45"/>
      <c r="Q164" s="45"/>
      <c r="R164" s="45"/>
      <c r="S164" s="45"/>
      <c r="T164" s="45"/>
      <c r="U164" s="45"/>
      <c r="V164" s="45"/>
      <c r="W164" s="45"/>
      <c r="X164" s="45"/>
      <c r="Y164" s="45"/>
      <c r="Z164" s="29"/>
    </row>
    <row r="165" spans="1:26" ht="26.25" customHeight="1">
      <c r="A165" s="21"/>
      <c r="B165" s="45"/>
      <c r="C165" s="45"/>
      <c r="D165" s="45"/>
      <c r="E165" s="45"/>
      <c r="F165" s="45"/>
      <c r="G165" s="45"/>
      <c r="H165" s="45"/>
      <c r="I165" s="45"/>
      <c r="J165" s="45"/>
      <c r="K165" s="45"/>
      <c r="L165" s="45"/>
      <c r="M165" s="45"/>
      <c r="N165" s="49"/>
      <c r="O165" s="45"/>
      <c r="P165" s="45"/>
      <c r="Q165" s="45"/>
      <c r="R165" s="45"/>
      <c r="S165" s="45"/>
      <c r="T165" s="45"/>
      <c r="U165" s="45"/>
      <c r="V165" s="45"/>
      <c r="W165" s="45"/>
      <c r="X165" s="45"/>
      <c r="Y165" s="45"/>
      <c r="Z165" s="29"/>
    </row>
    <row r="166" spans="1:26">
      <c r="A166" s="21"/>
      <c r="B166" s="45"/>
      <c r="C166" s="45"/>
      <c r="D166" s="45"/>
      <c r="E166" s="45"/>
      <c r="F166" s="45"/>
      <c r="G166" s="45"/>
      <c r="H166" s="45"/>
      <c r="I166" s="45"/>
      <c r="J166" s="45"/>
      <c r="K166" s="45"/>
      <c r="L166" s="45"/>
      <c r="M166" s="45"/>
      <c r="N166" s="49"/>
      <c r="O166" s="45"/>
      <c r="P166" s="45"/>
      <c r="Q166" s="45"/>
      <c r="R166" s="45"/>
      <c r="S166" s="45"/>
      <c r="T166" s="45"/>
      <c r="U166" s="45"/>
      <c r="V166" s="45"/>
      <c r="W166" s="45"/>
      <c r="X166" s="45"/>
      <c r="Y166" s="45"/>
      <c r="Z166" s="21"/>
    </row>
    <row r="167" spans="1:26">
      <c r="A167" s="21"/>
      <c r="B167" s="45"/>
      <c r="C167" s="45"/>
      <c r="D167" s="45"/>
      <c r="E167" s="45"/>
      <c r="F167" s="45"/>
      <c r="G167" s="45"/>
      <c r="H167" s="45"/>
      <c r="I167" s="45"/>
      <c r="J167" s="45"/>
      <c r="K167" s="45"/>
      <c r="L167" s="45"/>
      <c r="M167" s="45"/>
      <c r="N167" s="49"/>
      <c r="O167" s="45"/>
      <c r="P167" s="45"/>
      <c r="Q167" s="45"/>
      <c r="R167" s="45"/>
      <c r="S167" s="45"/>
      <c r="T167" s="45"/>
      <c r="U167" s="45"/>
      <c r="V167" s="45"/>
      <c r="W167" s="45"/>
      <c r="X167" s="45"/>
      <c r="Y167" s="45"/>
      <c r="Z167" s="21"/>
    </row>
    <row r="168" spans="1:26" ht="9"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26.25"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c r="A170" s="21"/>
      <c r="B170" s="432" t="s">
        <v>813</v>
      </c>
      <c r="C170" s="432"/>
      <c r="D170" s="432"/>
      <c r="E170" s="432"/>
      <c r="F170" s="432"/>
      <c r="G170" s="432"/>
      <c r="H170" s="432"/>
      <c r="I170" s="432"/>
      <c r="J170" s="432"/>
      <c r="K170" s="432"/>
      <c r="L170" s="432"/>
      <c r="M170" s="432"/>
      <c r="N170" s="432"/>
      <c r="O170" s="432"/>
      <c r="P170" s="432"/>
      <c r="Q170" s="432"/>
      <c r="R170" s="432"/>
      <c r="S170" s="432"/>
      <c r="T170" s="432"/>
      <c r="U170" s="432"/>
      <c r="V170" s="432"/>
      <c r="W170" s="432"/>
      <c r="X170" s="432"/>
      <c r="Y170" s="432"/>
      <c r="Z170" s="25">
        <v>4</v>
      </c>
    </row>
    <row r="173" spans="1:26" ht="15" hidden="1" customHeight="1">
      <c r="B173" s="397"/>
      <c r="C173" s="397"/>
      <c r="D173" s="397"/>
      <c r="E173" s="397"/>
      <c r="F173" s="397"/>
      <c r="G173" s="397"/>
      <c r="H173" s="397"/>
      <c r="I173" s="397"/>
      <c r="J173" s="397"/>
      <c r="K173" s="397"/>
      <c r="L173" s="397"/>
      <c r="M173" s="397"/>
      <c r="N173" s="397"/>
    </row>
    <row r="174" spans="1:26" ht="15" hidden="1" customHeight="1">
      <c r="B174" s="399"/>
      <c r="C174" s="399"/>
      <c r="D174" s="399"/>
      <c r="E174" s="402"/>
      <c r="F174" s="403"/>
      <c r="G174" s="403"/>
      <c r="H174" s="461" t="s">
        <v>72</v>
      </c>
      <c r="I174" s="461"/>
      <c r="J174" s="404" t="s">
        <v>73</v>
      </c>
      <c r="K174" s="404"/>
      <c r="L174" s="404" t="s">
        <v>74</v>
      </c>
      <c r="M174" s="404"/>
      <c r="N174" s="397"/>
    </row>
    <row r="175" spans="1:26" ht="15" hidden="1" customHeight="1">
      <c r="B175" s="399"/>
      <c r="C175" s="399"/>
      <c r="D175" s="399"/>
      <c r="E175" s="402"/>
      <c r="F175" s="403"/>
      <c r="G175" s="403"/>
      <c r="H175" s="403" t="s">
        <v>18</v>
      </c>
      <c r="I175" s="403" t="s">
        <v>83</v>
      </c>
      <c r="J175" s="403" t="s">
        <v>18</v>
      </c>
      <c r="K175" s="403" t="s">
        <v>83</v>
      </c>
      <c r="L175" s="403" t="s">
        <v>18</v>
      </c>
      <c r="M175" s="403" t="s">
        <v>83</v>
      </c>
      <c r="N175" s="397"/>
    </row>
    <row r="176" spans="1:26" ht="15" hidden="1" customHeight="1">
      <c r="B176" s="399"/>
      <c r="C176" s="399"/>
      <c r="D176" s="399"/>
      <c r="E176" s="402"/>
      <c r="F176" s="403"/>
      <c r="G176" s="405">
        <v>0.95</v>
      </c>
      <c r="H176" s="406"/>
      <c r="I176" s="406">
        <v>900</v>
      </c>
      <c r="J176" s="406"/>
      <c r="K176" s="406">
        <v>1400</v>
      </c>
      <c r="L176" s="406"/>
      <c r="M176" s="406">
        <v>2250</v>
      </c>
      <c r="N176" s="397"/>
    </row>
    <row r="177" spans="2:14" ht="15" hidden="1" customHeight="1">
      <c r="B177" s="399"/>
      <c r="C177" s="399"/>
      <c r="D177" s="399"/>
      <c r="E177" s="402"/>
      <c r="F177" s="403"/>
      <c r="G177" s="405">
        <v>0.75</v>
      </c>
      <c r="H177" s="406"/>
      <c r="I177" s="406">
        <v>800</v>
      </c>
      <c r="J177" s="406"/>
      <c r="K177" s="406">
        <v>1200</v>
      </c>
      <c r="L177" s="406"/>
      <c r="M177" s="406">
        <v>1750</v>
      </c>
      <c r="N177" s="397"/>
    </row>
    <row r="178" spans="2:14" ht="15" hidden="1" customHeight="1">
      <c r="B178" s="399"/>
      <c r="C178" s="399"/>
      <c r="D178" s="399"/>
      <c r="E178" s="402"/>
      <c r="F178" s="403"/>
      <c r="G178" s="405">
        <v>0.5</v>
      </c>
      <c r="H178" s="406"/>
      <c r="I178" s="406">
        <v>650</v>
      </c>
      <c r="J178" s="406"/>
      <c r="K178" s="406">
        <v>1000</v>
      </c>
      <c r="L178" s="406"/>
      <c r="M178" s="406">
        <v>1500</v>
      </c>
      <c r="N178" s="397"/>
    </row>
    <row r="179" spans="2:14" ht="15" hidden="1" customHeight="1">
      <c r="B179" s="399"/>
      <c r="C179" s="399"/>
      <c r="D179" s="399"/>
      <c r="E179" s="402"/>
      <c r="F179" s="403"/>
      <c r="G179" s="405">
        <v>0.25</v>
      </c>
      <c r="H179" s="406"/>
      <c r="I179" s="406">
        <v>500</v>
      </c>
      <c r="J179" s="406"/>
      <c r="K179" s="406">
        <v>850</v>
      </c>
      <c r="L179" s="406"/>
      <c r="M179" s="406">
        <v>1250</v>
      </c>
      <c r="N179" s="397"/>
    </row>
    <row r="180" spans="2:14" ht="15" hidden="1" customHeight="1">
      <c r="B180" s="399"/>
      <c r="C180" s="399"/>
      <c r="D180" s="399"/>
      <c r="E180" s="402"/>
      <c r="F180" s="403"/>
      <c r="G180" s="405">
        <v>0.05</v>
      </c>
      <c r="H180" s="406"/>
      <c r="I180" s="406">
        <v>400</v>
      </c>
      <c r="J180" s="406"/>
      <c r="K180" s="406">
        <v>700</v>
      </c>
      <c r="L180" s="406"/>
      <c r="M180" s="406">
        <v>1100</v>
      </c>
      <c r="N180" s="397"/>
    </row>
    <row r="181" spans="2:14" ht="15" hidden="1" customHeight="1">
      <c r="B181" s="399"/>
      <c r="C181" s="399"/>
      <c r="D181" s="399"/>
      <c r="E181" s="402"/>
      <c r="F181" s="403"/>
      <c r="G181" s="403"/>
      <c r="H181" s="406"/>
      <c r="I181" s="407"/>
      <c r="J181" s="408"/>
      <c r="K181" s="407"/>
      <c r="L181" s="408"/>
      <c r="M181" s="407"/>
      <c r="N181" s="397"/>
    </row>
    <row r="182" spans="2:14" ht="15" hidden="1" customHeight="1">
      <c r="B182" s="399"/>
      <c r="C182" s="399"/>
      <c r="D182" s="399"/>
      <c r="E182" s="402"/>
      <c r="F182" s="403"/>
      <c r="G182" s="405">
        <v>1</v>
      </c>
      <c r="H182" s="406">
        <v>800</v>
      </c>
      <c r="I182" s="406"/>
      <c r="J182" s="406">
        <v>1300</v>
      </c>
      <c r="K182" s="406"/>
      <c r="L182" s="406">
        <v>2000</v>
      </c>
      <c r="M182" s="406"/>
      <c r="N182" s="397"/>
    </row>
    <row r="183" spans="2:14" ht="15" hidden="1" customHeight="1">
      <c r="B183" s="399"/>
      <c r="C183" s="399"/>
      <c r="D183" s="399"/>
      <c r="E183" s="402"/>
      <c r="F183" s="403"/>
      <c r="G183" s="405">
        <v>0.75</v>
      </c>
      <c r="H183" s="406">
        <v>700</v>
      </c>
      <c r="I183" s="406"/>
      <c r="J183" s="406">
        <v>1175</v>
      </c>
      <c r="K183" s="406"/>
      <c r="L183" s="406">
        <v>1800</v>
      </c>
      <c r="M183" s="406"/>
      <c r="N183" s="397"/>
    </row>
    <row r="184" spans="2:14" ht="15" hidden="1" customHeight="1">
      <c r="B184" s="399"/>
      <c r="C184" s="399"/>
      <c r="D184" s="399"/>
      <c r="E184" s="402"/>
      <c r="F184" s="403"/>
      <c r="G184" s="405">
        <v>0.5</v>
      </c>
      <c r="H184" s="406">
        <v>600</v>
      </c>
      <c r="I184" s="406"/>
      <c r="J184" s="406">
        <v>1050</v>
      </c>
      <c r="K184" s="406"/>
      <c r="L184" s="406">
        <v>1600</v>
      </c>
      <c r="M184" s="406"/>
      <c r="N184" s="397"/>
    </row>
    <row r="185" spans="2:14" ht="15" hidden="1" customHeight="1">
      <c r="B185" s="399"/>
      <c r="C185" s="399"/>
      <c r="D185" s="399"/>
      <c r="E185" s="402"/>
      <c r="F185" s="403"/>
      <c r="G185" s="405">
        <v>0.25</v>
      </c>
      <c r="H185" s="406">
        <v>550</v>
      </c>
      <c r="I185" s="406"/>
      <c r="J185" s="406">
        <v>950</v>
      </c>
      <c r="K185" s="406"/>
      <c r="L185" s="406">
        <v>1400</v>
      </c>
      <c r="M185" s="406"/>
      <c r="N185" s="397"/>
    </row>
    <row r="186" spans="2:14" ht="15" hidden="1" customHeight="1">
      <c r="B186" s="399"/>
      <c r="C186" s="399"/>
      <c r="D186" s="399"/>
      <c r="E186" s="402"/>
      <c r="F186" s="403"/>
      <c r="G186" s="405">
        <v>0</v>
      </c>
      <c r="H186" s="406">
        <v>500</v>
      </c>
      <c r="I186" s="406"/>
      <c r="J186" s="406">
        <v>800</v>
      </c>
      <c r="K186" s="406"/>
      <c r="L186" s="406">
        <v>1200</v>
      </c>
      <c r="M186" s="406"/>
      <c r="N186" s="397"/>
    </row>
    <row r="187" spans="2:14" ht="15" hidden="1" customHeight="1">
      <c r="B187" s="399"/>
      <c r="C187" s="399"/>
      <c r="D187" s="399"/>
      <c r="E187" s="402"/>
      <c r="F187" s="403"/>
      <c r="G187" s="405"/>
      <c r="H187" s="407"/>
      <c r="I187" s="406"/>
      <c r="J187" s="407"/>
      <c r="K187" s="406"/>
      <c r="L187" s="407"/>
      <c r="M187" s="406"/>
      <c r="N187" s="397"/>
    </row>
    <row r="188" spans="2:14" ht="15" hidden="1" customHeight="1">
      <c r="B188" s="399"/>
      <c r="C188" s="399"/>
      <c r="D188" s="399"/>
      <c r="E188" s="402"/>
      <c r="F188" s="403"/>
      <c r="G188" s="403" t="s">
        <v>84</v>
      </c>
      <c r="H188" s="409"/>
      <c r="I188" s="409">
        <f>I176-I177</f>
        <v>100</v>
      </c>
      <c r="J188" s="409"/>
      <c r="K188" s="409">
        <f>K176-K177</f>
        <v>200</v>
      </c>
      <c r="L188" s="409"/>
      <c r="M188" s="409">
        <f>M176-M177</f>
        <v>500</v>
      </c>
      <c r="N188" s="397"/>
    </row>
    <row r="189" spans="2:14" ht="15" hidden="1" customHeight="1">
      <c r="B189" s="399"/>
      <c r="C189" s="399"/>
      <c r="D189" s="399"/>
      <c r="E189" s="402"/>
      <c r="F189" s="403"/>
      <c r="G189" s="403" t="s">
        <v>85</v>
      </c>
      <c r="H189" s="409"/>
      <c r="I189" s="409">
        <f>I177-I178</f>
        <v>150</v>
      </c>
      <c r="J189" s="409"/>
      <c r="K189" s="409">
        <f>K177-K178</f>
        <v>200</v>
      </c>
      <c r="L189" s="409"/>
      <c r="M189" s="409">
        <f>M177-M178</f>
        <v>250</v>
      </c>
      <c r="N189" s="397"/>
    </row>
    <row r="190" spans="2:14" ht="15" hidden="1" customHeight="1">
      <c r="B190" s="399"/>
      <c r="C190" s="399"/>
      <c r="D190" s="399"/>
      <c r="E190" s="402"/>
      <c r="F190" s="403"/>
      <c r="G190" s="403" t="s">
        <v>86</v>
      </c>
      <c r="H190" s="409"/>
      <c r="I190" s="409">
        <f>I178-I179</f>
        <v>150</v>
      </c>
      <c r="J190" s="409"/>
      <c r="K190" s="409">
        <f>K178-K179</f>
        <v>150</v>
      </c>
      <c r="L190" s="409"/>
      <c r="M190" s="409">
        <f>M178-M179</f>
        <v>250</v>
      </c>
      <c r="N190" s="397"/>
    </row>
    <row r="191" spans="2:14" ht="15" hidden="1" customHeight="1">
      <c r="B191" s="399"/>
      <c r="C191" s="399"/>
      <c r="D191" s="399"/>
      <c r="E191" s="402"/>
      <c r="F191" s="403"/>
      <c r="G191" s="403" t="s">
        <v>87</v>
      </c>
      <c r="H191" s="409"/>
      <c r="I191" s="409">
        <f>I179-I180</f>
        <v>100</v>
      </c>
      <c r="J191" s="409"/>
      <c r="K191" s="409">
        <f>K179-K180</f>
        <v>150</v>
      </c>
      <c r="L191" s="409"/>
      <c r="M191" s="409">
        <f>M179-M180</f>
        <v>150</v>
      </c>
      <c r="N191" s="397"/>
    </row>
    <row r="192" spans="2:14" ht="15" hidden="1" customHeight="1">
      <c r="B192" s="399"/>
      <c r="C192" s="399"/>
      <c r="D192" s="399"/>
      <c r="E192" s="402"/>
      <c r="F192" s="403"/>
      <c r="G192" s="403"/>
      <c r="H192" s="410"/>
      <c r="I192" s="410"/>
      <c r="J192" s="410"/>
      <c r="K192" s="410"/>
      <c r="L192" s="410"/>
      <c r="M192" s="410"/>
      <c r="N192" s="397"/>
    </row>
    <row r="193" spans="1:14" ht="15" hidden="1" customHeight="1">
      <c r="B193" s="399"/>
      <c r="C193" s="399"/>
      <c r="D193" s="399"/>
      <c r="E193" s="402"/>
      <c r="F193" s="403"/>
      <c r="G193" s="403" t="s">
        <v>88</v>
      </c>
      <c r="H193" s="409">
        <f>H182-H183</f>
        <v>100</v>
      </c>
      <c r="I193" s="409"/>
      <c r="J193" s="409">
        <f>J182-J183</f>
        <v>125</v>
      </c>
      <c r="K193" s="409"/>
      <c r="L193" s="409">
        <f>L182-L183</f>
        <v>200</v>
      </c>
      <c r="M193" s="409"/>
      <c r="N193" s="397"/>
    </row>
    <row r="194" spans="1:14" ht="15" hidden="1" customHeight="1">
      <c r="B194" s="399"/>
      <c r="C194" s="399"/>
      <c r="D194" s="399"/>
      <c r="E194" s="402"/>
      <c r="F194" s="403"/>
      <c r="G194" s="403" t="s">
        <v>85</v>
      </c>
      <c r="H194" s="409">
        <f>H183-H184</f>
        <v>100</v>
      </c>
      <c r="I194" s="409"/>
      <c r="J194" s="409">
        <f>J183-J184</f>
        <v>125</v>
      </c>
      <c r="K194" s="409"/>
      <c r="L194" s="409">
        <f>L183-L184</f>
        <v>200</v>
      </c>
      <c r="M194" s="409"/>
      <c r="N194" s="397"/>
    </row>
    <row r="195" spans="1:14" ht="15" hidden="1" customHeight="1">
      <c r="B195" s="399"/>
      <c r="C195" s="399"/>
      <c r="D195" s="399"/>
      <c r="E195" s="402"/>
      <c r="F195" s="403"/>
      <c r="G195" s="403" t="s">
        <v>86</v>
      </c>
      <c r="H195" s="409">
        <f>H184-H185</f>
        <v>50</v>
      </c>
      <c r="I195" s="409"/>
      <c r="J195" s="409">
        <f>J184-J185</f>
        <v>100</v>
      </c>
      <c r="K195" s="409"/>
      <c r="L195" s="409">
        <f>L184-L185</f>
        <v>200</v>
      </c>
      <c r="M195" s="409"/>
      <c r="N195" s="397"/>
    </row>
    <row r="196" spans="1:14" ht="15" hidden="1" customHeight="1">
      <c r="B196" s="399"/>
      <c r="C196" s="399"/>
      <c r="D196" s="399"/>
      <c r="E196" s="402"/>
      <c r="F196" s="403"/>
      <c r="G196" s="403" t="s">
        <v>89</v>
      </c>
      <c r="H196" s="409">
        <f>H185-H186</f>
        <v>50</v>
      </c>
      <c r="I196" s="409"/>
      <c r="J196" s="409">
        <f>J185-J186</f>
        <v>150</v>
      </c>
      <c r="K196" s="409"/>
      <c r="L196" s="409">
        <f>L185-L186</f>
        <v>200</v>
      </c>
      <c r="M196" s="409"/>
      <c r="N196" s="397"/>
    </row>
    <row r="197" spans="1:14" ht="15" hidden="1" customHeight="1">
      <c r="B197" s="399"/>
      <c r="C197" s="399"/>
      <c r="D197" s="399"/>
      <c r="E197" s="402"/>
      <c r="F197" s="403"/>
      <c r="G197" s="405"/>
      <c r="H197" s="406"/>
      <c r="I197" s="406"/>
      <c r="J197" s="406"/>
      <c r="K197" s="406"/>
      <c r="L197" s="406"/>
      <c r="M197" s="406"/>
      <c r="N197" s="397"/>
    </row>
    <row r="198" spans="1:14" ht="15" hidden="1" customHeight="1">
      <c r="B198" s="399"/>
      <c r="C198" s="399"/>
      <c r="D198" s="399"/>
      <c r="E198" s="402"/>
      <c r="F198" s="403"/>
      <c r="G198" s="411" t="s">
        <v>90</v>
      </c>
      <c r="H198" s="406"/>
      <c r="I198" s="406">
        <v>550</v>
      </c>
      <c r="J198" s="406"/>
      <c r="K198" s="406">
        <v>900</v>
      </c>
      <c r="L198" s="406"/>
      <c r="M198" s="406">
        <v>1375</v>
      </c>
      <c r="N198" s="397"/>
    </row>
    <row r="199" spans="1:14" ht="15" hidden="1" customHeight="1">
      <c r="B199" s="399"/>
      <c r="C199" s="399"/>
      <c r="D199" s="399"/>
      <c r="E199" s="402"/>
      <c r="F199" s="403"/>
      <c r="G199" s="411"/>
      <c r="H199" s="406">
        <f>H184</f>
        <v>600</v>
      </c>
      <c r="I199" s="406"/>
      <c r="J199" s="406">
        <f>J184</f>
        <v>1050</v>
      </c>
      <c r="K199" s="406"/>
      <c r="L199" s="406">
        <f>L184</f>
        <v>1600</v>
      </c>
      <c r="M199" s="406"/>
      <c r="N199" s="397"/>
    </row>
    <row r="200" spans="1:14" ht="15" hidden="1" customHeight="1">
      <c r="B200" s="398"/>
      <c r="C200" s="398"/>
      <c r="D200" s="398"/>
      <c r="E200" s="403"/>
      <c r="F200" s="403"/>
      <c r="G200" s="403"/>
      <c r="H200" s="403"/>
      <c r="I200" s="403"/>
      <c r="J200" s="403"/>
      <c r="K200" s="403"/>
      <c r="L200" s="403"/>
      <c r="M200" s="403"/>
      <c r="N200" s="397"/>
    </row>
    <row r="201" spans="1:14" ht="15" hidden="1" customHeight="1">
      <c r="A201" s="400"/>
      <c r="B201" s="399"/>
      <c r="C201" s="399"/>
      <c r="D201" s="399"/>
      <c r="E201" s="412"/>
      <c r="F201" s="403"/>
      <c r="G201" s="401" t="s">
        <v>109</v>
      </c>
      <c r="H201" s="412">
        <f>H199-I198</f>
        <v>50</v>
      </c>
      <c r="I201" s="412"/>
      <c r="J201" s="412">
        <f>J199-K198</f>
        <v>150</v>
      </c>
      <c r="K201" s="412"/>
      <c r="L201" s="412">
        <f>L199-M198</f>
        <v>225</v>
      </c>
      <c r="M201" s="412"/>
      <c r="N201" s="397"/>
    </row>
    <row r="202" spans="1:14" ht="15" hidden="1" customHeight="1">
      <c r="A202" s="400"/>
      <c r="B202" s="399"/>
      <c r="C202" s="399"/>
      <c r="D202" s="399"/>
      <c r="E202" s="413"/>
      <c r="F202" s="403"/>
      <c r="G202" s="401" t="s">
        <v>110</v>
      </c>
      <c r="H202" s="413">
        <f>H201/I198</f>
        <v>9.0909090909090912E-2</v>
      </c>
      <c r="I202" s="413"/>
      <c r="J202" s="413">
        <f>J201/K198</f>
        <v>0.16666666666666666</v>
      </c>
      <c r="K202" s="413"/>
      <c r="L202" s="413">
        <f>L201/M198</f>
        <v>0.16363636363636364</v>
      </c>
      <c r="M202" s="413"/>
      <c r="N202" s="397"/>
    </row>
    <row r="203" spans="1:14" ht="15" hidden="1" customHeight="1">
      <c r="B203" s="80"/>
      <c r="C203" s="81"/>
      <c r="D203" s="81"/>
      <c r="E203" s="81"/>
      <c r="F203" s="81"/>
      <c r="G203" s="81"/>
      <c r="H203" s="81"/>
      <c r="I203" s="81"/>
    </row>
    <row r="204" spans="1:14" ht="15" hidden="1" customHeight="1">
      <c r="B204" s="80"/>
      <c r="C204" s="81"/>
      <c r="D204" s="81"/>
      <c r="E204" s="81"/>
      <c r="F204" s="81"/>
      <c r="G204" s="411" t="s">
        <v>98</v>
      </c>
      <c r="H204" s="406">
        <v>13</v>
      </c>
      <c r="I204" s="406">
        <v>13</v>
      </c>
      <c r="J204" s="406">
        <v>13</v>
      </c>
      <c r="K204" s="406">
        <v>13</v>
      </c>
      <c r="L204" s="406">
        <v>13</v>
      </c>
      <c r="M204" s="406">
        <v>13</v>
      </c>
    </row>
    <row r="205" spans="1:14" ht="15" hidden="1" customHeight="1">
      <c r="B205" s="80"/>
      <c r="C205" s="81"/>
      <c r="D205" s="81"/>
      <c r="E205" s="81"/>
      <c r="F205" s="81"/>
      <c r="G205" s="81"/>
      <c r="H205" s="81"/>
      <c r="I205" s="81"/>
    </row>
    <row r="206" spans="1:14" ht="15" hidden="1" customHeight="1">
      <c r="B206" s="80"/>
      <c r="C206" s="81"/>
      <c r="D206" s="81"/>
      <c r="E206" s="81"/>
      <c r="F206" s="81"/>
      <c r="G206" s="81"/>
      <c r="H206" s="81"/>
      <c r="I206" s="81"/>
    </row>
    <row r="207" spans="1:14" ht="15" hidden="1" customHeight="1">
      <c r="B207" s="53"/>
      <c r="C207" s="53"/>
      <c r="D207" s="53"/>
      <c r="E207" s="53"/>
      <c r="F207" s="53"/>
      <c r="G207" s="53"/>
      <c r="H207" s="53"/>
      <c r="I207" s="53"/>
    </row>
    <row r="208" spans="1:14" ht="15" hidden="1" customHeight="1">
      <c r="B208" s="53"/>
      <c r="C208" s="135"/>
      <c r="D208" s="136"/>
      <c r="E208" s="136"/>
      <c r="F208" s="136"/>
      <c r="G208" s="136"/>
      <c r="H208" s="136"/>
      <c r="I208" s="136"/>
    </row>
  </sheetData>
  <mergeCells count="58">
    <mergeCell ref="W2:Y4"/>
    <mergeCell ref="M2:V4"/>
    <mergeCell ref="H174:I174"/>
    <mergeCell ref="A41:Z45"/>
    <mergeCell ref="B47:Y75"/>
    <mergeCell ref="B78:Y78"/>
    <mergeCell ref="Q86:Y86"/>
    <mergeCell ref="U95:Y95"/>
    <mergeCell ref="U94:Y94"/>
    <mergeCell ref="U93:Y93"/>
    <mergeCell ref="U92:Y92"/>
    <mergeCell ref="U91:Y91"/>
    <mergeCell ref="U90:Y90"/>
    <mergeCell ref="U88:Y88"/>
    <mergeCell ref="U87:Y87"/>
    <mergeCell ref="B86:O88"/>
    <mergeCell ref="B89:O95"/>
    <mergeCell ref="Q95:T95"/>
    <mergeCell ref="Q89:T89"/>
    <mergeCell ref="U89:Y89"/>
    <mergeCell ref="A80:Z84"/>
    <mergeCell ref="Q94:T94"/>
    <mergeCell ref="Q93:T93"/>
    <mergeCell ref="Q92:T92"/>
    <mergeCell ref="Q91:T91"/>
    <mergeCell ref="Q90:T90"/>
    <mergeCell ref="Q88:T88"/>
    <mergeCell ref="Q87:T87"/>
    <mergeCell ref="O152:Y155"/>
    <mergeCell ref="A150:Z150"/>
    <mergeCell ref="R96:U96"/>
    <mergeCell ref="V96:Y96"/>
    <mergeCell ref="R97:U97"/>
    <mergeCell ref="V97:Y97"/>
    <mergeCell ref="R98:U98"/>
    <mergeCell ref="V98:Y98"/>
    <mergeCell ref="B103:Y103"/>
    <mergeCell ref="B143:M143"/>
    <mergeCell ref="A144:Z148"/>
    <mergeCell ref="B142:Y142"/>
    <mergeCell ref="A105:Z109"/>
    <mergeCell ref="A111:Z111"/>
    <mergeCell ref="I5:Y7"/>
    <mergeCell ref="I8:Y10"/>
    <mergeCell ref="B170:Y170"/>
    <mergeCell ref="B152:M152"/>
    <mergeCell ref="C153:D153"/>
    <mergeCell ref="E153:F153"/>
    <mergeCell ref="I153:J153"/>
    <mergeCell ref="K153:L153"/>
    <mergeCell ref="C154:D154"/>
    <mergeCell ref="E154:F154"/>
    <mergeCell ref="I154:J154"/>
    <mergeCell ref="K154:L154"/>
    <mergeCell ref="C155:D155"/>
    <mergeCell ref="E155:F155"/>
    <mergeCell ref="I155:J155"/>
    <mergeCell ref="K155:L155"/>
  </mergeCells>
  <hyperlinks>
    <hyperlink ref="Y38" r:id="rId1" display="www.venconresearch.com" xr:uid="{656E86A1-2799-456E-86D7-4B63B1BB5AA4}"/>
  </hyperlinks>
  <pageMargins left="0" right="0.39370078740157483" top="0" bottom="0" header="0" footer="0.19685039370078741"/>
  <pageSetup paperSize="9" orientation="landscape" r:id="rId2"/>
  <headerFooter differentFirst="1" scaleWithDoc="0">
    <oddFooter xml:space="preserve">&amp;L             &amp;G&amp;R
</oddFooter>
  </headerFooter>
  <rowBreaks count="1" manualBreakCount="1">
    <brk id="39" max="16383" man="1"/>
  </rowBreaks>
  <drawing r:id="rId3"/>
  <legacyDrawingHF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7ACF8-E266-4FDD-AA65-24134E5D5262}">
  <sheetPr codeName="Sheet34">
    <tabColor theme="8" tint="0.39997558519241921"/>
  </sheetPr>
  <dimension ref="A1:AD147"/>
  <sheetViews>
    <sheetView zoomScaleNormal="100" zoomScaleSheetLayoutView="75" workbookViewId="0">
      <selection activeCell="A2" sqref="A2"/>
    </sheetView>
  </sheetViews>
  <sheetFormatPr defaultColWidth="0" defaultRowHeight="11.25"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143</v>
      </c>
      <c r="B1" s="596"/>
      <c r="C1" s="603" t="s">
        <v>802</v>
      </c>
      <c r="D1" s="603"/>
      <c r="E1" s="603"/>
      <c r="F1" s="603"/>
      <c r="G1" s="603"/>
      <c r="H1" s="145"/>
      <c r="I1" s="253" t="s">
        <v>794</v>
      </c>
      <c r="J1" s="145"/>
      <c r="K1" s="145"/>
      <c r="L1" s="253" t="s">
        <v>803</v>
      </c>
      <c r="M1" s="145"/>
      <c r="N1" s="145"/>
      <c r="O1" s="145"/>
      <c r="P1" s="145"/>
      <c r="Q1" s="145"/>
      <c r="R1" s="145"/>
      <c r="S1" s="145"/>
      <c r="T1" s="145"/>
      <c r="U1" s="145"/>
    </row>
    <row r="2" spans="1:21" s="149" customFormat="1" ht="7.5" customHeight="1">
      <c r="A2" s="254"/>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1060</v>
      </c>
      <c r="D7" s="155">
        <v>0</v>
      </c>
      <c r="E7" s="156">
        <v>1060</v>
      </c>
      <c r="F7" s="157">
        <v>742</v>
      </c>
      <c r="G7" s="158">
        <v>0</v>
      </c>
      <c r="H7" s="158">
        <v>245.04</v>
      </c>
      <c r="I7" s="155">
        <v>0</v>
      </c>
      <c r="J7" s="156">
        <v>987.04</v>
      </c>
      <c r="K7" s="156">
        <v>2047.04</v>
      </c>
      <c r="L7" s="157">
        <v>0</v>
      </c>
      <c r="M7" s="158">
        <v>36.04</v>
      </c>
      <c r="N7" s="155">
        <v>0</v>
      </c>
      <c r="O7" s="156">
        <v>36.04</v>
      </c>
      <c r="P7" s="159">
        <v>2083.08</v>
      </c>
      <c r="Q7" s="142"/>
      <c r="R7" s="142"/>
      <c r="S7" s="378"/>
      <c r="T7" s="156">
        <v>1802</v>
      </c>
      <c r="U7" s="142"/>
    </row>
    <row r="8" spans="1:21" s="149" customFormat="1" ht="12.75" customHeight="1">
      <c r="A8" s="227"/>
      <c r="B8" s="228" t="s">
        <v>103</v>
      </c>
      <c r="C8" s="154">
        <v>985</v>
      </c>
      <c r="D8" s="155">
        <v>0</v>
      </c>
      <c r="E8" s="156">
        <v>985</v>
      </c>
      <c r="F8" s="157">
        <v>689.5</v>
      </c>
      <c r="G8" s="158">
        <v>0</v>
      </c>
      <c r="H8" s="158">
        <v>234.82999999999998</v>
      </c>
      <c r="I8" s="155">
        <v>0</v>
      </c>
      <c r="J8" s="156">
        <v>924.32999999999993</v>
      </c>
      <c r="K8" s="156">
        <v>1909.33</v>
      </c>
      <c r="L8" s="157">
        <v>0</v>
      </c>
      <c r="M8" s="158">
        <v>33.49</v>
      </c>
      <c r="N8" s="155">
        <v>0</v>
      </c>
      <c r="O8" s="156">
        <v>33.49</v>
      </c>
      <c r="P8" s="159">
        <v>1942.82</v>
      </c>
      <c r="Q8" s="142"/>
      <c r="R8" s="142"/>
      <c r="S8" s="378"/>
      <c r="T8" s="156">
        <v>1674.5</v>
      </c>
      <c r="U8" s="142"/>
    </row>
    <row r="9" spans="1:21" s="149" customFormat="1" ht="12.75" customHeight="1">
      <c r="A9" s="227"/>
      <c r="B9" s="228" t="s">
        <v>104</v>
      </c>
      <c r="C9" s="144">
        <v>910</v>
      </c>
      <c r="D9" s="160">
        <v>0</v>
      </c>
      <c r="E9" s="161">
        <v>910</v>
      </c>
      <c r="F9" s="162">
        <v>637</v>
      </c>
      <c r="G9" s="163">
        <v>0</v>
      </c>
      <c r="H9" s="163">
        <v>224.62</v>
      </c>
      <c r="I9" s="160">
        <v>0</v>
      </c>
      <c r="J9" s="161">
        <v>861.62</v>
      </c>
      <c r="K9" s="161">
        <v>1771.62</v>
      </c>
      <c r="L9" s="162">
        <v>0</v>
      </c>
      <c r="M9" s="163">
        <v>30.939999999999998</v>
      </c>
      <c r="N9" s="160">
        <v>0</v>
      </c>
      <c r="O9" s="161">
        <v>30.939999999999998</v>
      </c>
      <c r="P9" s="164">
        <v>1802.56</v>
      </c>
      <c r="Q9" s="142"/>
      <c r="R9" s="142"/>
      <c r="S9" s="378"/>
      <c r="T9" s="161">
        <v>1547</v>
      </c>
      <c r="U9" s="142"/>
    </row>
    <row r="10" spans="1:21" s="149" customFormat="1" ht="12.75" customHeight="1">
      <c r="A10" s="227"/>
      <c r="B10" s="228" t="s">
        <v>105</v>
      </c>
      <c r="C10" s="165">
        <v>835</v>
      </c>
      <c r="D10" s="166">
        <v>0</v>
      </c>
      <c r="E10" s="167">
        <v>835</v>
      </c>
      <c r="F10" s="168">
        <v>584.5</v>
      </c>
      <c r="G10" s="169">
        <v>0</v>
      </c>
      <c r="H10" s="169">
        <v>214.41</v>
      </c>
      <c r="I10" s="166">
        <v>0</v>
      </c>
      <c r="J10" s="167">
        <v>798.91000000000008</v>
      </c>
      <c r="K10" s="167">
        <v>1633.91</v>
      </c>
      <c r="L10" s="168">
        <v>0</v>
      </c>
      <c r="M10" s="169">
        <v>28.39</v>
      </c>
      <c r="N10" s="166">
        <v>0</v>
      </c>
      <c r="O10" s="167">
        <v>28.39</v>
      </c>
      <c r="P10" s="170">
        <v>1662.3</v>
      </c>
      <c r="Q10" s="142"/>
      <c r="R10" s="142"/>
      <c r="S10" s="378"/>
      <c r="T10" s="167">
        <v>1419.5</v>
      </c>
      <c r="U10" s="142"/>
    </row>
    <row r="11" spans="1:21" s="149" customFormat="1" ht="12.75" customHeight="1">
      <c r="A11" s="229"/>
      <c r="B11" s="230" t="s">
        <v>107</v>
      </c>
      <c r="C11" s="165">
        <v>760</v>
      </c>
      <c r="D11" s="166">
        <v>0</v>
      </c>
      <c r="E11" s="167">
        <v>760</v>
      </c>
      <c r="F11" s="168">
        <v>532</v>
      </c>
      <c r="G11" s="169">
        <v>0</v>
      </c>
      <c r="H11" s="169">
        <v>204.2</v>
      </c>
      <c r="I11" s="166">
        <v>0</v>
      </c>
      <c r="J11" s="167">
        <v>736.2</v>
      </c>
      <c r="K11" s="167">
        <v>1496.2</v>
      </c>
      <c r="L11" s="168">
        <v>0</v>
      </c>
      <c r="M11" s="169">
        <v>25.84</v>
      </c>
      <c r="N11" s="166">
        <v>0</v>
      </c>
      <c r="O11" s="167">
        <v>25.84</v>
      </c>
      <c r="P11" s="170">
        <v>1522.04</v>
      </c>
      <c r="Q11" s="142"/>
      <c r="R11" s="142"/>
      <c r="S11" s="378"/>
      <c r="T11" s="167">
        <v>1292</v>
      </c>
      <c r="U11" s="142"/>
    </row>
    <row r="12" spans="1:21" s="149" customFormat="1" ht="12.75" customHeight="1">
      <c r="A12" s="601" t="s">
        <v>163</v>
      </c>
      <c r="B12" s="602"/>
      <c r="C12" s="171">
        <v>0.93</v>
      </c>
      <c r="D12" s="172" t="s">
        <v>804</v>
      </c>
      <c r="E12" s="173">
        <v>0.93</v>
      </c>
      <c r="F12" s="174">
        <v>0.62</v>
      </c>
      <c r="G12" s="175" t="s">
        <v>805</v>
      </c>
      <c r="H12" s="175">
        <v>0.7</v>
      </c>
      <c r="I12" s="172" t="s">
        <v>799</v>
      </c>
      <c r="J12" s="173">
        <v>0.7</v>
      </c>
      <c r="K12" s="173">
        <v>0.91</v>
      </c>
      <c r="L12" s="174" t="s">
        <v>806</v>
      </c>
      <c r="M12" s="175">
        <v>0.62</v>
      </c>
      <c r="N12" s="172" t="s">
        <v>799</v>
      </c>
      <c r="O12" s="173">
        <v>0.53</v>
      </c>
      <c r="P12" s="176">
        <v>0.89</v>
      </c>
      <c r="Q12" s="142"/>
      <c r="R12" s="142"/>
      <c r="S12" s="378"/>
      <c r="T12" s="173">
        <v>0.88</v>
      </c>
      <c r="U12" s="142"/>
    </row>
    <row r="13" spans="1:21" s="149" customFormat="1" ht="12.75" customHeight="1">
      <c r="A13" s="250" t="s">
        <v>90</v>
      </c>
      <c r="B13" s="251">
        <v>0.5</v>
      </c>
      <c r="C13" s="177">
        <f t="shared" ref="C13:P13" si="0">IFERROR(INDEX(C$18:C$36,MATCH($B$13,$AA$18:$AA$36,0)),"-")</f>
        <v>489.83</v>
      </c>
      <c r="D13" s="178">
        <f t="shared" si="0"/>
        <v>5.0999999999999996</v>
      </c>
      <c r="E13" s="179">
        <f t="shared" si="0"/>
        <v>494.93</v>
      </c>
      <c r="F13" s="180">
        <f t="shared" si="0"/>
        <v>503.27</v>
      </c>
      <c r="G13" s="181">
        <f t="shared" si="0"/>
        <v>0</v>
      </c>
      <c r="H13" s="181">
        <f t="shared" si="0"/>
        <v>89.86</v>
      </c>
      <c r="I13" s="178">
        <f t="shared" si="0"/>
        <v>0</v>
      </c>
      <c r="J13" s="179">
        <f t="shared" si="0"/>
        <v>710.82</v>
      </c>
      <c r="K13" s="179">
        <f t="shared" si="0"/>
        <v>1250.55</v>
      </c>
      <c r="L13" s="180">
        <f t="shared" si="0"/>
        <v>0</v>
      </c>
      <c r="M13" s="181">
        <f t="shared" si="0"/>
        <v>21.05</v>
      </c>
      <c r="N13" s="178">
        <f t="shared" si="0"/>
        <v>0</v>
      </c>
      <c r="O13" s="179">
        <f t="shared" si="0"/>
        <v>25.65</v>
      </c>
      <c r="P13" s="182">
        <f t="shared" si="0"/>
        <v>1285.4000000000001</v>
      </c>
      <c r="Q13" s="142"/>
      <c r="R13" s="142"/>
      <c r="S13" s="378"/>
      <c r="T13" s="179">
        <f>IFERROR(INDEX(T$18:T$36,MATCH($B$13,$AA$18:$AA$36,0)),"-")</f>
        <v>1086.51</v>
      </c>
      <c r="U13" s="142"/>
    </row>
    <row r="14" spans="1:21" s="149" customFormat="1" ht="12.75" customHeight="1">
      <c r="A14" s="597" t="s">
        <v>161</v>
      </c>
      <c r="B14" s="598"/>
      <c r="C14" s="183">
        <f>IFERROR(C9-C13,"-")</f>
        <v>420.17</v>
      </c>
      <c r="D14" s="184">
        <f t="shared" ref="D14:P14" si="1">IFERROR(D9-D13,"-")</f>
        <v>-5.0999999999999996</v>
      </c>
      <c r="E14" s="185">
        <f t="shared" si="1"/>
        <v>415.07</v>
      </c>
      <c r="F14" s="186">
        <f t="shared" si="1"/>
        <v>133.73000000000002</v>
      </c>
      <c r="G14" s="187">
        <f t="shared" si="1"/>
        <v>0</v>
      </c>
      <c r="H14" s="187">
        <f t="shared" si="1"/>
        <v>134.76</v>
      </c>
      <c r="I14" s="184">
        <f t="shared" si="1"/>
        <v>0</v>
      </c>
      <c r="J14" s="185">
        <f t="shared" si="1"/>
        <v>150.79999999999995</v>
      </c>
      <c r="K14" s="185">
        <f t="shared" si="1"/>
        <v>521.06999999999994</v>
      </c>
      <c r="L14" s="186">
        <f t="shared" si="1"/>
        <v>0</v>
      </c>
      <c r="M14" s="187">
        <f t="shared" si="1"/>
        <v>9.889999999999997</v>
      </c>
      <c r="N14" s="184">
        <f t="shared" si="1"/>
        <v>0</v>
      </c>
      <c r="O14" s="185">
        <f t="shared" si="1"/>
        <v>5.2899999999999991</v>
      </c>
      <c r="P14" s="242">
        <f t="shared" si="1"/>
        <v>517.15999999999985</v>
      </c>
      <c r="Q14" s="142"/>
      <c r="R14" s="142"/>
      <c r="S14" s="378"/>
      <c r="T14" s="185">
        <f t="shared" ref="T14" si="2">IFERROR(T9-T13,"-")</f>
        <v>460.49</v>
      </c>
      <c r="U14" s="142"/>
    </row>
    <row r="15" spans="1:21" s="149" customFormat="1" ht="12.75" customHeight="1">
      <c r="A15" s="599" t="s">
        <v>160</v>
      </c>
      <c r="B15" s="600"/>
      <c r="C15" s="188">
        <f>IFERROR(C14/C13,"-")</f>
        <v>0.85778739562705431</v>
      </c>
      <c r="D15" s="189">
        <f t="shared" ref="D15:P15" si="3">IFERROR(D14/D13,"-")</f>
        <v>-1</v>
      </c>
      <c r="E15" s="190">
        <f t="shared" si="3"/>
        <v>0.83864384862505803</v>
      </c>
      <c r="F15" s="191">
        <f t="shared" si="3"/>
        <v>0.2657221769626642</v>
      </c>
      <c r="G15" s="192" t="str">
        <f t="shared" si="3"/>
        <v>-</v>
      </c>
      <c r="H15" s="192">
        <f t="shared" si="3"/>
        <v>1.499666147340307</v>
      </c>
      <c r="I15" s="189" t="str">
        <f t="shared" si="3"/>
        <v>-</v>
      </c>
      <c r="J15" s="190">
        <f t="shared" si="3"/>
        <v>0.21214934863959925</v>
      </c>
      <c r="K15" s="190">
        <f t="shared" si="3"/>
        <v>0.41667266402782771</v>
      </c>
      <c r="L15" s="191" t="str">
        <f t="shared" si="3"/>
        <v>-</v>
      </c>
      <c r="M15" s="192">
        <f t="shared" si="3"/>
        <v>0.46983372921615185</v>
      </c>
      <c r="N15" s="189" t="str">
        <f t="shared" si="3"/>
        <v>-</v>
      </c>
      <c r="O15" s="190">
        <f t="shared" si="3"/>
        <v>0.20623781676413253</v>
      </c>
      <c r="P15" s="243">
        <f t="shared" si="3"/>
        <v>0.40233390384316153</v>
      </c>
      <c r="Q15" s="142"/>
      <c r="R15" s="142"/>
      <c r="S15" s="378"/>
      <c r="T15" s="190">
        <f t="shared" ref="T15" si="4">IFERROR(T14/T13,"-")</f>
        <v>0.4238249072719073</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426" t="s">
        <v>19</v>
      </c>
      <c r="N17" s="427" t="s">
        <v>164</v>
      </c>
      <c r="O17" s="195" t="s">
        <v>149</v>
      </c>
      <c r="P17" s="425" t="s">
        <v>150</v>
      </c>
      <c r="Q17" s="142"/>
      <c r="R17" s="142"/>
      <c r="S17" s="378"/>
      <c r="T17" s="424" t="s">
        <v>327</v>
      </c>
      <c r="U17" s="142"/>
    </row>
    <row r="18" spans="1:27" ht="12.75" customHeight="1">
      <c r="A18" s="197"/>
      <c r="B18" s="198" t="s">
        <v>95</v>
      </c>
      <c r="C18" s="154">
        <v>1074.3599999999999</v>
      </c>
      <c r="D18" s="155">
        <v>17.399999999999999</v>
      </c>
      <c r="E18" s="156">
        <v>1074.3599999999999</v>
      </c>
      <c r="F18" s="157">
        <v>1157.3499999999999</v>
      </c>
      <c r="G18" s="158">
        <v>216.25</v>
      </c>
      <c r="H18" s="158">
        <v>353.84</v>
      </c>
      <c r="I18" s="155">
        <v>0</v>
      </c>
      <c r="J18" s="156">
        <v>1348.42</v>
      </c>
      <c r="K18" s="156">
        <v>1990.31</v>
      </c>
      <c r="L18" s="157">
        <v>72.459999999999994</v>
      </c>
      <c r="M18" s="158">
        <v>147.75</v>
      </c>
      <c r="N18" s="155">
        <v>0</v>
      </c>
      <c r="O18" s="156">
        <v>147.75</v>
      </c>
      <c r="P18" s="159">
        <v>2073.16</v>
      </c>
      <c r="Q18" s="142"/>
      <c r="R18" s="142"/>
      <c r="S18" s="378"/>
      <c r="T18" s="156">
        <v>1810.65</v>
      </c>
      <c r="U18" s="142"/>
      <c r="AA18" s="199">
        <v>0.95</v>
      </c>
    </row>
    <row r="19" spans="1:27" ht="12.75" customHeight="1">
      <c r="A19" s="197"/>
      <c r="B19" s="198">
        <v>0.9</v>
      </c>
      <c r="C19" s="177">
        <v>846.25</v>
      </c>
      <c r="D19" s="178">
        <v>15.37</v>
      </c>
      <c r="E19" s="179">
        <v>846.25</v>
      </c>
      <c r="F19" s="180">
        <v>992.08</v>
      </c>
      <c r="G19" s="181">
        <v>169.25</v>
      </c>
      <c r="H19" s="181">
        <v>333.58</v>
      </c>
      <c r="I19" s="178">
        <v>0</v>
      </c>
      <c r="J19" s="179">
        <v>1218.5899999999999</v>
      </c>
      <c r="K19" s="179">
        <v>1765.09</v>
      </c>
      <c r="L19" s="180">
        <v>65.92</v>
      </c>
      <c r="M19" s="181">
        <v>47.71</v>
      </c>
      <c r="N19" s="178">
        <v>0</v>
      </c>
      <c r="O19" s="179">
        <v>110.19</v>
      </c>
      <c r="P19" s="182">
        <v>1819.4</v>
      </c>
      <c r="Q19" s="142"/>
      <c r="R19" s="142"/>
      <c r="S19" s="378"/>
      <c r="T19" s="179">
        <v>1609.17</v>
      </c>
      <c r="U19" s="142"/>
      <c r="AA19" s="199">
        <v>0.9</v>
      </c>
    </row>
    <row r="20" spans="1:27" ht="12.75" customHeight="1">
      <c r="A20" s="197"/>
      <c r="B20" s="198">
        <v>0.85</v>
      </c>
      <c r="C20" s="177">
        <v>776.42</v>
      </c>
      <c r="D20" s="178">
        <v>13.47</v>
      </c>
      <c r="E20" s="179">
        <v>776.42</v>
      </c>
      <c r="F20" s="180">
        <v>922.66</v>
      </c>
      <c r="G20" s="181">
        <v>159.04</v>
      </c>
      <c r="H20" s="181">
        <v>251.06</v>
      </c>
      <c r="I20" s="178">
        <v>0</v>
      </c>
      <c r="J20" s="179">
        <v>1025.0999999999999</v>
      </c>
      <c r="K20" s="179">
        <v>1744.84</v>
      </c>
      <c r="L20" s="180">
        <v>48.4</v>
      </c>
      <c r="M20" s="181">
        <v>40.159999999999997</v>
      </c>
      <c r="N20" s="178">
        <v>0</v>
      </c>
      <c r="O20" s="179">
        <v>109.41</v>
      </c>
      <c r="P20" s="182">
        <v>1782.47</v>
      </c>
      <c r="Q20" s="142"/>
      <c r="R20" s="142"/>
      <c r="S20" s="378"/>
      <c r="T20" s="179">
        <v>1496.54</v>
      </c>
      <c r="U20" s="142"/>
      <c r="AA20" s="199">
        <v>0.85</v>
      </c>
    </row>
    <row r="21" spans="1:27" ht="12.75" customHeight="1">
      <c r="A21" s="197"/>
      <c r="B21" s="198">
        <v>0.8</v>
      </c>
      <c r="C21" s="177">
        <v>707.62</v>
      </c>
      <c r="D21" s="178">
        <v>11.59</v>
      </c>
      <c r="E21" s="179">
        <v>707.62</v>
      </c>
      <c r="F21" s="180">
        <v>880.23</v>
      </c>
      <c r="G21" s="181">
        <v>145.69</v>
      </c>
      <c r="H21" s="181">
        <v>236.8</v>
      </c>
      <c r="I21" s="178">
        <v>0</v>
      </c>
      <c r="J21" s="179">
        <v>931.37</v>
      </c>
      <c r="K21" s="179">
        <v>1613.94</v>
      </c>
      <c r="L21" s="180">
        <v>0</v>
      </c>
      <c r="M21" s="181">
        <v>38.26</v>
      </c>
      <c r="N21" s="178">
        <v>0</v>
      </c>
      <c r="O21" s="179">
        <v>60.57</v>
      </c>
      <c r="P21" s="182">
        <v>1692.49</v>
      </c>
      <c r="Q21" s="142"/>
      <c r="R21" s="142"/>
      <c r="S21" s="378"/>
      <c r="T21" s="179">
        <v>1416.15</v>
      </c>
      <c r="U21" s="142"/>
      <c r="AA21" s="199">
        <v>0.8</v>
      </c>
    </row>
    <row r="22" spans="1:27" ht="12.75" customHeight="1">
      <c r="A22" s="197"/>
      <c r="B22" s="198" t="s">
        <v>103</v>
      </c>
      <c r="C22" s="177">
        <v>609.59</v>
      </c>
      <c r="D22" s="178">
        <v>11.59</v>
      </c>
      <c r="E22" s="179">
        <v>609.59</v>
      </c>
      <c r="F22" s="180">
        <v>764.58</v>
      </c>
      <c r="G22" s="181">
        <v>139.16</v>
      </c>
      <c r="H22" s="181">
        <v>228</v>
      </c>
      <c r="I22" s="178">
        <v>0</v>
      </c>
      <c r="J22" s="179">
        <v>922.66</v>
      </c>
      <c r="K22" s="179">
        <v>1533.52</v>
      </c>
      <c r="L22" s="180">
        <v>0</v>
      </c>
      <c r="M22" s="181">
        <v>37.729999999999997</v>
      </c>
      <c r="N22" s="178">
        <v>0</v>
      </c>
      <c r="O22" s="179">
        <v>48.99</v>
      </c>
      <c r="P22" s="182">
        <v>1583.23</v>
      </c>
      <c r="Q22" s="142"/>
      <c r="R22" s="142"/>
      <c r="S22" s="378"/>
      <c r="T22" s="179">
        <v>1346.55</v>
      </c>
      <c r="U22" s="142"/>
      <c r="AA22" s="199">
        <v>0.75</v>
      </c>
    </row>
    <row r="23" spans="1:27" ht="12.75" customHeight="1">
      <c r="A23" s="197"/>
      <c r="B23" s="198">
        <v>0.7</v>
      </c>
      <c r="C23" s="177">
        <v>585.74</v>
      </c>
      <c r="D23" s="178">
        <v>9.81</v>
      </c>
      <c r="E23" s="179">
        <v>591.72</v>
      </c>
      <c r="F23" s="180">
        <v>702</v>
      </c>
      <c r="G23" s="181">
        <v>123.67</v>
      </c>
      <c r="H23" s="181">
        <v>228</v>
      </c>
      <c r="I23" s="178">
        <v>0</v>
      </c>
      <c r="J23" s="179">
        <v>869.51</v>
      </c>
      <c r="K23" s="179">
        <v>1461.44</v>
      </c>
      <c r="L23" s="180">
        <v>0</v>
      </c>
      <c r="M23" s="181">
        <v>35.659999999999997</v>
      </c>
      <c r="N23" s="178">
        <v>0</v>
      </c>
      <c r="O23" s="179">
        <v>41.89</v>
      </c>
      <c r="P23" s="182">
        <v>1507.02</v>
      </c>
      <c r="Q23" s="142"/>
      <c r="R23" s="142"/>
      <c r="S23" s="378"/>
      <c r="T23" s="179">
        <v>1273.22</v>
      </c>
      <c r="U23" s="142"/>
      <c r="AA23" s="199">
        <v>0.7</v>
      </c>
    </row>
    <row r="24" spans="1:27" ht="12.75" customHeight="1">
      <c r="A24" s="197"/>
      <c r="B24" s="198">
        <v>0.65</v>
      </c>
      <c r="C24" s="177">
        <v>570.92999999999995</v>
      </c>
      <c r="D24" s="178">
        <v>9.81</v>
      </c>
      <c r="E24" s="179">
        <v>573.15</v>
      </c>
      <c r="F24" s="180">
        <v>667.85</v>
      </c>
      <c r="G24" s="181">
        <v>24.26</v>
      </c>
      <c r="H24" s="181">
        <v>208.63</v>
      </c>
      <c r="I24" s="178">
        <v>0</v>
      </c>
      <c r="J24" s="179">
        <v>841.47</v>
      </c>
      <c r="K24" s="179">
        <v>1344.84</v>
      </c>
      <c r="L24" s="180">
        <v>0</v>
      </c>
      <c r="M24" s="181">
        <v>31.97</v>
      </c>
      <c r="N24" s="178">
        <v>0</v>
      </c>
      <c r="O24" s="179">
        <v>39.130000000000003</v>
      </c>
      <c r="P24" s="182">
        <v>1383.53</v>
      </c>
      <c r="Q24" s="142"/>
      <c r="R24" s="142"/>
      <c r="S24" s="378"/>
      <c r="T24" s="179">
        <v>1269.47</v>
      </c>
      <c r="U24" s="142"/>
      <c r="AA24" s="199">
        <v>0.65</v>
      </c>
    </row>
    <row r="25" spans="1:27" ht="12.75" customHeight="1">
      <c r="A25" s="197"/>
      <c r="B25" s="198">
        <v>0.6</v>
      </c>
      <c r="C25" s="177">
        <v>539.84</v>
      </c>
      <c r="D25" s="178">
        <v>8.35</v>
      </c>
      <c r="E25" s="179">
        <v>540.99</v>
      </c>
      <c r="F25" s="180">
        <v>603.33000000000004</v>
      </c>
      <c r="G25" s="181">
        <v>19.87</v>
      </c>
      <c r="H25" s="181">
        <v>177.62</v>
      </c>
      <c r="I25" s="178">
        <v>0</v>
      </c>
      <c r="J25" s="179">
        <v>805.29</v>
      </c>
      <c r="K25" s="179">
        <v>1293.9100000000001</v>
      </c>
      <c r="L25" s="180">
        <v>0</v>
      </c>
      <c r="M25" s="181">
        <v>29.77</v>
      </c>
      <c r="N25" s="178">
        <v>0</v>
      </c>
      <c r="O25" s="179">
        <v>34</v>
      </c>
      <c r="P25" s="182">
        <v>1378.89</v>
      </c>
      <c r="Q25" s="142"/>
      <c r="R25" s="142"/>
      <c r="S25" s="378"/>
      <c r="T25" s="179">
        <v>1173.8900000000001</v>
      </c>
      <c r="U25" s="142"/>
      <c r="AA25" s="199">
        <v>0.6</v>
      </c>
    </row>
    <row r="26" spans="1:27" ht="12.75" customHeight="1">
      <c r="A26" s="197"/>
      <c r="B26" s="198">
        <v>0.55000000000000004</v>
      </c>
      <c r="C26" s="177">
        <v>512.82000000000005</v>
      </c>
      <c r="D26" s="178">
        <v>7.4</v>
      </c>
      <c r="E26" s="179">
        <v>512.82000000000005</v>
      </c>
      <c r="F26" s="180">
        <v>533.46</v>
      </c>
      <c r="G26" s="181">
        <v>0</v>
      </c>
      <c r="H26" s="181">
        <v>124.31</v>
      </c>
      <c r="I26" s="178">
        <v>0</v>
      </c>
      <c r="J26" s="179">
        <v>755.95</v>
      </c>
      <c r="K26" s="179">
        <v>1271.6500000000001</v>
      </c>
      <c r="L26" s="180">
        <v>0</v>
      </c>
      <c r="M26" s="181">
        <v>22.28</v>
      </c>
      <c r="N26" s="178">
        <v>0</v>
      </c>
      <c r="O26" s="179">
        <v>31.27</v>
      </c>
      <c r="P26" s="182">
        <v>1321.22</v>
      </c>
      <c r="Q26" s="142"/>
      <c r="R26" s="142"/>
      <c r="S26" s="378"/>
      <c r="T26" s="179">
        <v>1112.55</v>
      </c>
      <c r="U26" s="142"/>
      <c r="AA26" s="199">
        <v>0.55000000000000004</v>
      </c>
    </row>
    <row r="27" spans="1:27" ht="12.75" customHeight="1">
      <c r="A27" s="197"/>
      <c r="B27" s="198" t="s">
        <v>104</v>
      </c>
      <c r="C27" s="177">
        <v>489.83</v>
      </c>
      <c r="D27" s="178">
        <v>5.0999999999999996</v>
      </c>
      <c r="E27" s="179">
        <v>494.93</v>
      </c>
      <c r="F27" s="180">
        <v>503.27</v>
      </c>
      <c r="G27" s="181">
        <v>0</v>
      </c>
      <c r="H27" s="181">
        <v>89.86</v>
      </c>
      <c r="I27" s="178">
        <v>0</v>
      </c>
      <c r="J27" s="179">
        <v>710.82</v>
      </c>
      <c r="K27" s="179">
        <v>1250.55</v>
      </c>
      <c r="L27" s="180">
        <v>0</v>
      </c>
      <c r="M27" s="181">
        <v>21.05</v>
      </c>
      <c r="N27" s="178">
        <v>0</v>
      </c>
      <c r="O27" s="179">
        <v>25.65</v>
      </c>
      <c r="P27" s="182">
        <v>1285.4000000000001</v>
      </c>
      <c r="Q27" s="142"/>
      <c r="R27" s="142"/>
      <c r="S27" s="378"/>
      <c r="T27" s="179">
        <v>1086.51</v>
      </c>
      <c r="U27" s="142"/>
      <c r="AA27" s="199">
        <v>0.5</v>
      </c>
    </row>
    <row r="28" spans="1:27" ht="12.75" customHeight="1">
      <c r="A28" s="197"/>
      <c r="B28" s="198">
        <v>0.45</v>
      </c>
      <c r="C28" s="177">
        <v>469.95</v>
      </c>
      <c r="D28" s="178">
        <v>2.79</v>
      </c>
      <c r="E28" s="179">
        <v>479.65</v>
      </c>
      <c r="F28" s="180">
        <v>478.13</v>
      </c>
      <c r="G28" s="181">
        <v>0</v>
      </c>
      <c r="H28" s="181">
        <v>67.83</v>
      </c>
      <c r="I28" s="178">
        <v>0</v>
      </c>
      <c r="J28" s="179">
        <v>691.76</v>
      </c>
      <c r="K28" s="179">
        <v>1218.1400000000001</v>
      </c>
      <c r="L28" s="180">
        <v>0</v>
      </c>
      <c r="M28" s="181">
        <v>19.829999999999998</v>
      </c>
      <c r="N28" s="178">
        <v>0</v>
      </c>
      <c r="O28" s="179">
        <v>22.28</v>
      </c>
      <c r="P28" s="182">
        <v>1235.33</v>
      </c>
      <c r="Q28" s="142"/>
      <c r="R28" s="142"/>
      <c r="S28" s="378"/>
      <c r="T28" s="179">
        <v>1055.18</v>
      </c>
      <c r="U28" s="142"/>
      <c r="AA28" s="199">
        <v>0.45</v>
      </c>
    </row>
    <row r="29" spans="1:27" ht="12.75" customHeight="1">
      <c r="A29" s="197"/>
      <c r="B29" s="198">
        <v>0.4</v>
      </c>
      <c r="C29" s="177">
        <v>453.88</v>
      </c>
      <c r="D29" s="178">
        <v>0</v>
      </c>
      <c r="E29" s="179">
        <v>461.65</v>
      </c>
      <c r="F29" s="180">
        <v>472.3</v>
      </c>
      <c r="G29" s="181">
        <v>0</v>
      </c>
      <c r="H29" s="181">
        <v>0</v>
      </c>
      <c r="I29" s="178">
        <v>0</v>
      </c>
      <c r="J29" s="179">
        <v>654.35</v>
      </c>
      <c r="K29" s="179">
        <v>1197.8800000000001</v>
      </c>
      <c r="L29" s="180">
        <v>0</v>
      </c>
      <c r="M29" s="181">
        <v>17.09</v>
      </c>
      <c r="N29" s="178">
        <v>0</v>
      </c>
      <c r="O29" s="179">
        <v>19.829999999999998</v>
      </c>
      <c r="P29" s="182">
        <v>1223.76</v>
      </c>
      <c r="Q29" s="142"/>
      <c r="R29" s="142"/>
      <c r="S29" s="378"/>
      <c r="T29" s="179">
        <v>1010.23</v>
      </c>
      <c r="U29" s="142"/>
      <c r="AA29" s="199">
        <v>0.4</v>
      </c>
    </row>
    <row r="30" spans="1:27" ht="12.75" customHeight="1">
      <c r="A30" s="197"/>
      <c r="B30" s="198">
        <v>0.35</v>
      </c>
      <c r="C30" s="177">
        <v>443.6</v>
      </c>
      <c r="D30" s="178">
        <v>0</v>
      </c>
      <c r="E30" s="179">
        <v>455.06</v>
      </c>
      <c r="F30" s="180">
        <v>428.75</v>
      </c>
      <c r="G30" s="181">
        <v>0</v>
      </c>
      <c r="H30" s="181">
        <v>0</v>
      </c>
      <c r="I30" s="178">
        <v>0</v>
      </c>
      <c r="J30" s="179">
        <v>628.57000000000005</v>
      </c>
      <c r="K30" s="179">
        <v>1150.3699999999999</v>
      </c>
      <c r="L30" s="180">
        <v>0</v>
      </c>
      <c r="M30" s="181">
        <v>17.09</v>
      </c>
      <c r="N30" s="178">
        <v>0</v>
      </c>
      <c r="O30" s="179">
        <v>19.829999999999998</v>
      </c>
      <c r="P30" s="182">
        <v>1173.98</v>
      </c>
      <c r="Q30" s="142"/>
      <c r="R30" s="142"/>
      <c r="S30" s="378"/>
      <c r="T30" s="179">
        <v>949.54</v>
      </c>
      <c r="U30" s="142"/>
      <c r="AA30" s="199">
        <v>0.35</v>
      </c>
    </row>
    <row r="31" spans="1:27" ht="12.75" customHeight="1">
      <c r="A31" s="197"/>
      <c r="B31" s="198">
        <v>0.3</v>
      </c>
      <c r="C31" s="177">
        <v>431.44</v>
      </c>
      <c r="D31" s="178">
        <v>0</v>
      </c>
      <c r="E31" s="179">
        <v>437.46</v>
      </c>
      <c r="F31" s="180">
        <v>402.76</v>
      </c>
      <c r="G31" s="181">
        <v>0</v>
      </c>
      <c r="H31" s="181">
        <v>0</v>
      </c>
      <c r="I31" s="178">
        <v>0</v>
      </c>
      <c r="J31" s="179">
        <v>590.33000000000004</v>
      </c>
      <c r="K31" s="179">
        <v>1120.1400000000001</v>
      </c>
      <c r="L31" s="180">
        <v>0</v>
      </c>
      <c r="M31" s="181">
        <v>10.76</v>
      </c>
      <c r="N31" s="178">
        <v>0</v>
      </c>
      <c r="O31" s="179">
        <v>17.09</v>
      </c>
      <c r="P31" s="182">
        <v>1150.42</v>
      </c>
      <c r="Q31" s="142"/>
      <c r="R31" s="142"/>
      <c r="S31" s="378"/>
      <c r="T31" s="179">
        <v>892.23</v>
      </c>
      <c r="U31" s="142"/>
      <c r="AA31" s="199">
        <v>0.3</v>
      </c>
    </row>
    <row r="32" spans="1:27" ht="12.75" customHeight="1">
      <c r="A32" s="197"/>
      <c r="B32" s="198" t="s">
        <v>105</v>
      </c>
      <c r="C32" s="177">
        <v>395.9</v>
      </c>
      <c r="D32" s="178">
        <v>0</v>
      </c>
      <c r="E32" s="179">
        <v>408.68</v>
      </c>
      <c r="F32" s="180">
        <v>325.74</v>
      </c>
      <c r="G32" s="181">
        <v>0</v>
      </c>
      <c r="H32" s="181">
        <v>0</v>
      </c>
      <c r="I32" s="178">
        <v>0</v>
      </c>
      <c r="J32" s="179">
        <v>534.37</v>
      </c>
      <c r="K32" s="179">
        <v>1075.74</v>
      </c>
      <c r="L32" s="180">
        <v>0</v>
      </c>
      <c r="M32" s="181">
        <v>10.67</v>
      </c>
      <c r="N32" s="178">
        <v>0</v>
      </c>
      <c r="O32" s="179">
        <v>15.75</v>
      </c>
      <c r="P32" s="182">
        <v>1089.1199999999999</v>
      </c>
      <c r="Q32" s="142"/>
      <c r="R32" s="142"/>
      <c r="S32" s="378"/>
      <c r="T32" s="179">
        <v>858.62</v>
      </c>
      <c r="U32" s="142"/>
      <c r="AA32" s="199">
        <v>0.25</v>
      </c>
    </row>
    <row r="33" spans="1:30" ht="12.75" customHeight="1">
      <c r="A33" s="197"/>
      <c r="B33" s="198">
        <v>0.2</v>
      </c>
      <c r="C33" s="177">
        <v>395.9</v>
      </c>
      <c r="D33" s="178">
        <v>0</v>
      </c>
      <c r="E33" s="179">
        <v>404.25</v>
      </c>
      <c r="F33" s="180">
        <v>281.56</v>
      </c>
      <c r="G33" s="181">
        <v>0</v>
      </c>
      <c r="H33" s="181">
        <v>0</v>
      </c>
      <c r="I33" s="178">
        <v>0</v>
      </c>
      <c r="J33" s="179">
        <v>510.72</v>
      </c>
      <c r="K33" s="179">
        <v>1055.6099999999999</v>
      </c>
      <c r="L33" s="180">
        <v>0</v>
      </c>
      <c r="M33" s="181">
        <v>9.69</v>
      </c>
      <c r="N33" s="178">
        <v>0</v>
      </c>
      <c r="O33" s="179">
        <v>10.67</v>
      </c>
      <c r="P33" s="182">
        <v>1068.3900000000001</v>
      </c>
      <c r="Q33" s="142"/>
      <c r="R33" s="142"/>
      <c r="S33" s="378"/>
      <c r="T33" s="179">
        <v>788.67</v>
      </c>
      <c r="U33" s="142"/>
      <c r="AA33" s="199">
        <v>0.2</v>
      </c>
    </row>
    <row r="34" spans="1:30" ht="12.75" customHeight="1">
      <c r="A34" s="197"/>
      <c r="B34" s="198">
        <v>0.15</v>
      </c>
      <c r="C34" s="177">
        <v>366.53</v>
      </c>
      <c r="D34" s="178">
        <v>0</v>
      </c>
      <c r="E34" s="179">
        <v>381.06</v>
      </c>
      <c r="F34" s="180">
        <v>256.54000000000002</v>
      </c>
      <c r="G34" s="181">
        <v>0</v>
      </c>
      <c r="H34" s="181">
        <v>0</v>
      </c>
      <c r="I34" s="178">
        <v>0</v>
      </c>
      <c r="J34" s="179">
        <v>490.64</v>
      </c>
      <c r="K34" s="179">
        <v>957.12</v>
      </c>
      <c r="L34" s="180">
        <v>0</v>
      </c>
      <c r="M34" s="181">
        <v>0</v>
      </c>
      <c r="N34" s="178">
        <v>0</v>
      </c>
      <c r="O34" s="179">
        <v>10.67</v>
      </c>
      <c r="P34" s="182">
        <v>976.48</v>
      </c>
      <c r="Q34" s="142"/>
      <c r="R34" s="142"/>
      <c r="S34" s="378"/>
      <c r="T34" s="179">
        <v>740.04</v>
      </c>
      <c r="U34" s="142"/>
      <c r="AA34" s="199">
        <v>0.15</v>
      </c>
    </row>
    <row r="35" spans="1:30" ht="12.75" customHeight="1">
      <c r="A35" s="197"/>
      <c r="B35" s="198">
        <v>0.1</v>
      </c>
      <c r="C35" s="177">
        <v>329.52</v>
      </c>
      <c r="D35" s="178">
        <v>0</v>
      </c>
      <c r="E35" s="179">
        <v>352.06</v>
      </c>
      <c r="F35" s="180">
        <v>243.5</v>
      </c>
      <c r="G35" s="181">
        <v>0</v>
      </c>
      <c r="H35" s="181">
        <v>0</v>
      </c>
      <c r="I35" s="178">
        <v>0</v>
      </c>
      <c r="J35" s="179">
        <v>449.9</v>
      </c>
      <c r="K35" s="179">
        <v>902.04</v>
      </c>
      <c r="L35" s="180">
        <v>0</v>
      </c>
      <c r="M35" s="181">
        <v>0</v>
      </c>
      <c r="N35" s="178">
        <v>0</v>
      </c>
      <c r="O35" s="179">
        <v>9.14</v>
      </c>
      <c r="P35" s="182">
        <v>933.64</v>
      </c>
      <c r="Q35" s="142"/>
      <c r="R35" s="142"/>
      <c r="S35" s="378"/>
      <c r="T35" s="179">
        <v>707.47</v>
      </c>
      <c r="U35" s="142"/>
      <c r="AA35" s="199">
        <v>0.1</v>
      </c>
    </row>
    <row r="36" spans="1:30" ht="12.75" customHeight="1">
      <c r="A36" s="200"/>
      <c r="B36" s="201" t="s">
        <v>96</v>
      </c>
      <c r="C36" s="202">
        <v>329.52</v>
      </c>
      <c r="D36" s="203">
        <v>0</v>
      </c>
      <c r="E36" s="204">
        <v>346.76</v>
      </c>
      <c r="F36" s="205">
        <v>228.37</v>
      </c>
      <c r="G36" s="206">
        <v>0</v>
      </c>
      <c r="H36" s="206">
        <v>0</v>
      </c>
      <c r="I36" s="203">
        <v>0</v>
      </c>
      <c r="J36" s="204">
        <v>432.7</v>
      </c>
      <c r="K36" s="204">
        <v>863.93</v>
      </c>
      <c r="L36" s="205">
        <v>0</v>
      </c>
      <c r="M36" s="206">
        <v>0</v>
      </c>
      <c r="N36" s="203">
        <v>0</v>
      </c>
      <c r="O36" s="204">
        <v>0</v>
      </c>
      <c r="P36" s="207">
        <v>880.62</v>
      </c>
      <c r="Q36" s="142"/>
      <c r="R36" s="142"/>
      <c r="S36" s="378"/>
      <c r="T36" s="204">
        <v>680.55</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9" t="s">
        <v>327</v>
      </c>
      <c r="U42" s="142"/>
    </row>
    <row r="43" spans="1:30" ht="12.75" customHeight="1" outlineLevel="1">
      <c r="A43" s="214"/>
      <c r="B43" s="198" t="str">
        <f>"95% = 'Maximum'"</f>
        <v>95% = 'Maximum'</v>
      </c>
      <c r="C43" s="154">
        <v>1074.3599999999999</v>
      </c>
      <c r="D43" s="155">
        <v>17.399999999999999</v>
      </c>
      <c r="E43" s="156">
        <v>1074.3599999999999</v>
      </c>
      <c r="F43" s="157">
        <v>1157.3499999999999</v>
      </c>
      <c r="G43" s="158">
        <v>216.25</v>
      </c>
      <c r="H43" s="158">
        <v>353.84</v>
      </c>
      <c r="I43" s="155">
        <v>0</v>
      </c>
      <c r="J43" s="156">
        <v>1348.42</v>
      </c>
      <c r="K43" s="156">
        <v>1990.31</v>
      </c>
      <c r="L43" s="157">
        <v>72.459999999999994</v>
      </c>
      <c r="M43" s="158">
        <v>147.75</v>
      </c>
      <c r="N43" s="155">
        <v>0</v>
      </c>
      <c r="O43" s="156">
        <v>147.75</v>
      </c>
      <c r="P43" s="156">
        <v>2073.16</v>
      </c>
      <c r="Q43" s="142"/>
      <c r="R43" s="142"/>
      <c r="S43" s="378"/>
      <c r="T43" s="156">
        <v>1810.65</v>
      </c>
      <c r="U43" s="142"/>
    </row>
    <row r="44" spans="1:30" ht="12.75" customHeight="1" outlineLevel="1">
      <c r="A44" s="214"/>
      <c r="B44" s="198" t="s">
        <v>103</v>
      </c>
      <c r="C44" s="154">
        <v>609.59</v>
      </c>
      <c r="D44" s="155">
        <v>11.59</v>
      </c>
      <c r="E44" s="156">
        <v>609.59</v>
      </c>
      <c r="F44" s="157">
        <v>764.58</v>
      </c>
      <c r="G44" s="158">
        <v>139.16</v>
      </c>
      <c r="H44" s="158">
        <v>228</v>
      </c>
      <c r="I44" s="155">
        <v>0</v>
      </c>
      <c r="J44" s="156">
        <v>922.66</v>
      </c>
      <c r="K44" s="156">
        <v>1533.52</v>
      </c>
      <c r="L44" s="157">
        <v>0</v>
      </c>
      <c r="M44" s="158">
        <v>37.729999999999997</v>
      </c>
      <c r="N44" s="155">
        <v>0</v>
      </c>
      <c r="O44" s="156">
        <v>48.99</v>
      </c>
      <c r="P44" s="156">
        <v>1583.23</v>
      </c>
      <c r="Q44" s="142"/>
      <c r="R44" s="142"/>
      <c r="S44" s="378"/>
      <c r="T44" s="156">
        <v>1346.55</v>
      </c>
      <c r="U44" s="142"/>
    </row>
    <row r="45" spans="1:30" ht="12.75" customHeight="1" outlineLevel="1">
      <c r="A45" s="214"/>
      <c r="B45" s="198" t="s">
        <v>104</v>
      </c>
      <c r="C45" s="154">
        <v>489.83</v>
      </c>
      <c r="D45" s="155">
        <v>5.0999999999999996</v>
      </c>
      <c r="E45" s="156">
        <v>494.93</v>
      </c>
      <c r="F45" s="157">
        <v>503.27</v>
      </c>
      <c r="G45" s="158">
        <v>0</v>
      </c>
      <c r="H45" s="158">
        <v>89.86</v>
      </c>
      <c r="I45" s="155">
        <v>0</v>
      </c>
      <c r="J45" s="156">
        <v>710.82</v>
      </c>
      <c r="K45" s="156">
        <v>1250.55</v>
      </c>
      <c r="L45" s="157">
        <v>0</v>
      </c>
      <c r="M45" s="158">
        <v>21.05</v>
      </c>
      <c r="N45" s="155">
        <v>0</v>
      </c>
      <c r="O45" s="156">
        <v>25.65</v>
      </c>
      <c r="P45" s="156">
        <v>1285.4000000000001</v>
      </c>
      <c r="Q45" s="142"/>
      <c r="R45" s="142"/>
      <c r="S45" s="378"/>
      <c r="T45" s="156">
        <v>1086.51</v>
      </c>
      <c r="U45" s="142"/>
    </row>
    <row r="46" spans="1:30" ht="12.75" customHeight="1" outlineLevel="1">
      <c r="A46" s="214"/>
      <c r="B46" s="198" t="s">
        <v>105</v>
      </c>
      <c r="C46" s="154">
        <v>395.9</v>
      </c>
      <c r="D46" s="155">
        <v>0</v>
      </c>
      <c r="E46" s="156">
        <v>408.68</v>
      </c>
      <c r="F46" s="157">
        <v>325.74</v>
      </c>
      <c r="G46" s="158">
        <v>0</v>
      </c>
      <c r="H46" s="158">
        <v>0</v>
      </c>
      <c r="I46" s="155">
        <v>0</v>
      </c>
      <c r="J46" s="156">
        <v>534.37</v>
      </c>
      <c r="K46" s="156">
        <v>1075.74</v>
      </c>
      <c r="L46" s="157">
        <v>0</v>
      </c>
      <c r="M46" s="158">
        <v>10.67</v>
      </c>
      <c r="N46" s="155">
        <v>0</v>
      </c>
      <c r="O46" s="156">
        <v>15.75</v>
      </c>
      <c r="P46" s="156">
        <v>1089.1199999999999</v>
      </c>
      <c r="Q46" s="142"/>
      <c r="R46" s="142"/>
      <c r="S46" s="378"/>
      <c r="T46" s="156">
        <v>858.62</v>
      </c>
      <c r="U46" s="142"/>
    </row>
    <row r="47" spans="1:30" ht="12.75" customHeight="1" outlineLevel="1">
      <c r="A47" s="214"/>
      <c r="B47" s="198" t="s">
        <v>96</v>
      </c>
      <c r="C47" s="154">
        <v>329.52</v>
      </c>
      <c r="D47" s="155">
        <v>0</v>
      </c>
      <c r="E47" s="156">
        <v>346.76</v>
      </c>
      <c r="F47" s="157">
        <v>228.37</v>
      </c>
      <c r="G47" s="158">
        <v>0</v>
      </c>
      <c r="H47" s="158">
        <v>0</v>
      </c>
      <c r="I47" s="155">
        <v>0</v>
      </c>
      <c r="J47" s="156">
        <v>432.7</v>
      </c>
      <c r="K47" s="156">
        <v>863.93</v>
      </c>
      <c r="L47" s="157">
        <v>0</v>
      </c>
      <c r="M47" s="158">
        <v>0</v>
      </c>
      <c r="N47" s="155">
        <v>0</v>
      </c>
      <c r="O47" s="156">
        <v>0</v>
      </c>
      <c r="P47" s="156">
        <v>880.62</v>
      </c>
      <c r="Q47" s="142"/>
      <c r="R47" s="142"/>
      <c r="S47" s="378"/>
      <c r="T47" s="156">
        <v>680.55</v>
      </c>
      <c r="U47" s="142"/>
    </row>
    <row r="48" spans="1:30" ht="12.75" customHeight="1" outlineLevel="1">
      <c r="A48" s="214"/>
      <c r="B48" s="198" t="s">
        <v>8</v>
      </c>
      <c r="C48" s="177">
        <v>565.65726928396407</v>
      </c>
      <c r="D48" s="178">
        <v>6.2404345006362298</v>
      </c>
      <c r="E48" s="179">
        <v>571.89770378460037</v>
      </c>
      <c r="F48" s="180">
        <v>583.91430740976045</v>
      </c>
      <c r="G48" s="181">
        <v>58.033123521350582</v>
      </c>
      <c r="H48" s="181">
        <v>128.24013648448459</v>
      </c>
      <c r="I48" s="178">
        <v>0</v>
      </c>
      <c r="J48" s="179">
        <v>770.18756741559571</v>
      </c>
      <c r="K48" s="179">
        <v>1341.2993416902486</v>
      </c>
      <c r="L48" s="180">
        <v>10.987407407407408</v>
      </c>
      <c r="M48" s="181">
        <v>34.072017070973644</v>
      </c>
      <c r="N48" s="178">
        <v>0</v>
      </c>
      <c r="O48" s="179">
        <v>45.059424478381047</v>
      </c>
      <c r="P48" s="179">
        <v>1386.3599656124691</v>
      </c>
      <c r="Q48" s="142"/>
      <c r="R48" s="142"/>
      <c r="S48" s="378"/>
      <c r="T48" s="179">
        <v>1155.0260816844132</v>
      </c>
      <c r="U48" s="142"/>
    </row>
    <row r="49" spans="1:21" ht="12.75" customHeight="1" outlineLevel="1">
      <c r="A49" s="214"/>
      <c r="B49" s="198" t="s">
        <v>166</v>
      </c>
      <c r="C49" s="177">
        <v>701.93999999999994</v>
      </c>
      <c r="D49" s="178">
        <v>8.6999999999999993</v>
      </c>
      <c r="E49" s="179">
        <v>710.56</v>
      </c>
      <c r="F49" s="180">
        <v>692.8599999999999</v>
      </c>
      <c r="G49" s="181">
        <v>108.125</v>
      </c>
      <c r="H49" s="181">
        <v>176.92</v>
      </c>
      <c r="I49" s="178">
        <v>0</v>
      </c>
      <c r="J49" s="179">
        <v>890.56000000000006</v>
      </c>
      <c r="K49" s="179">
        <v>1427.12</v>
      </c>
      <c r="L49" s="180">
        <v>36.229999999999997</v>
      </c>
      <c r="M49" s="181">
        <v>73.875</v>
      </c>
      <c r="N49" s="178">
        <v>0</v>
      </c>
      <c r="O49" s="179">
        <v>73.875</v>
      </c>
      <c r="P49" s="179">
        <v>1476.8899999999999</v>
      </c>
      <c r="Q49" s="142"/>
      <c r="R49" s="142"/>
      <c r="S49" s="378"/>
      <c r="T49" s="179">
        <v>1245.5999999999999</v>
      </c>
      <c r="U49" s="142"/>
    </row>
    <row r="50" spans="1:21" ht="12.75" customHeight="1" outlineLevel="1">
      <c r="A50" s="214"/>
      <c r="B50" s="198" t="s">
        <v>15</v>
      </c>
      <c r="C50" s="177">
        <v>249.26195235518085</v>
      </c>
      <c r="D50" s="178">
        <v>6.5277877834218145</v>
      </c>
      <c r="E50" s="179">
        <v>245.10829264436668</v>
      </c>
      <c r="F50" s="180">
        <v>301.94367203601638</v>
      </c>
      <c r="G50" s="181">
        <v>82.753400205376579</v>
      </c>
      <c r="H50" s="181">
        <v>134.91805967809634</v>
      </c>
      <c r="I50" s="178">
        <v>0</v>
      </c>
      <c r="J50" s="179">
        <v>285.55928160212778</v>
      </c>
      <c r="K50" s="179">
        <v>415.79065161865475</v>
      </c>
      <c r="L50" s="180">
        <v>25.041402198455906</v>
      </c>
      <c r="M50" s="181">
        <v>48.187823768059332</v>
      </c>
      <c r="N50" s="178">
        <v>0</v>
      </c>
      <c r="O50" s="179">
        <v>51.466614001135838</v>
      </c>
      <c r="P50" s="179">
        <v>442.54821639564415</v>
      </c>
      <c r="Q50" s="142"/>
      <c r="R50" s="142"/>
      <c r="S50" s="378"/>
      <c r="T50" s="179">
        <v>416.1165959896457</v>
      </c>
      <c r="U50" s="142"/>
    </row>
    <row r="51" spans="1:21" ht="12.75" customHeight="1" outlineLevel="1">
      <c r="A51" s="214"/>
      <c r="B51" s="215" t="s">
        <v>39</v>
      </c>
      <c r="C51" s="177">
        <v>814.91922163914489</v>
      </c>
      <c r="D51" s="178">
        <v>12.768222284058044</v>
      </c>
      <c r="E51" s="179">
        <v>817.00599642896702</v>
      </c>
      <c r="F51" s="180">
        <v>885.85797944577689</v>
      </c>
      <c r="G51" s="181">
        <v>140.78652372672715</v>
      </c>
      <c r="H51" s="181">
        <v>263.15819616258091</v>
      </c>
      <c r="I51" s="178">
        <v>0</v>
      </c>
      <c r="J51" s="179">
        <v>1055.7468490177234</v>
      </c>
      <c r="K51" s="179">
        <v>1757.0899933089033</v>
      </c>
      <c r="L51" s="180">
        <v>36.028809605863316</v>
      </c>
      <c r="M51" s="181">
        <v>82.259840839032975</v>
      </c>
      <c r="N51" s="178">
        <v>0</v>
      </c>
      <c r="O51" s="179">
        <v>96.526038479516885</v>
      </c>
      <c r="P51" s="179">
        <v>1828.9081820081133</v>
      </c>
      <c r="Q51" s="142"/>
      <c r="R51" s="142"/>
      <c r="S51" s="378"/>
      <c r="T51" s="179">
        <v>1571.1426776740589</v>
      </c>
      <c r="U51" s="142"/>
    </row>
    <row r="52" spans="1:21" ht="12.75" customHeight="1" outlineLevel="1">
      <c r="A52" s="214"/>
      <c r="B52" s="215" t="s">
        <v>40</v>
      </c>
      <c r="C52" s="177">
        <v>316.39531692878325</v>
      </c>
      <c r="D52" s="178" t="s">
        <v>20</v>
      </c>
      <c r="E52" s="179">
        <v>326.78941114023371</v>
      </c>
      <c r="F52" s="180">
        <v>281.97063537374407</v>
      </c>
      <c r="G52" s="181" t="s">
        <v>20</v>
      </c>
      <c r="H52" s="181" t="s">
        <v>20</v>
      </c>
      <c r="I52" s="178" t="s">
        <v>20</v>
      </c>
      <c r="J52" s="179">
        <v>484.62828581346793</v>
      </c>
      <c r="K52" s="179">
        <v>925.50869007159395</v>
      </c>
      <c r="L52" s="180" t="s">
        <v>20</v>
      </c>
      <c r="M52" s="181" t="s">
        <v>20</v>
      </c>
      <c r="N52" s="178" t="s">
        <v>20</v>
      </c>
      <c r="O52" s="179" t="s">
        <v>20</v>
      </c>
      <c r="P52" s="179">
        <v>943.81174921682486</v>
      </c>
      <c r="Q52" s="142"/>
      <c r="R52" s="142"/>
      <c r="S52" s="378"/>
      <c r="T52" s="179">
        <v>738.90948569476745</v>
      </c>
      <c r="U52" s="142"/>
    </row>
    <row r="53" spans="1:21" ht="12.75" customHeight="1" outlineLevel="1">
      <c r="A53" s="216"/>
      <c r="B53" s="217" t="s">
        <v>13</v>
      </c>
      <c r="C53" s="218">
        <v>2.2603787327021121</v>
      </c>
      <c r="D53" s="219" t="s">
        <v>118</v>
      </c>
      <c r="E53" s="220">
        <v>2.0982812319760065</v>
      </c>
      <c r="F53" s="221">
        <v>4.0678723124753686</v>
      </c>
      <c r="G53" s="222" t="s">
        <v>118</v>
      </c>
      <c r="H53" s="222" t="s">
        <v>118</v>
      </c>
      <c r="I53" s="219" t="s">
        <v>118</v>
      </c>
      <c r="J53" s="220">
        <v>2.1162930436792236</v>
      </c>
      <c r="K53" s="220">
        <v>1.3037861863808413</v>
      </c>
      <c r="L53" s="221" t="s">
        <v>118</v>
      </c>
      <c r="M53" s="222" t="s">
        <v>118</v>
      </c>
      <c r="N53" s="219" t="s">
        <v>118</v>
      </c>
      <c r="O53" s="220" t="s">
        <v>118</v>
      </c>
      <c r="P53" s="220">
        <v>1.3542049919374985</v>
      </c>
      <c r="Q53" s="142"/>
      <c r="R53" s="142"/>
      <c r="S53" s="378"/>
      <c r="T53" s="220">
        <v>1.6605686577033285</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K4:K6"/>
    <mergeCell ref="L4:N4"/>
    <mergeCell ref="O4:O6"/>
    <mergeCell ref="P4:P6"/>
    <mergeCell ref="A1:B1"/>
    <mergeCell ref="C1:G1"/>
    <mergeCell ref="T5:T6"/>
    <mergeCell ref="A17:B17"/>
    <mergeCell ref="A42:B42"/>
    <mergeCell ref="M5:M6"/>
    <mergeCell ref="N5:N6"/>
    <mergeCell ref="A12:B12"/>
    <mergeCell ref="A14:B14"/>
    <mergeCell ref="A15:B15"/>
    <mergeCell ref="C5:D5"/>
    <mergeCell ref="E5:E6"/>
    <mergeCell ref="F5:I5"/>
    <mergeCell ref="J5:J6"/>
    <mergeCell ref="L5:L6"/>
    <mergeCell ref="A3:B6"/>
    <mergeCell ref="C3:P3"/>
    <mergeCell ref="C4:J4"/>
  </mergeCells>
  <conditionalFormatting sqref="B18:B36">
    <cfRule type="expression" dxfId="55" priority="21">
      <formula>IF($AA18=$B$13,TRUE,FALSE)</formula>
    </cfRule>
  </conditionalFormatting>
  <conditionalFormatting sqref="T18:T36">
    <cfRule type="expression" dxfId="54" priority="1">
      <formula>IF(T$9=0,FALSE,IF(OR(T$9&gt;T$18,T$9&lt;T$36),FALSE,IF(MIN(ABS(T$18:T$36-T$9))=ABS(T18-T$9), TRUE,FALSE)))</formula>
    </cfRule>
    <cfRule type="expression" dxfId="53" priority="2">
      <formula>IF(T$2="x",FALSE,IF(AND(T18&gt;=T$11,T18&lt;=T$7), TRUE,FALSE))</formula>
    </cfRule>
  </conditionalFormatting>
  <conditionalFormatting sqref="K18:K36 P18:P36">
    <cfRule type="expression" dxfId="52" priority="7">
      <formula>IF($AA18=$B$13,TRUE,FALSE)</formula>
    </cfRule>
  </conditionalFormatting>
  <conditionalFormatting sqref="K18:K36 P18:P36">
    <cfRule type="expression" dxfId="51" priority="4">
      <formula>IF($AD$38,IF(AND((K18&gt;=(K$13+K$13*(-1)*$M$38)),K18&lt;=(K$13+K$13*$M$38)),TRUE,FALSE),FALSE)</formula>
    </cfRule>
    <cfRule type="expression" dxfId="50" priority="5">
      <formula>IF($AD$38,IF(AND((K18&gt;=(K$13+K$13*(-1)*$M$39)),K18&lt;=(K$13+K$13*(-1)*$M$38)),TRUE,IF(AND((K18&gt;=(K$13+K$13*$M$38)),K18&lt;=(K$13+K$13*$M$39)),TRUE,FALSE)),FALSE)</formula>
    </cfRule>
    <cfRule type="expression" dxfId="49" priority="6">
      <formula>IF($AD$38,IF(K18&lt;=(K$13+K$13*(-1)*$M$39),TRUE,IF(K18&gt;=(K$13+K$13*$M$39),TRUE,FALSE)),FALSE)</formula>
    </cfRule>
  </conditionalFormatting>
  <conditionalFormatting sqref="K14:K15 P14:P15">
    <cfRule type="expression" dxfId="48" priority="9">
      <formula>IF(K14="-",FALSE,IF($AD$38,AND(-$M$38&lt;K$15,K$15&lt;$M$38),FALSE))</formula>
    </cfRule>
    <cfRule type="expression" dxfId="47" priority="10">
      <formula>IF(K14="-",FALSE,IF($AD$38,AND(-$M$39&lt;K$15,K$15&lt;-$M$38),FALSE))</formula>
    </cfRule>
    <cfRule type="expression" dxfId="46" priority="11">
      <formula>IF(K14="-",FALSE,IF($AD$38,AND($M$38&lt;K$15,K$15&lt;$M$39),FALSE))</formula>
    </cfRule>
    <cfRule type="expression" dxfId="45" priority="12">
      <formula>IF(K14="-",FALSE,IF($AD$38,(-1)*$M$39&gt;K$15,FALSE))</formula>
    </cfRule>
    <cfRule type="expression" dxfId="44" priority="13">
      <formula>IF(K14="-",FALSE,IF($AD$38,$M$39&lt;K$15,FALSE))</formula>
    </cfRule>
  </conditionalFormatting>
  <conditionalFormatting sqref="C18:P36 T18:T36">
    <cfRule type="expression" dxfId="43" priority="3">
      <formula>IF(C$9=0,FALSE,IF(OR(C$9&gt;C$18,C$9&lt;C$36),FALSE,IF(MIN(ABS(C$18:C$36-C$9))=ABS(C18-C$9), TRUE,FALSE)))</formula>
    </cfRule>
    <cfRule type="expression" dxfId="42" priority="8">
      <formula>IF(C$2="x",FALSE,IF(AND(C18&gt;=C$11,C18&lt;=C$7), TRUE,FALSE))</formula>
    </cfRule>
  </conditionalFormatting>
  <dataValidations disablePrompts="1" count="1">
    <dataValidation type="list" allowBlank="1" showInputMessage="1" showErrorMessage="1" sqref="B13" xr:uid="{BF104310-50B1-42A2-AD40-AB7F0B4590CF}">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68" r:id="rId4" name="Check Box 8">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CE17-E154-4517-8BCA-393ACD7D4D04}">
  <sheetPr codeName="Sheet35">
    <tabColor theme="7" tint="0.79998168889431442"/>
  </sheetPr>
  <dimension ref="A1:AD147"/>
  <sheetViews>
    <sheetView zoomScaleNormal="100" zoomScaleSheetLayoutView="75" workbookViewId="0">
      <selection activeCell="A2" sqref="A2"/>
    </sheetView>
  </sheetViews>
  <sheetFormatPr defaultColWidth="0" defaultRowHeight="11.25"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144</v>
      </c>
      <c r="B1" s="596"/>
      <c r="C1" s="566" t="s">
        <v>793</v>
      </c>
      <c r="D1" s="566"/>
      <c r="E1" s="566"/>
      <c r="F1" s="566"/>
      <c r="G1" s="566"/>
      <c r="H1" s="145"/>
      <c r="I1" s="253" t="s">
        <v>794</v>
      </c>
      <c r="J1" s="145"/>
      <c r="K1" s="145"/>
      <c r="L1" s="253" t="s">
        <v>795</v>
      </c>
      <c r="M1" s="145"/>
      <c r="N1" s="145"/>
      <c r="O1" s="145"/>
      <c r="P1" s="145"/>
      <c r="Q1" s="145"/>
      <c r="R1" s="145"/>
      <c r="S1" s="145"/>
      <c r="T1" s="145"/>
      <c r="U1" s="145"/>
    </row>
    <row r="2" spans="1:21" s="149" customFormat="1" ht="7.5" customHeight="1">
      <c r="A2" s="148"/>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385</v>
      </c>
      <c r="D7" s="155">
        <v>0</v>
      </c>
      <c r="E7" s="156">
        <v>385</v>
      </c>
      <c r="F7" s="157">
        <v>121.12799999999999</v>
      </c>
      <c r="G7" s="158">
        <v>0</v>
      </c>
      <c r="H7" s="158">
        <v>122.52</v>
      </c>
      <c r="I7" s="155">
        <v>0</v>
      </c>
      <c r="J7" s="156">
        <v>214.39254999999997</v>
      </c>
      <c r="K7" s="156">
        <v>599.39255000000003</v>
      </c>
      <c r="L7" s="157">
        <v>0</v>
      </c>
      <c r="M7" s="158">
        <v>9.5374510000000008</v>
      </c>
      <c r="N7" s="155">
        <v>0</v>
      </c>
      <c r="O7" s="156">
        <v>9.5374510000000008</v>
      </c>
      <c r="P7" s="159">
        <v>608.93000100000006</v>
      </c>
      <c r="Q7" s="142"/>
      <c r="R7" s="142"/>
      <c r="S7" s="378"/>
      <c r="T7" s="156">
        <v>476.87254999999999</v>
      </c>
      <c r="U7" s="142"/>
    </row>
    <row r="8" spans="1:21" s="149" customFormat="1" ht="12.75" customHeight="1">
      <c r="A8" s="227"/>
      <c r="B8" s="228" t="s">
        <v>103</v>
      </c>
      <c r="C8" s="154">
        <v>346.25</v>
      </c>
      <c r="D8" s="155">
        <v>0</v>
      </c>
      <c r="E8" s="156">
        <v>346.25</v>
      </c>
      <c r="F8" s="157">
        <v>108.28448749999998</v>
      </c>
      <c r="G8" s="158">
        <v>0</v>
      </c>
      <c r="H8" s="158">
        <v>36.756</v>
      </c>
      <c r="I8" s="155">
        <v>0</v>
      </c>
      <c r="J8" s="156">
        <v>147.57116249999999</v>
      </c>
      <c r="K8" s="156">
        <v>479.55986249999995</v>
      </c>
      <c r="L8" s="157">
        <v>0</v>
      </c>
      <c r="M8" s="158">
        <v>8.8413032499999993</v>
      </c>
      <c r="N8" s="155">
        <v>0</v>
      </c>
      <c r="O8" s="156">
        <v>8.8413032499999993</v>
      </c>
      <c r="P8" s="159">
        <v>488.53845974999996</v>
      </c>
      <c r="Q8" s="142"/>
      <c r="R8" s="142"/>
      <c r="S8" s="378"/>
      <c r="T8" s="156">
        <v>442.06516249999999</v>
      </c>
      <c r="U8" s="142"/>
    </row>
    <row r="9" spans="1:21" s="149" customFormat="1" ht="12.75" customHeight="1">
      <c r="A9" s="227"/>
      <c r="B9" s="228" t="s">
        <v>104</v>
      </c>
      <c r="C9" s="144">
        <v>320</v>
      </c>
      <c r="D9" s="160">
        <v>0</v>
      </c>
      <c r="E9" s="161">
        <v>320</v>
      </c>
      <c r="F9" s="162">
        <v>91.163274999999985</v>
      </c>
      <c r="G9" s="163">
        <v>0</v>
      </c>
      <c r="H9" s="163">
        <v>12.251999999999999</v>
      </c>
      <c r="I9" s="160">
        <v>0</v>
      </c>
      <c r="J9" s="161">
        <v>110.20502499999999</v>
      </c>
      <c r="K9" s="161">
        <v>426.22762499999999</v>
      </c>
      <c r="L9" s="162">
        <v>0</v>
      </c>
      <c r="M9" s="163">
        <v>8.2727725000000003</v>
      </c>
      <c r="N9" s="160">
        <v>0</v>
      </c>
      <c r="O9" s="161">
        <v>8.2727725000000003</v>
      </c>
      <c r="P9" s="164">
        <v>434.5071375</v>
      </c>
      <c r="Q9" s="142"/>
      <c r="R9" s="142"/>
      <c r="S9" s="378"/>
      <c r="T9" s="161">
        <v>413.63862499999999</v>
      </c>
      <c r="U9" s="142"/>
    </row>
    <row r="10" spans="1:21" s="149" customFormat="1" ht="12.75" customHeight="1">
      <c r="A10" s="227"/>
      <c r="B10" s="228" t="s">
        <v>105</v>
      </c>
      <c r="C10" s="165">
        <v>280</v>
      </c>
      <c r="D10" s="166">
        <v>0</v>
      </c>
      <c r="E10" s="167">
        <v>280</v>
      </c>
      <c r="F10" s="168">
        <v>56.485012499999996</v>
      </c>
      <c r="G10" s="169">
        <v>0</v>
      </c>
      <c r="H10" s="169">
        <v>0</v>
      </c>
      <c r="I10" s="166">
        <v>0</v>
      </c>
      <c r="J10" s="167">
        <v>62.611012500000001</v>
      </c>
      <c r="K10" s="167">
        <v>351.36101250000002</v>
      </c>
      <c r="L10" s="168">
        <v>0</v>
      </c>
      <c r="M10" s="169">
        <v>6.6764667500000003</v>
      </c>
      <c r="N10" s="166">
        <v>0</v>
      </c>
      <c r="O10" s="167">
        <v>6.6764667500000003</v>
      </c>
      <c r="P10" s="170">
        <v>358.26571275000003</v>
      </c>
      <c r="Q10" s="142"/>
      <c r="R10" s="142"/>
      <c r="S10" s="378"/>
      <c r="T10" s="167">
        <v>333.82333749999998</v>
      </c>
      <c r="U10" s="142"/>
    </row>
    <row r="11" spans="1:21" s="149" customFormat="1" ht="12.75" customHeight="1">
      <c r="A11" s="229"/>
      <c r="B11" s="230" t="s">
        <v>107</v>
      </c>
      <c r="C11" s="165">
        <v>260</v>
      </c>
      <c r="D11" s="166">
        <v>0</v>
      </c>
      <c r="E11" s="167">
        <v>260</v>
      </c>
      <c r="F11" s="168">
        <v>0</v>
      </c>
      <c r="G11" s="169">
        <v>0</v>
      </c>
      <c r="H11" s="169">
        <v>0</v>
      </c>
      <c r="I11" s="166">
        <v>0</v>
      </c>
      <c r="J11" s="167">
        <v>0</v>
      </c>
      <c r="K11" s="167">
        <v>300.83170000000001</v>
      </c>
      <c r="L11" s="168">
        <v>0</v>
      </c>
      <c r="M11" s="169">
        <v>6.0166340000000007</v>
      </c>
      <c r="N11" s="166">
        <v>0</v>
      </c>
      <c r="O11" s="167">
        <v>6.0166340000000007</v>
      </c>
      <c r="P11" s="170">
        <v>306.84833400000002</v>
      </c>
      <c r="Q11" s="142"/>
      <c r="R11" s="142"/>
      <c r="S11" s="378"/>
      <c r="T11" s="167">
        <v>300.83170000000001</v>
      </c>
      <c r="U11" s="142"/>
    </row>
    <row r="12" spans="1:21" s="149" customFormat="1" ht="12.75" customHeight="1">
      <c r="A12" s="601" t="s">
        <v>163</v>
      </c>
      <c r="B12" s="602"/>
      <c r="C12" s="171">
        <v>0.71</v>
      </c>
      <c r="D12" s="172" t="s">
        <v>797</v>
      </c>
      <c r="E12" s="173">
        <v>0.65</v>
      </c>
      <c r="F12" s="174">
        <v>0.42</v>
      </c>
      <c r="G12" s="175" t="s">
        <v>798</v>
      </c>
      <c r="H12" s="175">
        <v>0.64</v>
      </c>
      <c r="I12" s="172" t="s">
        <v>799</v>
      </c>
      <c r="J12" s="173">
        <v>0.39</v>
      </c>
      <c r="K12" s="173">
        <v>0.46</v>
      </c>
      <c r="L12" s="174" t="s">
        <v>807</v>
      </c>
      <c r="M12" s="175">
        <v>0.28999999999999998</v>
      </c>
      <c r="N12" s="172" t="s">
        <v>799</v>
      </c>
      <c r="O12" s="173">
        <v>0.22</v>
      </c>
      <c r="P12" s="176">
        <v>0.46</v>
      </c>
      <c r="Q12" s="142"/>
      <c r="R12" s="142"/>
      <c r="S12" s="378"/>
      <c r="T12" s="173">
        <v>0.53</v>
      </c>
      <c r="U12" s="142"/>
    </row>
    <row r="13" spans="1:21" s="149" customFormat="1" ht="12.75" customHeight="1">
      <c r="A13" s="250" t="s">
        <v>90</v>
      </c>
      <c r="B13" s="251">
        <v>0.5</v>
      </c>
      <c r="C13" s="177">
        <f t="shared" ref="C13:P13" si="0">IFERROR(INDEX(C$18:C$36,MATCH($B$13,$AA$18:$AA$36,0)),"-")</f>
        <v>275.91000000000003</v>
      </c>
      <c r="D13" s="178">
        <f t="shared" si="0"/>
        <v>4.54</v>
      </c>
      <c r="E13" s="179">
        <f t="shared" si="0"/>
        <v>283</v>
      </c>
      <c r="F13" s="180">
        <f t="shared" si="0"/>
        <v>116.1</v>
      </c>
      <c r="G13" s="181">
        <f t="shared" si="0"/>
        <v>0</v>
      </c>
      <c r="H13" s="181">
        <f t="shared" si="0"/>
        <v>4.3</v>
      </c>
      <c r="I13" s="178">
        <f t="shared" si="0"/>
        <v>0</v>
      </c>
      <c r="J13" s="179">
        <f t="shared" si="0"/>
        <v>148.43</v>
      </c>
      <c r="K13" s="179">
        <f t="shared" si="0"/>
        <v>430.07</v>
      </c>
      <c r="L13" s="180">
        <f t="shared" si="0"/>
        <v>0</v>
      </c>
      <c r="M13" s="181">
        <f t="shared" si="0"/>
        <v>15.63</v>
      </c>
      <c r="N13" s="178">
        <f t="shared" si="0"/>
        <v>0</v>
      </c>
      <c r="O13" s="179">
        <f t="shared" si="0"/>
        <v>16.27</v>
      </c>
      <c r="P13" s="182">
        <f t="shared" si="0"/>
        <v>456.08</v>
      </c>
      <c r="Q13" s="142"/>
      <c r="R13" s="142"/>
      <c r="S13" s="378"/>
      <c r="T13" s="179">
        <f>IFERROR(INDEX(T$18:T$36,MATCH($B$13,$AA$18:$AA$36,0)),"-")</f>
        <v>407.18</v>
      </c>
      <c r="U13" s="142"/>
    </row>
    <row r="14" spans="1:21" s="149" customFormat="1" ht="12.75" customHeight="1">
      <c r="A14" s="597" t="s">
        <v>161</v>
      </c>
      <c r="B14" s="598"/>
      <c r="C14" s="183">
        <f>IFERROR(C9-C13,"-")</f>
        <v>44.089999999999975</v>
      </c>
      <c r="D14" s="184">
        <f t="shared" ref="D14:P14" si="1">IFERROR(D9-D13,"-")</f>
        <v>-4.54</v>
      </c>
      <c r="E14" s="185">
        <f t="shared" si="1"/>
        <v>37</v>
      </c>
      <c r="F14" s="186">
        <f t="shared" si="1"/>
        <v>-24.93672500000001</v>
      </c>
      <c r="G14" s="187">
        <f t="shared" si="1"/>
        <v>0</v>
      </c>
      <c r="H14" s="187">
        <f t="shared" si="1"/>
        <v>7.9519999999999991</v>
      </c>
      <c r="I14" s="184">
        <f t="shared" si="1"/>
        <v>0</v>
      </c>
      <c r="J14" s="185">
        <f t="shared" si="1"/>
        <v>-38.224975000000015</v>
      </c>
      <c r="K14" s="185">
        <f t="shared" si="1"/>
        <v>-3.8423750000000041</v>
      </c>
      <c r="L14" s="186">
        <f t="shared" si="1"/>
        <v>0</v>
      </c>
      <c r="M14" s="187">
        <f t="shared" si="1"/>
        <v>-7.3572275000000005</v>
      </c>
      <c r="N14" s="184">
        <f t="shared" si="1"/>
        <v>0</v>
      </c>
      <c r="O14" s="185">
        <f t="shared" si="1"/>
        <v>-7.9972274999999993</v>
      </c>
      <c r="P14" s="242">
        <f t="shared" si="1"/>
        <v>-21.572862499999985</v>
      </c>
      <c r="Q14" s="142"/>
      <c r="R14" s="142"/>
      <c r="S14" s="378"/>
      <c r="T14" s="185">
        <f t="shared" ref="T14" si="2">IFERROR(T9-T13,"-")</f>
        <v>6.4586249999999836</v>
      </c>
      <c r="U14" s="142"/>
    </row>
    <row r="15" spans="1:21" s="149" customFormat="1" ht="12.75" customHeight="1">
      <c r="A15" s="599" t="s">
        <v>160</v>
      </c>
      <c r="B15" s="600"/>
      <c r="C15" s="188">
        <f>IFERROR(C14/C13,"-")</f>
        <v>0.15979848501322885</v>
      </c>
      <c r="D15" s="189">
        <f t="shared" ref="D15:P15" si="3">IFERROR(D14/D13,"-")</f>
        <v>-1</v>
      </c>
      <c r="E15" s="190">
        <f t="shared" si="3"/>
        <v>0.13074204946996468</v>
      </c>
      <c r="F15" s="191">
        <f t="shared" si="3"/>
        <v>-0.21478660637381577</v>
      </c>
      <c r="G15" s="192" t="str">
        <f t="shared" si="3"/>
        <v>-</v>
      </c>
      <c r="H15" s="192">
        <f t="shared" si="3"/>
        <v>1.8493023255813952</v>
      </c>
      <c r="I15" s="189" t="str">
        <f t="shared" si="3"/>
        <v>-</v>
      </c>
      <c r="J15" s="190">
        <f t="shared" si="3"/>
        <v>-0.25752863302566875</v>
      </c>
      <c r="K15" s="190">
        <f t="shared" si="3"/>
        <v>-8.9343013927965318E-3</v>
      </c>
      <c r="L15" s="191" t="str">
        <f t="shared" si="3"/>
        <v>-</v>
      </c>
      <c r="M15" s="192">
        <f t="shared" si="3"/>
        <v>-0.47071193218170188</v>
      </c>
      <c r="N15" s="189" t="str">
        <f t="shared" si="3"/>
        <v>-</v>
      </c>
      <c r="O15" s="190">
        <f t="shared" si="3"/>
        <v>-0.49153211432083588</v>
      </c>
      <c r="P15" s="243">
        <f t="shared" si="3"/>
        <v>-4.7300610638484446E-2</v>
      </c>
      <c r="Q15" s="142"/>
      <c r="R15" s="142"/>
      <c r="S15" s="378"/>
      <c r="T15" s="190">
        <f t="shared" ref="T15" si="4">IFERROR(T14/T13,"-")</f>
        <v>1.5861842428409999E-2</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426" t="s">
        <v>19</v>
      </c>
      <c r="N17" s="427" t="s">
        <v>164</v>
      </c>
      <c r="O17" s="195" t="s">
        <v>149</v>
      </c>
      <c r="P17" s="425" t="s">
        <v>150</v>
      </c>
      <c r="Q17" s="142"/>
      <c r="R17" s="142"/>
      <c r="S17" s="378"/>
      <c r="T17" s="424" t="s">
        <v>327</v>
      </c>
      <c r="U17" s="142"/>
    </row>
    <row r="18" spans="1:27" ht="12.75" customHeight="1">
      <c r="A18" s="197"/>
      <c r="B18" s="198" t="s">
        <v>95</v>
      </c>
      <c r="C18" s="154">
        <v>381.55</v>
      </c>
      <c r="D18" s="155">
        <v>20.09</v>
      </c>
      <c r="E18" s="156">
        <v>385</v>
      </c>
      <c r="F18" s="157">
        <v>388.29</v>
      </c>
      <c r="G18" s="158">
        <v>56.98</v>
      </c>
      <c r="H18" s="158">
        <v>91.8</v>
      </c>
      <c r="I18" s="155">
        <v>0</v>
      </c>
      <c r="J18" s="156">
        <v>437.51</v>
      </c>
      <c r="K18" s="156">
        <v>794.73</v>
      </c>
      <c r="L18" s="157">
        <v>19.8</v>
      </c>
      <c r="M18" s="158">
        <v>43.61</v>
      </c>
      <c r="N18" s="155">
        <v>0</v>
      </c>
      <c r="O18" s="156">
        <v>65.17</v>
      </c>
      <c r="P18" s="159">
        <v>833.39</v>
      </c>
      <c r="Q18" s="142"/>
      <c r="R18" s="142"/>
      <c r="S18" s="378"/>
      <c r="T18" s="156">
        <v>789.29</v>
      </c>
      <c r="U18" s="142"/>
      <c r="AA18" s="199">
        <v>0.95</v>
      </c>
    </row>
    <row r="19" spans="1:27" ht="12.75" customHeight="1">
      <c r="A19" s="197"/>
      <c r="B19" s="198">
        <v>0.9</v>
      </c>
      <c r="C19" s="177">
        <v>367.73</v>
      </c>
      <c r="D19" s="178">
        <v>15.65</v>
      </c>
      <c r="E19" s="179">
        <v>372.92</v>
      </c>
      <c r="F19" s="180">
        <v>314.14999999999998</v>
      </c>
      <c r="G19" s="181">
        <v>41.94</v>
      </c>
      <c r="H19" s="181">
        <v>47.8</v>
      </c>
      <c r="I19" s="178">
        <v>0</v>
      </c>
      <c r="J19" s="179">
        <v>361.71</v>
      </c>
      <c r="K19" s="179">
        <v>725.27</v>
      </c>
      <c r="L19" s="180">
        <v>0</v>
      </c>
      <c r="M19" s="181">
        <v>36.75</v>
      </c>
      <c r="N19" s="178">
        <v>0</v>
      </c>
      <c r="O19" s="179">
        <v>43</v>
      </c>
      <c r="P19" s="182">
        <v>750.06</v>
      </c>
      <c r="Q19" s="142"/>
      <c r="R19" s="142"/>
      <c r="S19" s="378"/>
      <c r="T19" s="179">
        <v>646.25</v>
      </c>
      <c r="U19" s="142"/>
      <c r="AA19" s="199">
        <v>0.9</v>
      </c>
    </row>
    <row r="20" spans="1:27" ht="12.75" customHeight="1">
      <c r="A20" s="197"/>
      <c r="B20" s="198">
        <v>0.85</v>
      </c>
      <c r="C20" s="177">
        <v>361.36</v>
      </c>
      <c r="D20" s="178">
        <v>11.64</v>
      </c>
      <c r="E20" s="179">
        <v>364</v>
      </c>
      <c r="F20" s="180">
        <v>276.87</v>
      </c>
      <c r="G20" s="181">
        <v>16.010000000000002</v>
      </c>
      <c r="H20" s="181">
        <v>38.68</v>
      </c>
      <c r="I20" s="178">
        <v>0</v>
      </c>
      <c r="J20" s="179">
        <v>337.36</v>
      </c>
      <c r="K20" s="179">
        <v>667.06</v>
      </c>
      <c r="L20" s="180">
        <v>0</v>
      </c>
      <c r="M20" s="181">
        <v>25.8</v>
      </c>
      <c r="N20" s="178">
        <v>0</v>
      </c>
      <c r="O20" s="179">
        <v>36.770000000000003</v>
      </c>
      <c r="P20" s="182">
        <v>695.65</v>
      </c>
      <c r="Q20" s="142"/>
      <c r="R20" s="142"/>
      <c r="S20" s="378"/>
      <c r="T20" s="179">
        <v>625.45000000000005</v>
      </c>
      <c r="U20" s="142"/>
      <c r="AA20" s="199">
        <v>0.85</v>
      </c>
    </row>
    <row r="21" spans="1:27" ht="12.75" customHeight="1">
      <c r="A21" s="197"/>
      <c r="B21" s="198">
        <v>0.8</v>
      </c>
      <c r="C21" s="177">
        <v>346.43</v>
      </c>
      <c r="D21" s="178">
        <v>11.28</v>
      </c>
      <c r="E21" s="179">
        <v>346.6</v>
      </c>
      <c r="F21" s="180">
        <v>218.98</v>
      </c>
      <c r="G21" s="181">
        <v>10.68</v>
      </c>
      <c r="H21" s="181">
        <v>30.45</v>
      </c>
      <c r="I21" s="178">
        <v>0</v>
      </c>
      <c r="J21" s="179">
        <v>282.97000000000003</v>
      </c>
      <c r="K21" s="179">
        <v>591.91</v>
      </c>
      <c r="L21" s="180">
        <v>0</v>
      </c>
      <c r="M21" s="181">
        <v>23.52</v>
      </c>
      <c r="N21" s="178">
        <v>0</v>
      </c>
      <c r="O21" s="179">
        <v>25.23</v>
      </c>
      <c r="P21" s="182">
        <v>627.17999999999995</v>
      </c>
      <c r="Q21" s="142"/>
      <c r="R21" s="142"/>
      <c r="S21" s="378"/>
      <c r="T21" s="179">
        <v>540.76</v>
      </c>
      <c r="U21" s="142"/>
      <c r="AA21" s="199">
        <v>0.8</v>
      </c>
    </row>
    <row r="22" spans="1:27" ht="12.75" customHeight="1">
      <c r="A22" s="197"/>
      <c r="B22" s="198" t="s">
        <v>103</v>
      </c>
      <c r="C22" s="177">
        <v>333.73</v>
      </c>
      <c r="D22" s="178">
        <v>9.84</v>
      </c>
      <c r="E22" s="179">
        <v>333.73</v>
      </c>
      <c r="F22" s="180">
        <v>196.04</v>
      </c>
      <c r="G22" s="181">
        <v>6.72</v>
      </c>
      <c r="H22" s="181">
        <v>22.7</v>
      </c>
      <c r="I22" s="178">
        <v>0</v>
      </c>
      <c r="J22" s="179">
        <v>235.41</v>
      </c>
      <c r="K22" s="179">
        <v>565.04999999999995</v>
      </c>
      <c r="L22" s="180">
        <v>0</v>
      </c>
      <c r="M22" s="181">
        <v>21.14</v>
      </c>
      <c r="N22" s="178">
        <v>0</v>
      </c>
      <c r="O22" s="179">
        <v>23.52</v>
      </c>
      <c r="P22" s="182">
        <v>576.64</v>
      </c>
      <c r="Q22" s="142"/>
      <c r="R22" s="142"/>
      <c r="S22" s="378"/>
      <c r="T22" s="179">
        <v>525.97</v>
      </c>
      <c r="U22" s="142"/>
      <c r="AA22" s="199">
        <v>0.75</v>
      </c>
    </row>
    <row r="23" spans="1:27" ht="12.75" customHeight="1">
      <c r="A23" s="197"/>
      <c r="B23" s="198">
        <v>0.7</v>
      </c>
      <c r="C23" s="177">
        <v>318.91000000000003</v>
      </c>
      <c r="D23" s="178">
        <v>9.69</v>
      </c>
      <c r="E23" s="179">
        <v>322.02</v>
      </c>
      <c r="F23" s="180">
        <v>166.49</v>
      </c>
      <c r="G23" s="181">
        <v>3.75</v>
      </c>
      <c r="H23" s="181">
        <v>19.170000000000002</v>
      </c>
      <c r="I23" s="178">
        <v>0</v>
      </c>
      <c r="J23" s="179">
        <v>212.88</v>
      </c>
      <c r="K23" s="179">
        <v>536.4</v>
      </c>
      <c r="L23" s="180">
        <v>0</v>
      </c>
      <c r="M23" s="181">
        <v>20.91</v>
      </c>
      <c r="N23" s="178">
        <v>0</v>
      </c>
      <c r="O23" s="179">
        <v>21.15</v>
      </c>
      <c r="P23" s="182">
        <v>554.54999999999995</v>
      </c>
      <c r="Q23" s="142"/>
      <c r="R23" s="142"/>
      <c r="S23" s="378"/>
      <c r="T23" s="179">
        <v>497.48</v>
      </c>
      <c r="U23" s="142"/>
      <c r="AA23" s="199">
        <v>0.7</v>
      </c>
    </row>
    <row r="24" spans="1:27" ht="12.75" customHeight="1">
      <c r="A24" s="197"/>
      <c r="B24" s="198">
        <v>0.65</v>
      </c>
      <c r="C24" s="177">
        <v>314.61</v>
      </c>
      <c r="D24" s="178">
        <v>7.31</v>
      </c>
      <c r="E24" s="179">
        <v>320.45</v>
      </c>
      <c r="F24" s="180">
        <v>158.1</v>
      </c>
      <c r="G24" s="181">
        <v>0</v>
      </c>
      <c r="H24" s="181">
        <v>13.79</v>
      </c>
      <c r="I24" s="178">
        <v>0</v>
      </c>
      <c r="J24" s="179">
        <v>192.3</v>
      </c>
      <c r="K24" s="179">
        <v>498.63</v>
      </c>
      <c r="L24" s="180">
        <v>0</v>
      </c>
      <c r="M24" s="181">
        <v>19.04</v>
      </c>
      <c r="N24" s="178">
        <v>0</v>
      </c>
      <c r="O24" s="179">
        <v>20.92</v>
      </c>
      <c r="P24" s="182">
        <v>519.33000000000004</v>
      </c>
      <c r="Q24" s="142"/>
      <c r="R24" s="142"/>
      <c r="S24" s="378"/>
      <c r="T24" s="179">
        <v>475.86</v>
      </c>
      <c r="U24" s="142"/>
      <c r="AA24" s="199">
        <v>0.65</v>
      </c>
    </row>
    <row r="25" spans="1:27" ht="12.75" customHeight="1">
      <c r="A25" s="197"/>
      <c r="B25" s="198">
        <v>0.6</v>
      </c>
      <c r="C25" s="177">
        <v>293.05</v>
      </c>
      <c r="D25" s="178">
        <v>7.17</v>
      </c>
      <c r="E25" s="179">
        <v>302.33</v>
      </c>
      <c r="F25" s="180">
        <v>144.33000000000001</v>
      </c>
      <c r="G25" s="181">
        <v>0</v>
      </c>
      <c r="H25" s="181">
        <v>11.88</v>
      </c>
      <c r="I25" s="178">
        <v>0</v>
      </c>
      <c r="J25" s="179">
        <v>169.09</v>
      </c>
      <c r="K25" s="179">
        <v>481.76</v>
      </c>
      <c r="L25" s="180">
        <v>0</v>
      </c>
      <c r="M25" s="181">
        <v>18.3</v>
      </c>
      <c r="N25" s="178">
        <v>0</v>
      </c>
      <c r="O25" s="179">
        <v>18.940000000000001</v>
      </c>
      <c r="P25" s="182">
        <v>498.71</v>
      </c>
      <c r="Q25" s="142"/>
      <c r="R25" s="142"/>
      <c r="S25" s="378"/>
      <c r="T25" s="179">
        <v>453.03</v>
      </c>
      <c r="U25" s="142"/>
      <c r="AA25" s="199">
        <v>0.6</v>
      </c>
    </row>
    <row r="26" spans="1:27" ht="12.75" customHeight="1">
      <c r="A26" s="197"/>
      <c r="B26" s="198">
        <v>0.55000000000000004</v>
      </c>
      <c r="C26" s="177">
        <v>284.33</v>
      </c>
      <c r="D26" s="178">
        <v>4.87</v>
      </c>
      <c r="E26" s="179">
        <v>287.2</v>
      </c>
      <c r="F26" s="180">
        <v>128.30000000000001</v>
      </c>
      <c r="G26" s="181">
        <v>0</v>
      </c>
      <c r="H26" s="181">
        <v>8.01</v>
      </c>
      <c r="I26" s="178">
        <v>0</v>
      </c>
      <c r="J26" s="179">
        <v>154.55000000000001</v>
      </c>
      <c r="K26" s="179">
        <v>449.14</v>
      </c>
      <c r="L26" s="180">
        <v>0</v>
      </c>
      <c r="M26" s="181">
        <v>15.85</v>
      </c>
      <c r="N26" s="178">
        <v>0</v>
      </c>
      <c r="O26" s="179">
        <v>18.559999999999999</v>
      </c>
      <c r="P26" s="182">
        <v>481.1</v>
      </c>
      <c r="Q26" s="142"/>
      <c r="R26" s="142"/>
      <c r="S26" s="378"/>
      <c r="T26" s="179">
        <v>421.81</v>
      </c>
      <c r="U26" s="142"/>
      <c r="AA26" s="199">
        <v>0.55000000000000004</v>
      </c>
    </row>
    <row r="27" spans="1:27" ht="12.75" customHeight="1">
      <c r="A27" s="197"/>
      <c r="B27" s="198" t="s">
        <v>104</v>
      </c>
      <c r="C27" s="177">
        <v>275.91000000000003</v>
      </c>
      <c r="D27" s="178">
        <v>4.54</v>
      </c>
      <c r="E27" s="179">
        <v>283</v>
      </c>
      <c r="F27" s="180">
        <v>116.1</v>
      </c>
      <c r="G27" s="181">
        <v>0</v>
      </c>
      <c r="H27" s="181">
        <v>4.3</v>
      </c>
      <c r="I27" s="178">
        <v>0</v>
      </c>
      <c r="J27" s="179">
        <v>148.43</v>
      </c>
      <c r="K27" s="179">
        <v>430.07</v>
      </c>
      <c r="L27" s="180">
        <v>0</v>
      </c>
      <c r="M27" s="181">
        <v>15.63</v>
      </c>
      <c r="N27" s="178">
        <v>0</v>
      </c>
      <c r="O27" s="179">
        <v>16.27</v>
      </c>
      <c r="P27" s="182">
        <v>456.08</v>
      </c>
      <c r="Q27" s="142"/>
      <c r="R27" s="142"/>
      <c r="S27" s="378"/>
      <c r="T27" s="179">
        <v>407.18</v>
      </c>
      <c r="U27" s="142"/>
      <c r="AA27" s="199">
        <v>0.5</v>
      </c>
    </row>
    <row r="28" spans="1:27" ht="12.75" customHeight="1">
      <c r="A28" s="197"/>
      <c r="B28" s="198">
        <v>0.45</v>
      </c>
      <c r="C28" s="177">
        <v>267.74</v>
      </c>
      <c r="D28" s="178">
        <v>4.09</v>
      </c>
      <c r="E28" s="179">
        <v>281.68</v>
      </c>
      <c r="F28" s="180">
        <v>104.37</v>
      </c>
      <c r="G28" s="181">
        <v>0</v>
      </c>
      <c r="H28" s="181">
        <v>0</v>
      </c>
      <c r="I28" s="178">
        <v>0</v>
      </c>
      <c r="J28" s="179">
        <v>142.58000000000001</v>
      </c>
      <c r="K28" s="179">
        <v>425.83</v>
      </c>
      <c r="L28" s="180">
        <v>0</v>
      </c>
      <c r="M28" s="181">
        <v>14.86</v>
      </c>
      <c r="N28" s="178">
        <v>0</v>
      </c>
      <c r="O28" s="179">
        <v>15.82</v>
      </c>
      <c r="P28" s="182">
        <v>434.44</v>
      </c>
      <c r="Q28" s="142"/>
      <c r="R28" s="142"/>
      <c r="S28" s="378"/>
      <c r="T28" s="179">
        <v>396.29</v>
      </c>
      <c r="U28" s="142"/>
      <c r="AA28" s="199">
        <v>0.45</v>
      </c>
    </row>
    <row r="29" spans="1:27" ht="12.75" customHeight="1">
      <c r="A29" s="197"/>
      <c r="B29" s="198">
        <v>0.4</v>
      </c>
      <c r="C29" s="177">
        <v>266.70999999999998</v>
      </c>
      <c r="D29" s="178">
        <v>2.65</v>
      </c>
      <c r="E29" s="179">
        <v>270.63</v>
      </c>
      <c r="F29" s="180">
        <v>87.55</v>
      </c>
      <c r="G29" s="181">
        <v>0</v>
      </c>
      <c r="H29" s="181">
        <v>0</v>
      </c>
      <c r="I29" s="178">
        <v>0</v>
      </c>
      <c r="J29" s="179">
        <v>116.66</v>
      </c>
      <c r="K29" s="179">
        <v>402.58</v>
      </c>
      <c r="L29" s="180">
        <v>0</v>
      </c>
      <c r="M29" s="181">
        <v>14.68</v>
      </c>
      <c r="N29" s="178">
        <v>0</v>
      </c>
      <c r="O29" s="179">
        <v>14.87</v>
      </c>
      <c r="P29" s="182">
        <v>420.76</v>
      </c>
      <c r="Q29" s="142"/>
      <c r="R29" s="142"/>
      <c r="S29" s="378"/>
      <c r="T29" s="179">
        <v>379</v>
      </c>
      <c r="U29" s="142"/>
      <c r="AA29" s="199">
        <v>0.4</v>
      </c>
    </row>
    <row r="30" spans="1:27" ht="12.75" customHeight="1">
      <c r="A30" s="197"/>
      <c r="B30" s="198">
        <v>0.35</v>
      </c>
      <c r="C30" s="177">
        <v>259.89</v>
      </c>
      <c r="D30" s="178">
        <v>0</v>
      </c>
      <c r="E30" s="179">
        <v>265.61</v>
      </c>
      <c r="F30" s="180">
        <v>79.569999999999993</v>
      </c>
      <c r="G30" s="181">
        <v>0</v>
      </c>
      <c r="H30" s="181">
        <v>0</v>
      </c>
      <c r="I30" s="178">
        <v>0</v>
      </c>
      <c r="J30" s="179">
        <v>96.62</v>
      </c>
      <c r="K30" s="179">
        <v>376.68</v>
      </c>
      <c r="L30" s="180">
        <v>0</v>
      </c>
      <c r="M30" s="181">
        <v>10.93</v>
      </c>
      <c r="N30" s="178">
        <v>0</v>
      </c>
      <c r="O30" s="179">
        <v>14.8</v>
      </c>
      <c r="P30" s="182">
        <v>393.48</v>
      </c>
      <c r="Q30" s="142"/>
      <c r="R30" s="142"/>
      <c r="S30" s="378"/>
      <c r="T30" s="179">
        <v>362</v>
      </c>
      <c r="U30" s="142"/>
      <c r="AA30" s="199">
        <v>0.35</v>
      </c>
    </row>
    <row r="31" spans="1:27" ht="12.75" customHeight="1">
      <c r="A31" s="197"/>
      <c r="B31" s="198">
        <v>0.3</v>
      </c>
      <c r="C31" s="177">
        <v>250.88</v>
      </c>
      <c r="D31" s="178">
        <v>0</v>
      </c>
      <c r="E31" s="179">
        <v>252.09</v>
      </c>
      <c r="F31" s="180">
        <v>72.41</v>
      </c>
      <c r="G31" s="181">
        <v>0</v>
      </c>
      <c r="H31" s="181">
        <v>0</v>
      </c>
      <c r="I31" s="178">
        <v>0</v>
      </c>
      <c r="J31" s="179">
        <v>88.89</v>
      </c>
      <c r="K31" s="179">
        <v>361.85</v>
      </c>
      <c r="L31" s="180">
        <v>0</v>
      </c>
      <c r="M31" s="181">
        <v>9.0299999999999994</v>
      </c>
      <c r="N31" s="178">
        <v>0</v>
      </c>
      <c r="O31" s="179">
        <v>11.9</v>
      </c>
      <c r="P31" s="182">
        <v>375.88</v>
      </c>
      <c r="Q31" s="142"/>
      <c r="R31" s="142"/>
      <c r="S31" s="378"/>
      <c r="T31" s="179">
        <v>337.96</v>
      </c>
      <c r="U31" s="142"/>
      <c r="AA31" s="199">
        <v>0.3</v>
      </c>
    </row>
    <row r="32" spans="1:27" ht="12.75" customHeight="1">
      <c r="A32" s="197"/>
      <c r="B32" s="198" t="s">
        <v>105</v>
      </c>
      <c r="C32" s="177">
        <v>243</v>
      </c>
      <c r="D32" s="178">
        <v>0</v>
      </c>
      <c r="E32" s="179">
        <v>249.26</v>
      </c>
      <c r="F32" s="180">
        <v>67.010000000000005</v>
      </c>
      <c r="G32" s="181">
        <v>0</v>
      </c>
      <c r="H32" s="181">
        <v>0</v>
      </c>
      <c r="I32" s="178">
        <v>0</v>
      </c>
      <c r="J32" s="179">
        <v>84.65</v>
      </c>
      <c r="K32" s="179">
        <v>342.46</v>
      </c>
      <c r="L32" s="180">
        <v>0</v>
      </c>
      <c r="M32" s="181">
        <v>7.49</v>
      </c>
      <c r="N32" s="178">
        <v>0</v>
      </c>
      <c r="O32" s="179">
        <v>9.49</v>
      </c>
      <c r="P32" s="182">
        <v>351.33</v>
      </c>
      <c r="Q32" s="142"/>
      <c r="R32" s="142"/>
      <c r="S32" s="378"/>
      <c r="T32" s="179">
        <v>328.9</v>
      </c>
      <c r="U32" s="142"/>
      <c r="AA32" s="199">
        <v>0.25</v>
      </c>
    </row>
    <row r="33" spans="1:30" ht="12.75" customHeight="1">
      <c r="A33" s="197"/>
      <c r="B33" s="198">
        <v>0.2</v>
      </c>
      <c r="C33" s="177">
        <v>231.8</v>
      </c>
      <c r="D33" s="178">
        <v>0</v>
      </c>
      <c r="E33" s="179">
        <v>245.41</v>
      </c>
      <c r="F33" s="180">
        <v>59.2</v>
      </c>
      <c r="G33" s="181">
        <v>0</v>
      </c>
      <c r="H33" s="181">
        <v>0</v>
      </c>
      <c r="I33" s="178">
        <v>0</v>
      </c>
      <c r="J33" s="179">
        <v>79.760000000000005</v>
      </c>
      <c r="K33" s="179">
        <v>325.01</v>
      </c>
      <c r="L33" s="180">
        <v>0</v>
      </c>
      <c r="M33" s="181">
        <v>5.7</v>
      </c>
      <c r="N33" s="178">
        <v>0</v>
      </c>
      <c r="O33" s="179">
        <v>7.75</v>
      </c>
      <c r="P33" s="182">
        <v>343.13</v>
      </c>
      <c r="Q33" s="142"/>
      <c r="R33" s="142"/>
      <c r="S33" s="378"/>
      <c r="T33" s="179">
        <v>307.24</v>
      </c>
      <c r="U33" s="142"/>
      <c r="AA33" s="199">
        <v>0.2</v>
      </c>
    </row>
    <row r="34" spans="1:30" ht="12.75" customHeight="1">
      <c r="A34" s="197"/>
      <c r="B34" s="198">
        <v>0.15</v>
      </c>
      <c r="C34" s="177">
        <v>221.11</v>
      </c>
      <c r="D34" s="178">
        <v>0</v>
      </c>
      <c r="E34" s="179">
        <v>237.27</v>
      </c>
      <c r="F34" s="180">
        <v>42.69</v>
      </c>
      <c r="G34" s="181">
        <v>0</v>
      </c>
      <c r="H34" s="181">
        <v>0</v>
      </c>
      <c r="I34" s="178">
        <v>0</v>
      </c>
      <c r="J34" s="179">
        <v>63.84</v>
      </c>
      <c r="K34" s="179">
        <v>309.3</v>
      </c>
      <c r="L34" s="180">
        <v>0</v>
      </c>
      <c r="M34" s="181">
        <v>0</v>
      </c>
      <c r="N34" s="178">
        <v>0</v>
      </c>
      <c r="O34" s="179">
        <v>6.2</v>
      </c>
      <c r="P34" s="182">
        <v>327.16000000000003</v>
      </c>
      <c r="Q34" s="142"/>
      <c r="R34" s="142"/>
      <c r="S34" s="378"/>
      <c r="T34" s="179">
        <v>301.74</v>
      </c>
      <c r="U34" s="142"/>
      <c r="AA34" s="199">
        <v>0.15</v>
      </c>
    </row>
    <row r="35" spans="1:30" ht="12.75" customHeight="1">
      <c r="A35" s="197"/>
      <c r="B35" s="198">
        <v>0.1</v>
      </c>
      <c r="C35" s="177">
        <v>210.93</v>
      </c>
      <c r="D35" s="178">
        <v>0</v>
      </c>
      <c r="E35" s="179">
        <v>219.44</v>
      </c>
      <c r="F35" s="180">
        <v>28.4</v>
      </c>
      <c r="G35" s="181">
        <v>0</v>
      </c>
      <c r="H35" s="181">
        <v>0</v>
      </c>
      <c r="I35" s="178">
        <v>0</v>
      </c>
      <c r="J35" s="179">
        <v>28.77</v>
      </c>
      <c r="K35" s="179">
        <v>299.33999999999997</v>
      </c>
      <c r="L35" s="180">
        <v>0</v>
      </c>
      <c r="M35" s="181">
        <v>0</v>
      </c>
      <c r="N35" s="178">
        <v>0</v>
      </c>
      <c r="O35" s="179">
        <v>0</v>
      </c>
      <c r="P35" s="182">
        <v>313.67</v>
      </c>
      <c r="Q35" s="142"/>
      <c r="R35" s="142"/>
      <c r="S35" s="378"/>
      <c r="T35" s="179">
        <v>295.24</v>
      </c>
      <c r="U35" s="142"/>
      <c r="AA35" s="199">
        <v>0.1</v>
      </c>
    </row>
    <row r="36" spans="1:30" ht="12.75" customHeight="1">
      <c r="A36" s="200"/>
      <c r="B36" s="201" t="s">
        <v>96</v>
      </c>
      <c r="C36" s="202">
        <v>194.15</v>
      </c>
      <c r="D36" s="203">
        <v>0</v>
      </c>
      <c r="E36" s="204">
        <v>195.28</v>
      </c>
      <c r="F36" s="205">
        <v>0</v>
      </c>
      <c r="G36" s="206">
        <v>0</v>
      </c>
      <c r="H36" s="206">
        <v>0</v>
      </c>
      <c r="I36" s="203">
        <v>0</v>
      </c>
      <c r="J36" s="204">
        <v>11.96</v>
      </c>
      <c r="K36" s="204">
        <v>281.95</v>
      </c>
      <c r="L36" s="205">
        <v>0</v>
      </c>
      <c r="M36" s="206">
        <v>0</v>
      </c>
      <c r="N36" s="203">
        <v>0</v>
      </c>
      <c r="O36" s="204">
        <v>0</v>
      </c>
      <c r="P36" s="207">
        <v>292.67</v>
      </c>
      <c r="Q36" s="142"/>
      <c r="R36" s="142"/>
      <c r="S36" s="378"/>
      <c r="T36" s="204">
        <v>262.74</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9" t="s">
        <v>327</v>
      </c>
      <c r="U42" s="142"/>
    </row>
    <row r="43" spans="1:30" ht="12.75" customHeight="1" outlineLevel="1">
      <c r="A43" s="214"/>
      <c r="B43" s="198" t="str">
        <f>"95% = 'Maximum'"</f>
        <v>95% = 'Maximum'</v>
      </c>
      <c r="C43" s="154">
        <v>381.55</v>
      </c>
      <c r="D43" s="155">
        <v>20.09</v>
      </c>
      <c r="E43" s="156">
        <v>385</v>
      </c>
      <c r="F43" s="157">
        <v>388.29</v>
      </c>
      <c r="G43" s="158">
        <v>56.98</v>
      </c>
      <c r="H43" s="158">
        <v>91.8</v>
      </c>
      <c r="I43" s="155">
        <v>0</v>
      </c>
      <c r="J43" s="156">
        <v>437.51</v>
      </c>
      <c r="K43" s="156">
        <v>794.73</v>
      </c>
      <c r="L43" s="157">
        <v>19.8</v>
      </c>
      <c r="M43" s="158">
        <v>43.61</v>
      </c>
      <c r="N43" s="155">
        <v>0</v>
      </c>
      <c r="O43" s="156">
        <v>65.17</v>
      </c>
      <c r="P43" s="156">
        <v>833.39</v>
      </c>
      <c r="Q43" s="142"/>
      <c r="R43" s="142"/>
      <c r="S43" s="378"/>
      <c r="T43" s="156">
        <v>789.29</v>
      </c>
      <c r="U43" s="142"/>
    </row>
    <row r="44" spans="1:30" ht="12.75" customHeight="1" outlineLevel="1">
      <c r="A44" s="214"/>
      <c r="B44" s="198" t="s">
        <v>103</v>
      </c>
      <c r="C44" s="154">
        <v>333.73</v>
      </c>
      <c r="D44" s="155">
        <v>9.84</v>
      </c>
      <c r="E44" s="156">
        <v>333.73</v>
      </c>
      <c r="F44" s="157">
        <v>196.04</v>
      </c>
      <c r="G44" s="158">
        <v>6.72</v>
      </c>
      <c r="H44" s="158">
        <v>22.7</v>
      </c>
      <c r="I44" s="155">
        <v>0</v>
      </c>
      <c r="J44" s="156">
        <v>235.41</v>
      </c>
      <c r="K44" s="156">
        <v>565.04999999999995</v>
      </c>
      <c r="L44" s="157">
        <v>0</v>
      </c>
      <c r="M44" s="158">
        <v>21.14</v>
      </c>
      <c r="N44" s="155">
        <v>0</v>
      </c>
      <c r="O44" s="156">
        <v>23.52</v>
      </c>
      <c r="P44" s="156">
        <v>576.64</v>
      </c>
      <c r="Q44" s="142"/>
      <c r="R44" s="142"/>
      <c r="S44" s="378"/>
      <c r="T44" s="156">
        <v>525.97</v>
      </c>
      <c r="U44" s="142"/>
    </row>
    <row r="45" spans="1:30" ht="12.75" customHeight="1" outlineLevel="1">
      <c r="A45" s="214"/>
      <c r="B45" s="198" t="s">
        <v>104</v>
      </c>
      <c r="C45" s="154">
        <v>275.91000000000003</v>
      </c>
      <c r="D45" s="155">
        <v>4.54</v>
      </c>
      <c r="E45" s="156">
        <v>283</v>
      </c>
      <c r="F45" s="157">
        <v>116.1</v>
      </c>
      <c r="G45" s="158">
        <v>0</v>
      </c>
      <c r="H45" s="158">
        <v>4.3</v>
      </c>
      <c r="I45" s="155">
        <v>0</v>
      </c>
      <c r="J45" s="156">
        <v>148.43</v>
      </c>
      <c r="K45" s="156">
        <v>430.07</v>
      </c>
      <c r="L45" s="157">
        <v>0</v>
      </c>
      <c r="M45" s="158">
        <v>15.63</v>
      </c>
      <c r="N45" s="155">
        <v>0</v>
      </c>
      <c r="O45" s="156">
        <v>16.27</v>
      </c>
      <c r="P45" s="156">
        <v>456.08</v>
      </c>
      <c r="Q45" s="142"/>
      <c r="R45" s="142"/>
      <c r="S45" s="378"/>
      <c r="T45" s="156">
        <v>407.18</v>
      </c>
      <c r="U45" s="142"/>
    </row>
    <row r="46" spans="1:30" ht="12.75" customHeight="1" outlineLevel="1">
      <c r="A46" s="214"/>
      <c r="B46" s="198" t="s">
        <v>105</v>
      </c>
      <c r="C46" s="154">
        <v>243</v>
      </c>
      <c r="D46" s="155">
        <v>0</v>
      </c>
      <c r="E46" s="156">
        <v>249.26</v>
      </c>
      <c r="F46" s="157">
        <v>67.010000000000005</v>
      </c>
      <c r="G46" s="158">
        <v>0</v>
      </c>
      <c r="H46" s="158">
        <v>0</v>
      </c>
      <c r="I46" s="155">
        <v>0</v>
      </c>
      <c r="J46" s="156">
        <v>84.65</v>
      </c>
      <c r="K46" s="156">
        <v>342.46</v>
      </c>
      <c r="L46" s="157">
        <v>0</v>
      </c>
      <c r="M46" s="158">
        <v>7.49</v>
      </c>
      <c r="N46" s="155">
        <v>0</v>
      </c>
      <c r="O46" s="156">
        <v>9.49</v>
      </c>
      <c r="P46" s="156">
        <v>351.33</v>
      </c>
      <c r="Q46" s="142"/>
      <c r="R46" s="142"/>
      <c r="S46" s="378"/>
      <c r="T46" s="156">
        <v>328.9</v>
      </c>
      <c r="U46" s="142"/>
    </row>
    <row r="47" spans="1:30" ht="12.75" customHeight="1" outlineLevel="1">
      <c r="A47" s="214"/>
      <c r="B47" s="198" t="s">
        <v>96</v>
      </c>
      <c r="C47" s="154">
        <v>194.15</v>
      </c>
      <c r="D47" s="155">
        <v>0</v>
      </c>
      <c r="E47" s="156">
        <v>195.28</v>
      </c>
      <c r="F47" s="157">
        <v>0</v>
      </c>
      <c r="G47" s="158">
        <v>0</v>
      </c>
      <c r="H47" s="158">
        <v>0</v>
      </c>
      <c r="I47" s="155">
        <v>0</v>
      </c>
      <c r="J47" s="156">
        <v>11.96</v>
      </c>
      <c r="K47" s="156">
        <v>281.95</v>
      </c>
      <c r="L47" s="157">
        <v>0</v>
      </c>
      <c r="M47" s="158">
        <v>0</v>
      </c>
      <c r="N47" s="155">
        <v>0</v>
      </c>
      <c r="O47" s="156">
        <v>0</v>
      </c>
      <c r="P47" s="156">
        <v>292.67</v>
      </c>
      <c r="Q47" s="142"/>
      <c r="R47" s="142"/>
      <c r="S47" s="378"/>
      <c r="T47" s="156">
        <v>262.74</v>
      </c>
      <c r="U47" s="142"/>
    </row>
    <row r="48" spans="1:30" ht="12.75" customHeight="1" outlineLevel="1">
      <c r="A48" s="214"/>
      <c r="B48" s="198" t="s">
        <v>8</v>
      </c>
      <c r="C48" s="177">
        <v>286.4892777156208</v>
      </c>
      <c r="D48" s="178">
        <v>5.9913860650896718</v>
      </c>
      <c r="E48" s="179">
        <v>292.48066378071042</v>
      </c>
      <c r="F48" s="180">
        <v>150.71825084088792</v>
      </c>
      <c r="G48" s="181">
        <v>9.3382121993732508</v>
      </c>
      <c r="H48" s="181">
        <v>20.729270859991601</v>
      </c>
      <c r="I48" s="178">
        <v>0</v>
      </c>
      <c r="J48" s="179">
        <v>179.79277246035434</v>
      </c>
      <c r="K48" s="179">
        <v>472.8576610062708</v>
      </c>
      <c r="L48" s="180">
        <v>3.3037153025602293</v>
      </c>
      <c r="M48" s="181">
        <v>17.293401932652763</v>
      </c>
      <c r="N48" s="178">
        <v>0</v>
      </c>
      <c r="O48" s="179">
        <v>20.591751334919412</v>
      </c>
      <c r="P48" s="179">
        <v>493.37028771972246</v>
      </c>
      <c r="Q48" s="142"/>
      <c r="R48" s="142"/>
      <c r="S48" s="378"/>
      <c r="T48" s="179">
        <v>443.47695240868308</v>
      </c>
      <c r="U48" s="142"/>
    </row>
    <row r="49" spans="1:21" ht="12.75" customHeight="1" outlineLevel="1">
      <c r="A49" s="214"/>
      <c r="B49" s="198" t="s">
        <v>166</v>
      </c>
      <c r="C49" s="177">
        <v>287.85000000000002</v>
      </c>
      <c r="D49" s="178">
        <v>10.045</v>
      </c>
      <c r="E49" s="179">
        <v>290.14</v>
      </c>
      <c r="F49" s="180">
        <v>194.14500000000001</v>
      </c>
      <c r="G49" s="181">
        <v>28.49</v>
      </c>
      <c r="H49" s="181">
        <v>45.9</v>
      </c>
      <c r="I49" s="178">
        <v>0</v>
      </c>
      <c r="J49" s="179">
        <v>224.73499999999999</v>
      </c>
      <c r="K49" s="179">
        <v>538.34</v>
      </c>
      <c r="L49" s="180">
        <v>9.9</v>
      </c>
      <c r="M49" s="181">
        <v>21.805</v>
      </c>
      <c r="N49" s="178">
        <v>0</v>
      </c>
      <c r="O49" s="179">
        <v>32.585000000000001</v>
      </c>
      <c r="P49" s="179">
        <v>563.03</v>
      </c>
      <c r="Q49" s="142"/>
      <c r="R49" s="142"/>
      <c r="S49" s="378"/>
      <c r="T49" s="179">
        <v>526.01499999999999</v>
      </c>
      <c r="U49" s="142"/>
    </row>
    <row r="50" spans="1:21" ht="12.75" customHeight="1" outlineLevel="1">
      <c r="A50" s="214"/>
      <c r="B50" s="198" t="s">
        <v>15</v>
      </c>
      <c r="C50" s="177">
        <v>61.544287612036094</v>
      </c>
      <c r="D50" s="178">
        <v>6.3291516548682596</v>
      </c>
      <c r="E50" s="179">
        <v>59.199555616285416</v>
      </c>
      <c r="F50" s="180">
        <v>130.2645439450481</v>
      </c>
      <c r="G50" s="181">
        <v>20.452110263625844</v>
      </c>
      <c r="H50" s="181">
        <v>41.7204249340027</v>
      </c>
      <c r="I50" s="178">
        <v>0</v>
      </c>
      <c r="J50" s="179">
        <v>139.6654449296143</v>
      </c>
      <c r="K50" s="179">
        <v>170.63305140724151</v>
      </c>
      <c r="L50" s="180">
        <v>14.173619946460143</v>
      </c>
      <c r="M50" s="181">
        <v>15.864678787635</v>
      </c>
      <c r="N50" s="178">
        <v>0</v>
      </c>
      <c r="O50" s="179">
        <v>18.347003418150177</v>
      </c>
      <c r="P50" s="179">
        <v>180.18970421647234</v>
      </c>
      <c r="Q50" s="142"/>
      <c r="R50" s="142"/>
      <c r="S50" s="378"/>
      <c r="T50" s="179">
        <v>157.52652572847646</v>
      </c>
      <c r="U50" s="142"/>
    </row>
    <row r="51" spans="1:21" ht="12.75" customHeight="1" outlineLevel="1">
      <c r="A51" s="214"/>
      <c r="B51" s="215" t="s">
        <v>39</v>
      </c>
      <c r="C51" s="177">
        <v>348.0335653276569</v>
      </c>
      <c r="D51" s="178">
        <v>12.320537719957931</v>
      </c>
      <c r="E51" s="179">
        <v>351.68021939699582</v>
      </c>
      <c r="F51" s="180">
        <v>280.98279478593599</v>
      </c>
      <c r="G51" s="181">
        <v>29.790322462999093</v>
      </c>
      <c r="H51" s="181">
        <v>62.449695793994302</v>
      </c>
      <c r="I51" s="178">
        <v>0</v>
      </c>
      <c r="J51" s="179">
        <v>319.45821738996864</v>
      </c>
      <c r="K51" s="179">
        <v>643.49071241351226</v>
      </c>
      <c r="L51" s="180">
        <v>17.477335249020371</v>
      </c>
      <c r="M51" s="181">
        <v>33.158080720287764</v>
      </c>
      <c r="N51" s="178">
        <v>0</v>
      </c>
      <c r="O51" s="179">
        <v>38.938754753069588</v>
      </c>
      <c r="P51" s="179">
        <v>673.55999193619482</v>
      </c>
      <c r="Q51" s="142"/>
      <c r="R51" s="142"/>
      <c r="S51" s="378"/>
      <c r="T51" s="179">
        <v>601.0034781371595</v>
      </c>
      <c r="U51" s="142"/>
    </row>
    <row r="52" spans="1:21" ht="12.75" customHeight="1" outlineLevel="1">
      <c r="A52" s="214"/>
      <c r="B52" s="215" t="s">
        <v>40</v>
      </c>
      <c r="C52" s="177">
        <v>224.9449901035847</v>
      </c>
      <c r="D52" s="178" t="s">
        <v>20</v>
      </c>
      <c r="E52" s="179">
        <v>233.28110816442501</v>
      </c>
      <c r="F52" s="180">
        <v>20.453706895839815</v>
      </c>
      <c r="G52" s="181" t="s">
        <v>20</v>
      </c>
      <c r="H52" s="181" t="s">
        <v>20</v>
      </c>
      <c r="I52" s="178" t="s">
        <v>20</v>
      </c>
      <c r="J52" s="179">
        <v>40.127327530740047</v>
      </c>
      <c r="K52" s="179">
        <v>302.22460959902929</v>
      </c>
      <c r="L52" s="180" t="s">
        <v>20</v>
      </c>
      <c r="M52" s="181">
        <v>1.4287231450177629</v>
      </c>
      <c r="N52" s="178" t="s">
        <v>20</v>
      </c>
      <c r="O52" s="179">
        <v>2.244747916769235</v>
      </c>
      <c r="P52" s="179">
        <v>313.18058350325009</v>
      </c>
      <c r="Q52" s="142"/>
      <c r="R52" s="142"/>
      <c r="S52" s="378"/>
      <c r="T52" s="179">
        <v>285.95042668020665</v>
      </c>
      <c r="U52" s="142"/>
    </row>
    <row r="53" spans="1:21" ht="12.75" customHeight="1" outlineLevel="1">
      <c r="A53" s="216"/>
      <c r="B53" s="217" t="s">
        <v>13</v>
      </c>
      <c r="C53" s="218">
        <v>0.96523306721607005</v>
      </c>
      <c r="D53" s="219" t="s">
        <v>118</v>
      </c>
      <c r="E53" s="220">
        <v>0.97152806226956168</v>
      </c>
      <c r="F53" s="221" t="s">
        <v>118</v>
      </c>
      <c r="G53" s="222" t="s">
        <v>118</v>
      </c>
      <c r="H53" s="222" t="s">
        <v>118</v>
      </c>
      <c r="I53" s="219" t="s">
        <v>118</v>
      </c>
      <c r="J53" s="220">
        <v>35.581103678929765</v>
      </c>
      <c r="K53" s="220">
        <v>1.8186912573151268</v>
      </c>
      <c r="L53" s="221" t="s">
        <v>118</v>
      </c>
      <c r="M53" s="222" t="s">
        <v>118</v>
      </c>
      <c r="N53" s="219" t="s">
        <v>118</v>
      </c>
      <c r="O53" s="220" t="s">
        <v>118</v>
      </c>
      <c r="P53" s="220">
        <v>1.847541599753989</v>
      </c>
      <c r="Q53" s="142"/>
      <c r="R53" s="142"/>
      <c r="S53" s="378"/>
      <c r="T53" s="220">
        <v>2.004072467077719</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K4:K6"/>
    <mergeCell ref="L4:N4"/>
    <mergeCell ref="O4:O6"/>
    <mergeCell ref="P4:P6"/>
    <mergeCell ref="A1:B1"/>
    <mergeCell ref="C1:G1"/>
    <mergeCell ref="T5:T6"/>
    <mergeCell ref="A17:B17"/>
    <mergeCell ref="A42:B42"/>
    <mergeCell ref="M5:M6"/>
    <mergeCell ref="N5:N6"/>
    <mergeCell ref="A12:B12"/>
    <mergeCell ref="A14:B14"/>
    <mergeCell ref="A15:B15"/>
    <mergeCell ref="C5:D5"/>
    <mergeCell ref="E5:E6"/>
    <mergeCell ref="F5:I5"/>
    <mergeCell ref="J5:J6"/>
    <mergeCell ref="L5:L6"/>
    <mergeCell ref="A3:B6"/>
    <mergeCell ref="C3:P3"/>
    <mergeCell ref="C4:J4"/>
  </mergeCells>
  <conditionalFormatting sqref="B18:B36">
    <cfRule type="expression" dxfId="41" priority="21">
      <formula>IF($AA18=$B$13,TRUE,FALSE)</formula>
    </cfRule>
  </conditionalFormatting>
  <conditionalFormatting sqref="T18:T36">
    <cfRule type="expression" dxfId="40" priority="1">
      <formula>IF(T$9=0,FALSE,IF(OR(T$9&gt;T$18,T$9&lt;T$36),FALSE,IF(MIN(ABS(T$18:T$36-T$9))=ABS(T18-T$9), TRUE,FALSE)))</formula>
    </cfRule>
    <cfRule type="expression" dxfId="39" priority="2">
      <formula>IF(T$2="x",FALSE,IF(AND(T18&gt;=T$11,T18&lt;=T$7), TRUE,FALSE))</formula>
    </cfRule>
  </conditionalFormatting>
  <conditionalFormatting sqref="K18:K36 P18:P36">
    <cfRule type="expression" dxfId="38" priority="7">
      <formula>IF($AA18=$B$13,TRUE,FALSE)</formula>
    </cfRule>
  </conditionalFormatting>
  <conditionalFormatting sqref="K18:K36 P18:P36">
    <cfRule type="expression" dxfId="37" priority="4">
      <formula>IF($AD$38,IF(AND((K18&gt;=(K$13+K$13*(-1)*$M$38)),K18&lt;=(K$13+K$13*$M$38)),TRUE,FALSE),FALSE)</formula>
    </cfRule>
    <cfRule type="expression" dxfId="36" priority="5">
      <formula>IF($AD$38,IF(AND((K18&gt;=(K$13+K$13*(-1)*$M$39)),K18&lt;=(K$13+K$13*(-1)*$M$38)),TRUE,IF(AND((K18&gt;=(K$13+K$13*$M$38)),K18&lt;=(K$13+K$13*$M$39)),TRUE,FALSE)),FALSE)</formula>
    </cfRule>
    <cfRule type="expression" dxfId="35" priority="6">
      <formula>IF($AD$38,IF(K18&lt;=(K$13+K$13*(-1)*$M$39),TRUE,IF(K18&gt;=(K$13+K$13*$M$39),TRUE,FALSE)),FALSE)</formula>
    </cfRule>
  </conditionalFormatting>
  <conditionalFormatting sqref="K14:K15 P14:P15">
    <cfRule type="expression" dxfId="34" priority="9">
      <formula>IF(K14="-",FALSE,IF($AD$38,AND(-$M$38&lt;K$15,K$15&lt;$M$38),FALSE))</formula>
    </cfRule>
    <cfRule type="expression" dxfId="33" priority="10">
      <formula>IF(K14="-",FALSE,IF($AD$38,AND(-$M$39&lt;K$15,K$15&lt;-$M$38),FALSE))</formula>
    </cfRule>
    <cfRule type="expression" dxfId="32" priority="11">
      <formula>IF(K14="-",FALSE,IF($AD$38,AND($M$38&lt;K$15,K$15&lt;$M$39),FALSE))</formula>
    </cfRule>
    <cfRule type="expression" dxfId="31" priority="12">
      <formula>IF(K14="-",FALSE,IF($AD$38,(-1)*$M$39&gt;K$15,FALSE))</formula>
    </cfRule>
    <cfRule type="expression" dxfId="30" priority="13">
      <formula>IF(K14="-",FALSE,IF($AD$38,$M$39&lt;K$15,FALSE))</formula>
    </cfRule>
  </conditionalFormatting>
  <conditionalFormatting sqref="C18:P36 T18:T36">
    <cfRule type="expression" dxfId="29" priority="3">
      <formula>IF(C$9=0,FALSE,IF(OR(C$9&gt;C$18,C$9&lt;C$36),FALSE,IF(MIN(ABS(C$18:C$36-C$9))=ABS(C18-C$9), TRUE,FALSE)))</formula>
    </cfRule>
    <cfRule type="expression" dxfId="28" priority="8">
      <formula>IF(C$2="x",FALSE,IF(AND(C18&gt;=C$11,C18&lt;=C$7), TRUE,FALSE))</formula>
    </cfRule>
  </conditionalFormatting>
  <dataValidations disablePrompts="1" count="1">
    <dataValidation type="list" allowBlank="1" showInputMessage="1" showErrorMessage="1" sqref="B13" xr:uid="{090FC887-DA7B-4464-B97C-29E206B0E22E}">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5593" r:id="rId4" name="Check Box 9">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105C6-F374-41D0-874C-595A2D671CC7}">
  <sheetPr codeName="Sheet36">
    <tabColor theme="7" tint="0.59999389629810485"/>
  </sheetPr>
  <dimension ref="A1:AD147"/>
  <sheetViews>
    <sheetView zoomScaleNormal="100" zoomScaleSheetLayoutView="75" workbookViewId="0">
      <selection activeCell="A2" sqref="A2"/>
    </sheetView>
  </sheetViews>
  <sheetFormatPr defaultColWidth="0" defaultRowHeight="11.25" customHeight="1"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144</v>
      </c>
      <c r="B1" s="596"/>
      <c r="C1" s="566" t="s">
        <v>801</v>
      </c>
      <c r="D1" s="566"/>
      <c r="E1" s="566"/>
      <c r="F1" s="566"/>
      <c r="G1" s="566"/>
      <c r="H1" s="145"/>
      <c r="I1" s="253" t="s">
        <v>794</v>
      </c>
      <c r="J1" s="145"/>
      <c r="K1" s="145"/>
      <c r="L1" s="253" t="s">
        <v>795</v>
      </c>
      <c r="M1" s="145"/>
      <c r="N1" s="145"/>
      <c r="O1" s="145"/>
      <c r="P1" s="145"/>
      <c r="Q1" s="145"/>
      <c r="R1" s="145"/>
      <c r="S1" s="145"/>
      <c r="T1" s="145"/>
      <c r="U1" s="145"/>
    </row>
    <row r="2" spans="1:21" s="149" customFormat="1" ht="7.5" customHeight="1">
      <c r="A2" s="148"/>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640</v>
      </c>
      <c r="D7" s="155">
        <v>0</v>
      </c>
      <c r="E7" s="156">
        <v>640</v>
      </c>
      <c r="F7" s="157">
        <v>383.99699999999996</v>
      </c>
      <c r="G7" s="158">
        <v>0</v>
      </c>
      <c r="H7" s="158">
        <v>204.2</v>
      </c>
      <c r="I7" s="155">
        <v>0</v>
      </c>
      <c r="J7" s="156">
        <v>465.67699999999996</v>
      </c>
      <c r="K7" s="156">
        <v>1085.6769999999999</v>
      </c>
      <c r="L7" s="157">
        <v>0</v>
      </c>
      <c r="M7" s="158">
        <v>20.079940000000001</v>
      </c>
      <c r="N7" s="155">
        <v>0</v>
      </c>
      <c r="O7" s="156">
        <v>20.079940000000001</v>
      </c>
      <c r="P7" s="159">
        <v>1105.75694</v>
      </c>
      <c r="Q7" s="142"/>
      <c r="R7" s="142"/>
      <c r="S7" s="378"/>
      <c r="T7" s="156">
        <v>1003.997</v>
      </c>
      <c r="U7" s="142"/>
    </row>
    <row r="8" spans="1:21" s="149" customFormat="1" ht="12.75" customHeight="1">
      <c r="A8" s="227"/>
      <c r="B8" s="228" t="s">
        <v>103</v>
      </c>
      <c r="C8" s="154">
        <v>620</v>
      </c>
      <c r="D8" s="155">
        <v>0</v>
      </c>
      <c r="E8" s="156">
        <v>620</v>
      </c>
      <c r="F8" s="157">
        <v>273.65775000000002</v>
      </c>
      <c r="G8" s="158">
        <v>0</v>
      </c>
      <c r="H8" s="158">
        <v>122.52</v>
      </c>
      <c r="I8" s="155">
        <v>0</v>
      </c>
      <c r="J8" s="156">
        <v>389.21375</v>
      </c>
      <c r="K8" s="156">
        <v>1011.736</v>
      </c>
      <c r="L8" s="157">
        <v>0</v>
      </c>
      <c r="M8" s="158">
        <v>17.784320000000001</v>
      </c>
      <c r="N8" s="155">
        <v>0</v>
      </c>
      <c r="O8" s="156">
        <v>17.784320000000001</v>
      </c>
      <c r="P8" s="159">
        <v>1029.5203200000001</v>
      </c>
      <c r="Q8" s="142"/>
      <c r="R8" s="142"/>
      <c r="S8" s="378"/>
      <c r="T8" s="156">
        <v>889.21600000000001</v>
      </c>
      <c r="U8" s="142"/>
    </row>
    <row r="9" spans="1:21" s="149" customFormat="1" ht="12.75" customHeight="1">
      <c r="A9" s="227"/>
      <c r="B9" s="228" t="s">
        <v>104</v>
      </c>
      <c r="C9" s="144">
        <v>565</v>
      </c>
      <c r="D9" s="160">
        <v>0</v>
      </c>
      <c r="E9" s="161">
        <v>565</v>
      </c>
      <c r="F9" s="162">
        <v>249.21600000000001</v>
      </c>
      <c r="G9" s="163">
        <v>0</v>
      </c>
      <c r="H9" s="163">
        <v>81.679999999999993</v>
      </c>
      <c r="I9" s="160">
        <v>0</v>
      </c>
      <c r="J9" s="161">
        <v>371.73599999999999</v>
      </c>
      <c r="K9" s="161">
        <v>904.21375</v>
      </c>
      <c r="L9" s="162">
        <v>0</v>
      </c>
      <c r="M9" s="163">
        <v>16.773155000000003</v>
      </c>
      <c r="N9" s="160">
        <v>0</v>
      </c>
      <c r="O9" s="161">
        <v>16.773155000000003</v>
      </c>
      <c r="P9" s="164">
        <v>918.21402499999999</v>
      </c>
      <c r="Q9" s="142"/>
      <c r="R9" s="142"/>
      <c r="S9" s="378"/>
      <c r="T9" s="161">
        <v>838.65775000000008</v>
      </c>
      <c r="U9" s="142"/>
    </row>
    <row r="10" spans="1:21" s="149" customFormat="1" ht="12.75" customHeight="1">
      <c r="A10" s="227"/>
      <c r="B10" s="228" t="s">
        <v>105</v>
      </c>
      <c r="C10" s="165">
        <v>515</v>
      </c>
      <c r="D10" s="166">
        <v>0</v>
      </c>
      <c r="E10" s="167">
        <v>515</v>
      </c>
      <c r="F10" s="168">
        <v>185.01375000000002</v>
      </c>
      <c r="G10" s="169">
        <v>0</v>
      </c>
      <c r="H10" s="169">
        <v>81.679999999999993</v>
      </c>
      <c r="I10" s="166">
        <v>0</v>
      </c>
      <c r="J10" s="167">
        <v>273.65775000000002</v>
      </c>
      <c r="K10" s="167">
        <v>838.65775000000008</v>
      </c>
      <c r="L10" s="168">
        <v>0</v>
      </c>
      <c r="M10" s="169">
        <v>14.000275000000002</v>
      </c>
      <c r="N10" s="166">
        <v>0</v>
      </c>
      <c r="O10" s="167">
        <v>14.000275000000002</v>
      </c>
      <c r="P10" s="170">
        <v>855.43090500000005</v>
      </c>
      <c r="Q10" s="142"/>
      <c r="R10" s="142"/>
      <c r="S10" s="378"/>
      <c r="T10" s="167">
        <v>700.01375000000007</v>
      </c>
      <c r="U10" s="142"/>
    </row>
    <row r="11" spans="1:21" s="149" customFormat="1" ht="12.75" customHeight="1">
      <c r="A11" s="229"/>
      <c r="B11" s="230" t="s">
        <v>107</v>
      </c>
      <c r="C11" s="165">
        <v>385</v>
      </c>
      <c r="D11" s="166">
        <v>0</v>
      </c>
      <c r="E11" s="167">
        <v>385</v>
      </c>
      <c r="F11" s="168">
        <v>160.64125000000001</v>
      </c>
      <c r="G11" s="169">
        <v>0</v>
      </c>
      <c r="H11" s="169">
        <v>0</v>
      </c>
      <c r="I11" s="166">
        <v>0</v>
      </c>
      <c r="J11" s="167">
        <v>242.32125000000002</v>
      </c>
      <c r="K11" s="167">
        <v>627.32124999999996</v>
      </c>
      <c r="L11" s="168">
        <v>0</v>
      </c>
      <c r="M11" s="169">
        <v>10.912825</v>
      </c>
      <c r="N11" s="166">
        <v>0</v>
      </c>
      <c r="O11" s="167">
        <v>10.912825</v>
      </c>
      <c r="P11" s="170">
        <v>638.23407499999996</v>
      </c>
      <c r="Q11" s="142"/>
      <c r="R11" s="142"/>
      <c r="S11" s="378"/>
      <c r="T11" s="167">
        <v>545.64125000000001</v>
      </c>
      <c r="U11" s="142"/>
    </row>
    <row r="12" spans="1:21" s="149" customFormat="1" ht="12.75" customHeight="1">
      <c r="A12" s="601" t="s">
        <v>163</v>
      </c>
      <c r="B12" s="602"/>
      <c r="C12" s="171">
        <v>0.94</v>
      </c>
      <c r="D12" s="172" t="s">
        <v>797</v>
      </c>
      <c r="E12" s="173">
        <v>0.94</v>
      </c>
      <c r="F12" s="174">
        <v>0.5</v>
      </c>
      <c r="G12" s="175" t="s">
        <v>798</v>
      </c>
      <c r="H12" s="175">
        <v>0.79</v>
      </c>
      <c r="I12" s="172" t="s">
        <v>799</v>
      </c>
      <c r="J12" s="173">
        <v>0.56999999999999995</v>
      </c>
      <c r="K12" s="173">
        <v>0.71</v>
      </c>
      <c r="L12" s="174" t="s">
        <v>807</v>
      </c>
      <c r="M12" s="175">
        <v>0.53</v>
      </c>
      <c r="N12" s="172" t="s">
        <v>799</v>
      </c>
      <c r="O12" s="173">
        <v>0.47</v>
      </c>
      <c r="P12" s="176">
        <v>0.7</v>
      </c>
      <c r="Q12" s="142"/>
      <c r="R12" s="142"/>
      <c r="S12" s="378"/>
      <c r="T12" s="173">
        <v>0.75</v>
      </c>
      <c r="U12" s="142"/>
    </row>
    <row r="13" spans="1:21" s="149" customFormat="1" ht="12.75" customHeight="1">
      <c r="A13" s="250" t="s">
        <v>90</v>
      </c>
      <c r="B13" s="251">
        <v>0.5</v>
      </c>
      <c r="C13" s="177">
        <f t="shared" ref="C13:P13" si="0">IFERROR(INDEX(C$18:C$36,MATCH($B$13,$AA$18:$AA$36,0)),"-")</f>
        <v>390.23</v>
      </c>
      <c r="D13" s="178">
        <f t="shared" si="0"/>
        <v>4.6900000000000004</v>
      </c>
      <c r="E13" s="179">
        <f t="shared" si="0"/>
        <v>397.72</v>
      </c>
      <c r="F13" s="180">
        <f t="shared" si="0"/>
        <v>256.69</v>
      </c>
      <c r="G13" s="181">
        <f t="shared" si="0"/>
        <v>0</v>
      </c>
      <c r="H13" s="181">
        <f t="shared" si="0"/>
        <v>21.26</v>
      </c>
      <c r="I13" s="178">
        <f t="shared" si="0"/>
        <v>0</v>
      </c>
      <c r="J13" s="179">
        <f t="shared" si="0"/>
        <v>317.02</v>
      </c>
      <c r="K13" s="179">
        <f t="shared" si="0"/>
        <v>726.92</v>
      </c>
      <c r="L13" s="180">
        <f t="shared" si="0"/>
        <v>0</v>
      </c>
      <c r="M13" s="181">
        <f t="shared" si="0"/>
        <v>16.21</v>
      </c>
      <c r="N13" s="178">
        <f t="shared" si="0"/>
        <v>0</v>
      </c>
      <c r="O13" s="179">
        <f t="shared" si="0"/>
        <v>18.809999999999999</v>
      </c>
      <c r="P13" s="182">
        <f t="shared" si="0"/>
        <v>754.28</v>
      </c>
      <c r="Q13" s="142"/>
      <c r="R13" s="142"/>
      <c r="S13" s="378"/>
      <c r="T13" s="179">
        <f>IFERROR(INDEX(T$18:T$36,MATCH($B$13,$AA$18:$AA$36,0)),"-")</f>
        <v>622.94000000000005</v>
      </c>
      <c r="U13" s="142"/>
    </row>
    <row r="14" spans="1:21" s="149" customFormat="1" ht="12.75" customHeight="1">
      <c r="A14" s="597" t="s">
        <v>161</v>
      </c>
      <c r="B14" s="598"/>
      <c r="C14" s="183">
        <f>IFERROR(C9-C13,"-")</f>
        <v>174.76999999999998</v>
      </c>
      <c r="D14" s="184">
        <f t="shared" ref="D14:P14" si="1">IFERROR(D9-D13,"-")</f>
        <v>-4.6900000000000004</v>
      </c>
      <c r="E14" s="185">
        <f t="shared" si="1"/>
        <v>167.27999999999997</v>
      </c>
      <c r="F14" s="186">
        <f t="shared" si="1"/>
        <v>-7.4739999999999895</v>
      </c>
      <c r="G14" s="187">
        <f t="shared" si="1"/>
        <v>0</v>
      </c>
      <c r="H14" s="187">
        <f t="shared" si="1"/>
        <v>60.419999999999987</v>
      </c>
      <c r="I14" s="184">
        <f t="shared" si="1"/>
        <v>0</v>
      </c>
      <c r="J14" s="185">
        <f t="shared" si="1"/>
        <v>54.716000000000008</v>
      </c>
      <c r="K14" s="185">
        <f t="shared" si="1"/>
        <v>177.29375000000005</v>
      </c>
      <c r="L14" s="186">
        <f t="shared" si="1"/>
        <v>0</v>
      </c>
      <c r="M14" s="187">
        <f t="shared" si="1"/>
        <v>0.56315500000000185</v>
      </c>
      <c r="N14" s="184">
        <f t="shared" si="1"/>
        <v>0</v>
      </c>
      <c r="O14" s="185">
        <f t="shared" si="1"/>
        <v>-2.036844999999996</v>
      </c>
      <c r="P14" s="242">
        <f t="shared" si="1"/>
        <v>163.93402500000002</v>
      </c>
      <c r="Q14" s="142"/>
      <c r="R14" s="142"/>
      <c r="S14" s="378"/>
      <c r="T14" s="185">
        <f t="shared" ref="T14" si="2">IFERROR(T9-T13,"-")</f>
        <v>215.71775000000002</v>
      </c>
      <c r="U14" s="142"/>
    </row>
    <row r="15" spans="1:21" s="149" customFormat="1" ht="12.75" customHeight="1">
      <c r="A15" s="599" t="s">
        <v>160</v>
      </c>
      <c r="B15" s="600"/>
      <c r="C15" s="188">
        <f>IFERROR(C14/C13,"-")</f>
        <v>0.44786408015785556</v>
      </c>
      <c r="D15" s="189">
        <f t="shared" ref="D15:P15" si="3">IFERROR(D14/D13,"-")</f>
        <v>-1</v>
      </c>
      <c r="E15" s="190">
        <f t="shared" si="3"/>
        <v>0.42059740520969519</v>
      </c>
      <c r="F15" s="191">
        <f t="shared" si="3"/>
        <v>-2.9116833534613695E-2</v>
      </c>
      <c r="G15" s="192" t="str">
        <f t="shared" si="3"/>
        <v>-</v>
      </c>
      <c r="H15" s="192">
        <f t="shared" si="3"/>
        <v>2.8419567262464716</v>
      </c>
      <c r="I15" s="189" t="str">
        <f t="shared" si="3"/>
        <v>-</v>
      </c>
      <c r="J15" s="190">
        <f t="shared" si="3"/>
        <v>0.17259478897230462</v>
      </c>
      <c r="K15" s="190">
        <f t="shared" si="3"/>
        <v>0.24389719639024934</v>
      </c>
      <c r="L15" s="191" t="str">
        <f t="shared" si="3"/>
        <v>-</v>
      </c>
      <c r="M15" s="192">
        <f t="shared" si="3"/>
        <v>3.4741209130166678E-2</v>
      </c>
      <c r="N15" s="189" t="str">
        <f t="shared" si="3"/>
        <v>-</v>
      </c>
      <c r="O15" s="190">
        <f t="shared" si="3"/>
        <v>-0.10828522062732569</v>
      </c>
      <c r="P15" s="243">
        <f t="shared" si="3"/>
        <v>0.21733842207137935</v>
      </c>
      <c r="Q15" s="142"/>
      <c r="R15" s="142"/>
      <c r="S15" s="378"/>
      <c r="T15" s="190">
        <f t="shared" ref="T15" si="4">IFERROR(T14/T13,"-")</f>
        <v>0.3462897710854978</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426" t="s">
        <v>19</v>
      </c>
      <c r="N17" s="427" t="s">
        <v>164</v>
      </c>
      <c r="O17" s="195" t="s">
        <v>149</v>
      </c>
      <c r="P17" s="425" t="s">
        <v>150</v>
      </c>
      <c r="Q17" s="142"/>
      <c r="R17" s="142"/>
      <c r="S17" s="378"/>
      <c r="T17" s="424" t="s">
        <v>327</v>
      </c>
      <c r="U17" s="142"/>
    </row>
    <row r="18" spans="1:27" ht="12.75" customHeight="1">
      <c r="A18" s="197"/>
      <c r="B18" s="198" t="s">
        <v>95</v>
      </c>
      <c r="C18" s="154">
        <v>607.48</v>
      </c>
      <c r="D18" s="155">
        <v>20.100000000000001</v>
      </c>
      <c r="E18" s="156">
        <v>607.48</v>
      </c>
      <c r="F18" s="157">
        <v>826.19</v>
      </c>
      <c r="G18" s="158">
        <v>112.54</v>
      </c>
      <c r="H18" s="158">
        <v>168.71</v>
      </c>
      <c r="I18" s="155">
        <v>0</v>
      </c>
      <c r="J18" s="156">
        <v>897.88</v>
      </c>
      <c r="K18" s="156">
        <v>1364.21</v>
      </c>
      <c r="L18" s="157">
        <v>86.21</v>
      </c>
      <c r="M18" s="158">
        <v>76.23</v>
      </c>
      <c r="N18" s="155">
        <v>0</v>
      </c>
      <c r="O18" s="156">
        <v>158.77000000000001</v>
      </c>
      <c r="P18" s="159">
        <v>1475.5</v>
      </c>
      <c r="Q18" s="142"/>
      <c r="R18" s="142"/>
      <c r="S18" s="378"/>
      <c r="T18" s="156">
        <v>1257.43</v>
      </c>
      <c r="U18" s="142"/>
      <c r="AA18" s="199">
        <v>0.95</v>
      </c>
    </row>
    <row r="19" spans="1:27" ht="12.75" customHeight="1">
      <c r="A19" s="197"/>
      <c r="B19" s="198">
        <v>0.9</v>
      </c>
      <c r="C19" s="177">
        <v>512.14</v>
      </c>
      <c r="D19" s="178">
        <v>15.65</v>
      </c>
      <c r="E19" s="179">
        <v>518.62</v>
      </c>
      <c r="F19" s="180">
        <v>758.74</v>
      </c>
      <c r="G19" s="181">
        <v>94.59</v>
      </c>
      <c r="H19" s="181">
        <v>130.13999999999999</v>
      </c>
      <c r="I19" s="178">
        <v>0</v>
      </c>
      <c r="J19" s="179">
        <v>840.25</v>
      </c>
      <c r="K19" s="179">
        <v>1271.82</v>
      </c>
      <c r="L19" s="180">
        <v>0</v>
      </c>
      <c r="M19" s="181">
        <v>37.03</v>
      </c>
      <c r="N19" s="178">
        <v>0</v>
      </c>
      <c r="O19" s="179">
        <v>85</v>
      </c>
      <c r="P19" s="182">
        <v>1349.1</v>
      </c>
      <c r="Q19" s="142"/>
      <c r="R19" s="142"/>
      <c r="S19" s="378"/>
      <c r="T19" s="179">
        <v>1186.83</v>
      </c>
      <c r="U19" s="142"/>
      <c r="AA19" s="199">
        <v>0.9</v>
      </c>
    </row>
    <row r="20" spans="1:27" ht="12.75" customHeight="1">
      <c r="A20" s="197"/>
      <c r="B20" s="198">
        <v>0.85</v>
      </c>
      <c r="C20" s="177">
        <v>496.21</v>
      </c>
      <c r="D20" s="178">
        <v>14.98</v>
      </c>
      <c r="E20" s="179">
        <v>497.49</v>
      </c>
      <c r="F20" s="180">
        <v>583.24</v>
      </c>
      <c r="G20" s="181">
        <v>63.9</v>
      </c>
      <c r="H20" s="181">
        <v>108.24</v>
      </c>
      <c r="I20" s="178">
        <v>0</v>
      </c>
      <c r="J20" s="179">
        <v>680.59</v>
      </c>
      <c r="K20" s="179">
        <v>1171.5899999999999</v>
      </c>
      <c r="L20" s="180">
        <v>0</v>
      </c>
      <c r="M20" s="181">
        <v>32.11</v>
      </c>
      <c r="N20" s="178">
        <v>0</v>
      </c>
      <c r="O20" s="179">
        <v>37.31</v>
      </c>
      <c r="P20" s="182">
        <v>1184.94</v>
      </c>
      <c r="Q20" s="142"/>
      <c r="R20" s="142"/>
      <c r="S20" s="378"/>
      <c r="T20" s="179">
        <v>1126.6199999999999</v>
      </c>
      <c r="U20" s="142"/>
      <c r="AA20" s="199">
        <v>0.85</v>
      </c>
    </row>
    <row r="21" spans="1:27" ht="12.75" customHeight="1">
      <c r="A21" s="197"/>
      <c r="B21" s="198">
        <v>0.8</v>
      </c>
      <c r="C21" s="177">
        <v>472</v>
      </c>
      <c r="D21" s="178">
        <v>11.28</v>
      </c>
      <c r="E21" s="179">
        <v>472.8</v>
      </c>
      <c r="F21" s="180">
        <v>487.94</v>
      </c>
      <c r="G21" s="181">
        <v>51.63</v>
      </c>
      <c r="H21" s="181">
        <v>87.46</v>
      </c>
      <c r="I21" s="178">
        <v>0</v>
      </c>
      <c r="J21" s="179">
        <v>586.33000000000004</v>
      </c>
      <c r="K21" s="179">
        <v>1040.48</v>
      </c>
      <c r="L21" s="180">
        <v>0</v>
      </c>
      <c r="M21" s="181">
        <v>26.9</v>
      </c>
      <c r="N21" s="178">
        <v>0</v>
      </c>
      <c r="O21" s="179">
        <v>32.18</v>
      </c>
      <c r="P21" s="182">
        <v>1094.68</v>
      </c>
      <c r="Q21" s="142"/>
      <c r="R21" s="142"/>
      <c r="S21" s="378"/>
      <c r="T21" s="179">
        <v>911.74</v>
      </c>
      <c r="U21" s="142"/>
      <c r="AA21" s="199">
        <v>0.8</v>
      </c>
    </row>
    <row r="22" spans="1:27" ht="12.75" customHeight="1">
      <c r="A22" s="197"/>
      <c r="B22" s="198" t="s">
        <v>103</v>
      </c>
      <c r="C22" s="177">
        <v>449.97</v>
      </c>
      <c r="D22" s="178">
        <v>9.84</v>
      </c>
      <c r="E22" s="179">
        <v>451.72</v>
      </c>
      <c r="F22" s="180">
        <v>400.51</v>
      </c>
      <c r="G22" s="181">
        <v>17.899999999999999</v>
      </c>
      <c r="H22" s="181">
        <v>65.64</v>
      </c>
      <c r="I22" s="178">
        <v>0</v>
      </c>
      <c r="J22" s="179">
        <v>540.88</v>
      </c>
      <c r="K22" s="179">
        <v>942.66</v>
      </c>
      <c r="L22" s="180">
        <v>0</v>
      </c>
      <c r="M22" s="181">
        <v>24.4</v>
      </c>
      <c r="N22" s="178">
        <v>0</v>
      </c>
      <c r="O22" s="179">
        <v>26.93</v>
      </c>
      <c r="P22" s="182">
        <v>973.49</v>
      </c>
      <c r="Q22" s="142"/>
      <c r="R22" s="142"/>
      <c r="S22" s="378"/>
      <c r="T22" s="179">
        <v>869.86</v>
      </c>
      <c r="U22" s="142"/>
      <c r="AA22" s="199">
        <v>0.75</v>
      </c>
    </row>
    <row r="23" spans="1:27" ht="12.75" customHeight="1">
      <c r="A23" s="197"/>
      <c r="B23" s="198">
        <v>0.7</v>
      </c>
      <c r="C23" s="177">
        <v>430.51</v>
      </c>
      <c r="D23" s="178">
        <v>9.74</v>
      </c>
      <c r="E23" s="179">
        <v>432.33</v>
      </c>
      <c r="F23" s="180">
        <v>361.12</v>
      </c>
      <c r="G23" s="181">
        <v>11.03</v>
      </c>
      <c r="H23" s="181">
        <v>58.85</v>
      </c>
      <c r="I23" s="178">
        <v>0</v>
      </c>
      <c r="J23" s="179">
        <v>469.34</v>
      </c>
      <c r="K23" s="179">
        <v>897.35</v>
      </c>
      <c r="L23" s="180">
        <v>0</v>
      </c>
      <c r="M23" s="181">
        <v>23.52</v>
      </c>
      <c r="N23" s="178">
        <v>0</v>
      </c>
      <c r="O23" s="179">
        <v>24.41</v>
      </c>
      <c r="P23" s="182">
        <v>920.14</v>
      </c>
      <c r="Q23" s="142"/>
      <c r="R23" s="142"/>
      <c r="S23" s="378"/>
      <c r="T23" s="179">
        <v>778.99</v>
      </c>
      <c r="U23" s="142"/>
      <c r="AA23" s="199">
        <v>0.7</v>
      </c>
    </row>
    <row r="24" spans="1:27" ht="12.75" customHeight="1">
      <c r="A24" s="197"/>
      <c r="B24" s="198">
        <v>0.65</v>
      </c>
      <c r="C24" s="177">
        <v>419.49</v>
      </c>
      <c r="D24" s="178">
        <v>9.69</v>
      </c>
      <c r="E24" s="179">
        <v>420.72</v>
      </c>
      <c r="F24" s="180">
        <v>328.98</v>
      </c>
      <c r="G24" s="181">
        <v>0</v>
      </c>
      <c r="H24" s="181">
        <v>44.52</v>
      </c>
      <c r="I24" s="178">
        <v>0</v>
      </c>
      <c r="J24" s="179">
        <v>413.25</v>
      </c>
      <c r="K24" s="179">
        <v>832.43</v>
      </c>
      <c r="L24" s="180">
        <v>0</v>
      </c>
      <c r="M24" s="181">
        <v>21.13</v>
      </c>
      <c r="N24" s="178">
        <v>0</v>
      </c>
      <c r="O24" s="179">
        <v>23.52</v>
      </c>
      <c r="P24" s="182">
        <v>855.8</v>
      </c>
      <c r="Q24" s="142"/>
      <c r="R24" s="142"/>
      <c r="S24" s="378"/>
      <c r="T24" s="179">
        <v>738.67</v>
      </c>
      <c r="U24" s="142"/>
      <c r="AA24" s="199">
        <v>0.65</v>
      </c>
    </row>
    <row r="25" spans="1:27" ht="12.75" customHeight="1">
      <c r="A25" s="197"/>
      <c r="B25" s="198">
        <v>0.6</v>
      </c>
      <c r="C25" s="177">
        <v>402.97</v>
      </c>
      <c r="D25" s="178">
        <v>7.17</v>
      </c>
      <c r="E25" s="179">
        <v>407.58</v>
      </c>
      <c r="F25" s="180">
        <v>306.97000000000003</v>
      </c>
      <c r="G25" s="181">
        <v>0</v>
      </c>
      <c r="H25" s="181">
        <v>28.23</v>
      </c>
      <c r="I25" s="178">
        <v>0</v>
      </c>
      <c r="J25" s="179">
        <v>380.6</v>
      </c>
      <c r="K25" s="179">
        <v>784.65</v>
      </c>
      <c r="L25" s="180">
        <v>0</v>
      </c>
      <c r="M25" s="181">
        <v>20.55</v>
      </c>
      <c r="N25" s="178">
        <v>0</v>
      </c>
      <c r="O25" s="179">
        <v>21.13</v>
      </c>
      <c r="P25" s="182">
        <v>803.85</v>
      </c>
      <c r="Q25" s="142"/>
      <c r="R25" s="142"/>
      <c r="S25" s="378"/>
      <c r="T25" s="179">
        <v>724.49</v>
      </c>
      <c r="U25" s="142"/>
      <c r="AA25" s="199">
        <v>0.6</v>
      </c>
    </row>
    <row r="26" spans="1:27" ht="12.75" customHeight="1">
      <c r="A26" s="197"/>
      <c r="B26" s="198">
        <v>0.55000000000000004</v>
      </c>
      <c r="C26" s="177">
        <v>396.24</v>
      </c>
      <c r="D26" s="178">
        <v>6.74</v>
      </c>
      <c r="E26" s="179">
        <v>403.25</v>
      </c>
      <c r="F26" s="180">
        <v>280.11</v>
      </c>
      <c r="G26" s="181">
        <v>0</v>
      </c>
      <c r="H26" s="181">
        <v>23.75</v>
      </c>
      <c r="I26" s="178">
        <v>0</v>
      </c>
      <c r="J26" s="179">
        <v>347.02</v>
      </c>
      <c r="K26" s="179">
        <v>761.5</v>
      </c>
      <c r="L26" s="180">
        <v>0</v>
      </c>
      <c r="M26" s="181">
        <v>18.809999999999999</v>
      </c>
      <c r="N26" s="178">
        <v>0</v>
      </c>
      <c r="O26" s="179">
        <v>20.6</v>
      </c>
      <c r="P26" s="182">
        <v>778.46</v>
      </c>
      <c r="Q26" s="142"/>
      <c r="R26" s="142"/>
      <c r="S26" s="378"/>
      <c r="T26" s="179">
        <v>709.07</v>
      </c>
      <c r="U26" s="142"/>
      <c r="AA26" s="199">
        <v>0.55000000000000004</v>
      </c>
    </row>
    <row r="27" spans="1:27" ht="12.75" customHeight="1">
      <c r="A27" s="197"/>
      <c r="B27" s="198" t="s">
        <v>104</v>
      </c>
      <c r="C27" s="177">
        <v>390.23</v>
      </c>
      <c r="D27" s="178">
        <v>4.6900000000000004</v>
      </c>
      <c r="E27" s="179">
        <v>397.72</v>
      </c>
      <c r="F27" s="180">
        <v>256.69</v>
      </c>
      <c r="G27" s="181">
        <v>0</v>
      </c>
      <c r="H27" s="181">
        <v>21.26</v>
      </c>
      <c r="I27" s="178">
        <v>0</v>
      </c>
      <c r="J27" s="179">
        <v>317.02</v>
      </c>
      <c r="K27" s="179">
        <v>726.92</v>
      </c>
      <c r="L27" s="180">
        <v>0</v>
      </c>
      <c r="M27" s="181">
        <v>16.21</v>
      </c>
      <c r="N27" s="178">
        <v>0</v>
      </c>
      <c r="O27" s="179">
        <v>18.809999999999999</v>
      </c>
      <c r="P27" s="182">
        <v>754.28</v>
      </c>
      <c r="Q27" s="142"/>
      <c r="R27" s="142"/>
      <c r="S27" s="378"/>
      <c r="T27" s="179">
        <v>622.94000000000005</v>
      </c>
      <c r="U27" s="142"/>
      <c r="AA27" s="199">
        <v>0.5</v>
      </c>
    </row>
    <row r="28" spans="1:27" ht="12.75" customHeight="1">
      <c r="A28" s="197"/>
      <c r="B28" s="198">
        <v>0.45</v>
      </c>
      <c r="C28" s="177">
        <v>376.37</v>
      </c>
      <c r="D28" s="178">
        <v>4.54</v>
      </c>
      <c r="E28" s="179">
        <v>380.68</v>
      </c>
      <c r="F28" s="180">
        <v>208.15</v>
      </c>
      <c r="G28" s="181">
        <v>0</v>
      </c>
      <c r="H28" s="181">
        <v>8.27</v>
      </c>
      <c r="I28" s="178">
        <v>0</v>
      </c>
      <c r="J28" s="179">
        <v>293.12</v>
      </c>
      <c r="K28" s="179">
        <v>677.34</v>
      </c>
      <c r="L28" s="180">
        <v>0</v>
      </c>
      <c r="M28" s="181">
        <v>15.97</v>
      </c>
      <c r="N28" s="178">
        <v>0</v>
      </c>
      <c r="O28" s="179">
        <v>16.21</v>
      </c>
      <c r="P28" s="182">
        <v>695.26</v>
      </c>
      <c r="Q28" s="142"/>
      <c r="R28" s="142"/>
      <c r="S28" s="378"/>
      <c r="T28" s="179">
        <v>599.84</v>
      </c>
      <c r="U28" s="142"/>
      <c r="AA28" s="199">
        <v>0.45</v>
      </c>
    </row>
    <row r="29" spans="1:27" ht="12.75" customHeight="1">
      <c r="A29" s="197"/>
      <c r="B29" s="198">
        <v>0.4</v>
      </c>
      <c r="C29" s="177">
        <v>367.3</v>
      </c>
      <c r="D29" s="178">
        <v>2.65</v>
      </c>
      <c r="E29" s="179">
        <v>373.39</v>
      </c>
      <c r="F29" s="180">
        <v>185.67</v>
      </c>
      <c r="G29" s="181">
        <v>0</v>
      </c>
      <c r="H29" s="181">
        <v>0</v>
      </c>
      <c r="I29" s="178">
        <v>0</v>
      </c>
      <c r="J29" s="179">
        <v>253.84</v>
      </c>
      <c r="K29" s="179">
        <v>630.03</v>
      </c>
      <c r="L29" s="180">
        <v>0</v>
      </c>
      <c r="M29" s="181">
        <v>15.85</v>
      </c>
      <c r="N29" s="178">
        <v>0</v>
      </c>
      <c r="O29" s="179">
        <v>16.07</v>
      </c>
      <c r="P29" s="182">
        <v>642.08000000000004</v>
      </c>
      <c r="Q29" s="142"/>
      <c r="R29" s="142"/>
      <c r="S29" s="378"/>
      <c r="T29" s="179">
        <v>574.45000000000005</v>
      </c>
      <c r="U29" s="142"/>
      <c r="AA29" s="199">
        <v>0.4</v>
      </c>
    </row>
    <row r="30" spans="1:27" ht="12.75" customHeight="1">
      <c r="A30" s="197"/>
      <c r="B30" s="198">
        <v>0.35</v>
      </c>
      <c r="C30" s="177">
        <v>356.31</v>
      </c>
      <c r="D30" s="178">
        <v>0</v>
      </c>
      <c r="E30" s="179">
        <v>362.4</v>
      </c>
      <c r="F30" s="180">
        <v>176.91</v>
      </c>
      <c r="G30" s="181">
        <v>0</v>
      </c>
      <c r="H30" s="181">
        <v>0</v>
      </c>
      <c r="I30" s="178">
        <v>0</v>
      </c>
      <c r="J30" s="179">
        <v>227.22</v>
      </c>
      <c r="K30" s="179">
        <v>595.82000000000005</v>
      </c>
      <c r="L30" s="180">
        <v>0</v>
      </c>
      <c r="M30" s="181">
        <v>14.86</v>
      </c>
      <c r="N30" s="178">
        <v>0</v>
      </c>
      <c r="O30" s="179">
        <v>15.85</v>
      </c>
      <c r="P30" s="182">
        <v>611.13</v>
      </c>
      <c r="Q30" s="142"/>
      <c r="R30" s="142"/>
      <c r="S30" s="378"/>
      <c r="T30" s="179">
        <v>552.34</v>
      </c>
      <c r="U30" s="142"/>
      <c r="AA30" s="199">
        <v>0.35</v>
      </c>
    </row>
    <row r="31" spans="1:27" ht="12.75" customHeight="1">
      <c r="A31" s="197"/>
      <c r="B31" s="198">
        <v>0.3</v>
      </c>
      <c r="C31" s="177">
        <v>348.09</v>
      </c>
      <c r="D31" s="178">
        <v>0</v>
      </c>
      <c r="E31" s="179">
        <v>352.03</v>
      </c>
      <c r="F31" s="180">
        <v>159.9</v>
      </c>
      <c r="G31" s="181">
        <v>0</v>
      </c>
      <c r="H31" s="181">
        <v>0</v>
      </c>
      <c r="I31" s="178">
        <v>0</v>
      </c>
      <c r="J31" s="179">
        <v>196.84</v>
      </c>
      <c r="K31" s="179">
        <v>581.48</v>
      </c>
      <c r="L31" s="180">
        <v>0</v>
      </c>
      <c r="M31" s="181">
        <v>10.199999999999999</v>
      </c>
      <c r="N31" s="178">
        <v>0</v>
      </c>
      <c r="O31" s="179">
        <v>14.86</v>
      </c>
      <c r="P31" s="182">
        <v>590.19000000000005</v>
      </c>
      <c r="Q31" s="142"/>
      <c r="R31" s="142"/>
      <c r="S31" s="378"/>
      <c r="T31" s="179">
        <v>531.07000000000005</v>
      </c>
      <c r="U31" s="142"/>
      <c r="AA31" s="199">
        <v>0.3</v>
      </c>
    </row>
    <row r="32" spans="1:27" ht="12.75" customHeight="1">
      <c r="A32" s="197"/>
      <c r="B32" s="198" t="s">
        <v>105</v>
      </c>
      <c r="C32" s="177">
        <v>329.52</v>
      </c>
      <c r="D32" s="178">
        <v>0</v>
      </c>
      <c r="E32" s="179">
        <v>347</v>
      </c>
      <c r="F32" s="180">
        <v>145.11000000000001</v>
      </c>
      <c r="G32" s="181">
        <v>0</v>
      </c>
      <c r="H32" s="181">
        <v>0</v>
      </c>
      <c r="I32" s="178">
        <v>0</v>
      </c>
      <c r="J32" s="179">
        <v>180.35</v>
      </c>
      <c r="K32" s="179">
        <v>537.98</v>
      </c>
      <c r="L32" s="180">
        <v>0</v>
      </c>
      <c r="M32" s="181">
        <v>9.08</v>
      </c>
      <c r="N32" s="178">
        <v>0</v>
      </c>
      <c r="O32" s="179">
        <v>10.199999999999999</v>
      </c>
      <c r="P32" s="182">
        <v>549.47</v>
      </c>
      <c r="Q32" s="142"/>
      <c r="R32" s="142"/>
      <c r="S32" s="378"/>
      <c r="T32" s="179">
        <v>495.94</v>
      </c>
      <c r="U32" s="142"/>
      <c r="AA32" s="199">
        <v>0.25</v>
      </c>
    </row>
    <row r="33" spans="1:30" ht="12.75" customHeight="1">
      <c r="A33" s="197"/>
      <c r="B33" s="198">
        <v>0.2</v>
      </c>
      <c r="C33" s="177">
        <v>329.01</v>
      </c>
      <c r="D33" s="178">
        <v>0</v>
      </c>
      <c r="E33" s="179">
        <v>331.89</v>
      </c>
      <c r="F33" s="180">
        <v>133.87</v>
      </c>
      <c r="G33" s="181">
        <v>0</v>
      </c>
      <c r="H33" s="181">
        <v>0</v>
      </c>
      <c r="I33" s="178">
        <v>0</v>
      </c>
      <c r="J33" s="179">
        <v>161.08000000000001</v>
      </c>
      <c r="K33" s="179">
        <v>524.49</v>
      </c>
      <c r="L33" s="180">
        <v>0</v>
      </c>
      <c r="M33" s="181">
        <v>7.34</v>
      </c>
      <c r="N33" s="178">
        <v>0</v>
      </c>
      <c r="O33" s="179">
        <v>9.1</v>
      </c>
      <c r="P33" s="182">
        <v>532.89</v>
      </c>
      <c r="Q33" s="142"/>
      <c r="R33" s="142"/>
      <c r="S33" s="378"/>
      <c r="T33" s="179">
        <v>483.43</v>
      </c>
      <c r="U33" s="142"/>
      <c r="AA33" s="199">
        <v>0.2</v>
      </c>
    </row>
    <row r="34" spans="1:30" ht="12.75" customHeight="1">
      <c r="A34" s="197"/>
      <c r="B34" s="198">
        <v>0.15</v>
      </c>
      <c r="C34" s="177">
        <v>309.95</v>
      </c>
      <c r="D34" s="178">
        <v>0</v>
      </c>
      <c r="E34" s="179">
        <v>319.45</v>
      </c>
      <c r="F34" s="180">
        <v>88.55</v>
      </c>
      <c r="G34" s="181">
        <v>0</v>
      </c>
      <c r="H34" s="181">
        <v>0</v>
      </c>
      <c r="I34" s="178">
        <v>0</v>
      </c>
      <c r="J34" s="179">
        <v>150.21</v>
      </c>
      <c r="K34" s="179">
        <v>490.06</v>
      </c>
      <c r="L34" s="180">
        <v>0</v>
      </c>
      <c r="M34" s="181">
        <v>0</v>
      </c>
      <c r="N34" s="178">
        <v>0</v>
      </c>
      <c r="O34" s="179">
        <v>7.37</v>
      </c>
      <c r="P34" s="182">
        <v>509.07</v>
      </c>
      <c r="Q34" s="142"/>
      <c r="R34" s="142"/>
      <c r="S34" s="378"/>
      <c r="T34" s="179">
        <v>455.93</v>
      </c>
      <c r="U34" s="142"/>
      <c r="AA34" s="199">
        <v>0.15</v>
      </c>
    </row>
    <row r="35" spans="1:30" ht="12.75" customHeight="1">
      <c r="A35" s="197"/>
      <c r="B35" s="198">
        <v>0.1</v>
      </c>
      <c r="C35" s="177">
        <v>269.23</v>
      </c>
      <c r="D35" s="178">
        <v>0</v>
      </c>
      <c r="E35" s="179">
        <v>284.87</v>
      </c>
      <c r="F35" s="180">
        <v>68.319999999999993</v>
      </c>
      <c r="G35" s="181">
        <v>0</v>
      </c>
      <c r="H35" s="181">
        <v>0</v>
      </c>
      <c r="I35" s="178">
        <v>0</v>
      </c>
      <c r="J35" s="179">
        <v>104.67</v>
      </c>
      <c r="K35" s="179">
        <v>474.38</v>
      </c>
      <c r="L35" s="180">
        <v>0</v>
      </c>
      <c r="M35" s="181">
        <v>0</v>
      </c>
      <c r="N35" s="178">
        <v>0</v>
      </c>
      <c r="O35" s="179">
        <v>0</v>
      </c>
      <c r="P35" s="182">
        <v>489.51</v>
      </c>
      <c r="Q35" s="142"/>
      <c r="R35" s="142"/>
      <c r="S35" s="378"/>
      <c r="T35" s="179">
        <v>435.53</v>
      </c>
      <c r="U35" s="142"/>
      <c r="AA35" s="199">
        <v>0.1</v>
      </c>
    </row>
    <row r="36" spans="1:30" ht="12.75" customHeight="1">
      <c r="A36" s="200"/>
      <c r="B36" s="201" t="s">
        <v>96</v>
      </c>
      <c r="C36" s="202">
        <v>254.32</v>
      </c>
      <c r="D36" s="203">
        <v>0</v>
      </c>
      <c r="E36" s="204">
        <v>274.55</v>
      </c>
      <c r="F36" s="205">
        <v>0</v>
      </c>
      <c r="G36" s="206">
        <v>0</v>
      </c>
      <c r="H36" s="206">
        <v>0</v>
      </c>
      <c r="I36" s="203">
        <v>0</v>
      </c>
      <c r="J36" s="204">
        <v>72.78</v>
      </c>
      <c r="K36" s="204">
        <v>438.73</v>
      </c>
      <c r="L36" s="205">
        <v>0</v>
      </c>
      <c r="M36" s="206">
        <v>0</v>
      </c>
      <c r="N36" s="203">
        <v>0</v>
      </c>
      <c r="O36" s="204">
        <v>0</v>
      </c>
      <c r="P36" s="207">
        <v>453.91</v>
      </c>
      <c r="Q36" s="142"/>
      <c r="R36" s="142"/>
      <c r="S36" s="378"/>
      <c r="T36" s="204">
        <v>358.76</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9" t="s">
        <v>327</v>
      </c>
      <c r="U42" s="142"/>
    </row>
    <row r="43" spans="1:30" ht="12.75" customHeight="1" outlineLevel="1">
      <c r="A43" s="214"/>
      <c r="B43" s="198" t="str">
        <f>"95% = 'Maximum'"</f>
        <v>95% = 'Maximum'</v>
      </c>
      <c r="C43" s="154">
        <v>607.48</v>
      </c>
      <c r="D43" s="155">
        <v>20.100000000000001</v>
      </c>
      <c r="E43" s="156">
        <v>607.48</v>
      </c>
      <c r="F43" s="157">
        <v>826.19</v>
      </c>
      <c r="G43" s="158">
        <v>112.54</v>
      </c>
      <c r="H43" s="158">
        <v>168.71</v>
      </c>
      <c r="I43" s="155">
        <v>0</v>
      </c>
      <c r="J43" s="156">
        <v>897.88</v>
      </c>
      <c r="K43" s="156">
        <v>1364.21</v>
      </c>
      <c r="L43" s="157">
        <v>86.21</v>
      </c>
      <c r="M43" s="158">
        <v>76.23</v>
      </c>
      <c r="N43" s="155">
        <v>0</v>
      </c>
      <c r="O43" s="156">
        <v>158.77000000000001</v>
      </c>
      <c r="P43" s="156">
        <v>1475.5</v>
      </c>
      <c r="Q43" s="142"/>
      <c r="R43" s="142"/>
      <c r="S43" s="378"/>
      <c r="T43" s="156">
        <v>1257.43</v>
      </c>
      <c r="U43" s="142"/>
    </row>
    <row r="44" spans="1:30" ht="12.75" customHeight="1" outlineLevel="1">
      <c r="A44" s="214"/>
      <c r="B44" s="198" t="s">
        <v>103</v>
      </c>
      <c r="C44" s="154">
        <v>449.97</v>
      </c>
      <c r="D44" s="155">
        <v>9.84</v>
      </c>
      <c r="E44" s="156">
        <v>451.72</v>
      </c>
      <c r="F44" s="157">
        <v>400.51</v>
      </c>
      <c r="G44" s="158">
        <v>17.899999999999999</v>
      </c>
      <c r="H44" s="158">
        <v>65.64</v>
      </c>
      <c r="I44" s="155">
        <v>0</v>
      </c>
      <c r="J44" s="156">
        <v>540.88</v>
      </c>
      <c r="K44" s="156">
        <v>942.66</v>
      </c>
      <c r="L44" s="157">
        <v>0</v>
      </c>
      <c r="M44" s="158">
        <v>24.4</v>
      </c>
      <c r="N44" s="155">
        <v>0</v>
      </c>
      <c r="O44" s="156">
        <v>26.93</v>
      </c>
      <c r="P44" s="156">
        <v>973.49</v>
      </c>
      <c r="Q44" s="142"/>
      <c r="R44" s="142"/>
      <c r="S44" s="378"/>
      <c r="T44" s="156">
        <v>869.86</v>
      </c>
      <c r="U44" s="142"/>
    </row>
    <row r="45" spans="1:30" ht="12.75" customHeight="1" outlineLevel="1">
      <c r="A45" s="214"/>
      <c r="B45" s="198" t="s">
        <v>104</v>
      </c>
      <c r="C45" s="154">
        <v>390.23</v>
      </c>
      <c r="D45" s="155">
        <v>4.6900000000000004</v>
      </c>
      <c r="E45" s="156">
        <v>397.72</v>
      </c>
      <c r="F45" s="157">
        <v>256.69</v>
      </c>
      <c r="G45" s="158">
        <v>0</v>
      </c>
      <c r="H45" s="158">
        <v>21.26</v>
      </c>
      <c r="I45" s="155">
        <v>0</v>
      </c>
      <c r="J45" s="156">
        <v>317.02</v>
      </c>
      <c r="K45" s="156">
        <v>726.92</v>
      </c>
      <c r="L45" s="157">
        <v>0</v>
      </c>
      <c r="M45" s="158">
        <v>16.21</v>
      </c>
      <c r="N45" s="155">
        <v>0</v>
      </c>
      <c r="O45" s="156">
        <v>18.809999999999999</v>
      </c>
      <c r="P45" s="156">
        <v>754.28</v>
      </c>
      <c r="Q45" s="142"/>
      <c r="R45" s="142"/>
      <c r="S45" s="378"/>
      <c r="T45" s="156">
        <v>622.94000000000005</v>
      </c>
      <c r="U45" s="142"/>
    </row>
    <row r="46" spans="1:30" ht="12.75" customHeight="1" outlineLevel="1">
      <c r="A46" s="214"/>
      <c r="B46" s="198" t="s">
        <v>105</v>
      </c>
      <c r="C46" s="154">
        <v>329.52</v>
      </c>
      <c r="D46" s="155">
        <v>0</v>
      </c>
      <c r="E46" s="156">
        <v>347</v>
      </c>
      <c r="F46" s="157">
        <v>145.11000000000001</v>
      </c>
      <c r="G46" s="158">
        <v>0</v>
      </c>
      <c r="H46" s="158">
        <v>0</v>
      </c>
      <c r="I46" s="155">
        <v>0</v>
      </c>
      <c r="J46" s="156">
        <v>180.35</v>
      </c>
      <c r="K46" s="156">
        <v>537.98</v>
      </c>
      <c r="L46" s="157">
        <v>0</v>
      </c>
      <c r="M46" s="158">
        <v>9.08</v>
      </c>
      <c r="N46" s="155">
        <v>0</v>
      </c>
      <c r="O46" s="156">
        <v>10.199999999999999</v>
      </c>
      <c r="P46" s="156">
        <v>549.47</v>
      </c>
      <c r="Q46" s="142"/>
      <c r="R46" s="142"/>
      <c r="S46" s="378"/>
      <c r="T46" s="156">
        <v>495.94</v>
      </c>
      <c r="U46" s="142"/>
    </row>
    <row r="47" spans="1:30" ht="12.75" customHeight="1" outlineLevel="1">
      <c r="A47" s="214"/>
      <c r="B47" s="198" t="s">
        <v>96</v>
      </c>
      <c r="C47" s="154">
        <v>254.32</v>
      </c>
      <c r="D47" s="155">
        <v>0</v>
      </c>
      <c r="E47" s="156">
        <v>274.55</v>
      </c>
      <c r="F47" s="157">
        <v>0</v>
      </c>
      <c r="G47" s="158">
        <v>0</v>
      </c>
      <c r="H47" s="158">
        <v>0</v>
      </c>
      <c r="I47" s="155">
        <v>0</v>
      </c>
      <c r="J47" s="156">
        <v>72.78</v>
      </c>
      <c r="K47" s="156">
        <v>438.73</v>
      </c>
      <c r="L47" s="157">
        <v>0</v>
      </c>
      <c r="M47" s="158">
        <v>0</v>
      </c>
      <c r="N47" s="155">
        <v>0</v>
      </c>
      <c r="O47" s="156">
        <v>0</v>
      </c>
      <c r="P47" s="156">
        <v>453.91</v>
      </c>
      <c r="Q47" s="142"/>
      <c r="R47" s="142"/>
      <c r="S47" s="378"/>
      <c r="T47" s="156">
        <v>358.76</v>
      </c>
      <c r="U47" s="142"/>
    </row>
    <row r="48" spans="1:30" ht="12.75" customHeight="1" outlineLevel="1">
      <c r="A48" s="214"/>
      <c r="B48" s="198" t="s">
        <v>8</v>
      </c>
      <c r="C48" s="177">
        <v>399.25375769275155</v>
      </c>
      <c r="D48" s="178">
        <v>6.4040781730317251</v>
      </c>
      <c r="E48" s="179">
        <v>405.65783586578311</v>
      </c>
      <c r="F48" s="180">
        <v>318.68292111913519</v>
      </c>
      <c r="G48" s="181">
        <v>21.603279444303741</v>
      </c>
      <c r="H48" s="181">
        <v>46.529250675463402</v>
      </c>
      <c r="I48" s="178">
        <v>0</v>
      </c>
      <c r="J48" s="179">
        <v>386.58499100229426</v>
      </c>
      <c r="K48" s="179">
        <v>792.14995053378937</v>
      </c>
      <c r="L48" s="180">
        <v>9.775953507895963</v>
      </c>
      <c r="M48" s="181">
        <v>22.322545937346359</v>
      </c>
      <c r="N48" s="178">
        <v>0</v>
      </c>
      <c r="O48" s="179">
        <v>32.088417506326564</v>
      </c>
      <c r="P48" s="179">
        <v>823.92530284202769</v>
      </c>
      <c r="Q48" s="142"/>
      <c r="R48" s="142"/>
      <c r="S48" s="378"/>
      <c r="T48" s="179">
        <v>723.47481442666992</v>
      </c>
      <c r="U48" s="142"/>
    </row>
    <row r="49" spans="1:21" ht="12.75" customHeight="1" outlineLevel="1">
      <c r="A49" s="214"/>
      <c r="B49" s="198" t="s">
        <v>166</v>
      </c>
      <c r="C49" s="177">
        <v>430.9</v>
      </c>
      <c r="D49" s="178">
        <v>10.050000000000001</v>
      </c>
      <c r="E49" s="179">
        <v>441.01499999999999</v>
      </c>
      <c r="F49" s="180">
        <v>413.09500000000003</v>
      </c>
      <c r="G49" s="181">
        <v>56.27</v>
      </c>
      <c r="H49" s="181">
        <v>84.355000000000004</v>
      </c>
      <c r="I49" s="178">
        <v>0</v>
      </c>
      <c r="J49" s="179">
        <v>485.33</v>
      </c>
      <c r="K49" s="179">
        <v>901.47</v>
      </c>
      <c r="L49" s="180">
        <v>43.104999999999997</v>
      </c>
      <c r="M49" s="181">
        <v>38.115000000000002</v>
      </c>
      <c r="N49" s="178">
        <v>0</v>
      </c>
      <c r="O49" s="179">
        <v>79.385000000000005</v>
      </c>
      <c r="P49" s="179">
        <v>964.70500000000004</v>
      </c>
      <c r="Q49" s="142"/>
      <c r="R49" s="142"/>
      <c r="S49" s="378"/>
      <c r="T49" s="179">
        <v>808.09500000000003</v>
      </c>
      <c r="U49" s="142"/>
    </row>
    <row r="50" spans="1:21" ht="12.75" customHeight="1" outlineLevel="1">
      <c r="A50" s="214"/>
      <c r="B50" s="198" t="s">
        <v>15</v>
      </c>
      <c r="C50" s="177">
        <v>101.96037233284821</v>
      </c>
      <c r="D50" s="178">
        <v>6.5678124419481536</v>
      </c>
      <c r="E50" s="179">
        <v>98.034502174727734</v>
      </c>
      <c r="F50" s="180">
        <v>260.37184255958999</v>
      </c>
      <c r="G50" s="181">
        <v>39.676454522800036</v>
      </c>
      <c r="H50" s="181">
        <v>72.01586597027854</v>
      </c>
      <c r="I50" s="178">
        <v>0</v>
      </c>
      <c r="J50" s="179">
        <v>279.16528672277724</v>
      </c>
      <c r="K50" s="179">
        <v>330.20835943143851</v>
      </c>
      <c r="L50" s="180">
        <v>39.964419739259583</v>
      </c>
      <c r="M50" s="181">
        <v>26.559243518242226</v>
      </c>
      <c r="N50" s="178">
        <v>0</v>
      </c>
      <c r="O50" s="179">
        <v>44.441054709271562</v>
      </c>
      <c r="P50" s="179">
        <v>356.99339414484098</v>
      </c>
      <c r="Q50" s="142"/>
      <c r="R50" s="142"/>
      <c r="S50" s="378"/>
      <c r="T50" s="179">
        <v>306.38221979196999</v>
      </c>
      <c r="U50" s="142"/>
    </row>
    <row r="51" spans="1:21" ht="12.75" customHeight="1" outlineLevel="1">
      <c r="A51" s="214"/>
      <c r="B51" s="215" t="s">
        <v>39</v>
      </c>
      <c r="C51" s="177">
        <v>501.21413002559973</v>
      </c>
      <c r="D51" s="178">
        <v>12.971890614979879</v>
      </c>
      <c r="E51" s="179">
        <v>503.69233804051083</v>
      </c>
      <c r="F51" s="180">
        <v>579.05476367872518</v>
      </c>
      <c r="G51" s="181">
        <v>61.27973396710378</v>
      </c>
      <c r="H51" s="181">
        <v>118.54511664574194</v>
      </c>
      <c r="I51" s="178">
        <v>0</v>
      </c>
      <c r="J51" s="179">
        <v>665.75027772507156</v>
      </c>
      <c r="K51" s="179">
        <v>1122.3583099652278</v>
      </c>
      <c r="L51" s="180">
        <v>49.740373247155546</v>
      </c>
      <c r="M51" s="181">
        <v>48.881789455588589</v>
      </c>
      <c r="N51" s="178">
        <v>0</v>
      </c>
      <c r="O51" s="179">
        <v>76.529472215598133</v>
      </c>
      <c r="P51" s="179">
        <v>1180.9186969868688</v>
      </c>
      <c r="Q51" s="142"/>
      <c r="R51" s="142"/>
      <c r="S51" s="378"/>
      <c r="T51" s="179">
        <v>1029.8570342186399</v>
      </c>
      <c r="U51" s="142"/>
    </row>
    <row r="52" spans="1:21" ht="12.75" customHeight="1" outlineLevel="1">
      <c r="A52" s="214"/>
      <c r="B52" s="215" t="s">
        <v>40</v>
      </c>
      <c r="C52" s="177">
        <v>297.29338535990337</v>
      </c>
      <c r="D52" s="178" t="s">
        <v>20</v>
      </c>
      <c r="E52" s="179">
        <v>307.62333369105539</v>
      </c>
      <c r="F52" s="180">
        <v>58.311078559545194</v>
      </c>
      <c r="G52" s="181" t="s">
        <v>20</v>
      </c>
      <c r="H52" s="181" t="s">
        <v>20</v>
      </c>
      <c r="I52" s="178" t="s">
        <v>20</v>
      </c>
      <c r="J52" s="179">
        <v>107.41970427951702</v>
      </c>
      <c r="K52" s="179">
        <v>461.94159110235086</v>
      </c>
      <c r="L52" s="180" t="s">
        <v>20</v>
      </c>
      <c r="M52" s="181" t="s">
        <v>20</v>
      </c>
      <c r="N52" s="178" t="s">
        <v>20</v>
      </c>
      <c r="O52" s="179" t="s">
        <v>20</v>
      </c>
      <c r="P52" s="179">
        <v>466.93190869718671</v>
      </c>
      <c r="Q52" s="142"/>
      <c r="R52" s="142"/>
      <c r="S52" s="378"/>
      <c r="T52" s="179">
        <v>417.09259463469994</v>
      </c>
      <c r="U52" s="142"/>
    </row>
    <row r="53" spans="1:21" ht="12.75" customHeight="1" outlineLevel="1">
      <c r="A53" s="216"/>
      <c r="B53" s="217" t="s">
        <v>13</v>
      </c>
      <c r="C53" s="218">
        <v>1.3886442277445739</v>
      </c>
      <c r="D53" s="219" t="s">
        <v>118</v>
      </c>
      <c r="E53" s="220">
        <v>1.2126388635949736</v>
      </c>
      <c r="F53" s="221" t="s">
        <v>118</v>
      </c>
      <c r="G53" s="222" t="s">
        <v>118</v>
      </c>
      <c r="H53" s="222" t="s">
        <v>118</v>
      </c>
      <c r="I53" s="219" t="s">
        <v>118</v>
      </c>
      <c r="J53" s="220">
        <v>11.336905743336082</v>
      </c>
      <c r="K53" s="220">
        <v>2.1094522827251385</v>
      </c>
      <c r="L53" s="221" t="s">
        <v>118</v>
      </c>
      <c r="M53" s="222" t="s">
        <v>118</v>
      </c>
      <c r="N53" s="219" t="s">
        <v>118</v>
      </c>
      <c r="O53" s="220" t="s">
        <v>118</v>
      </c>
      <c r="P53" s="220">
        <v>2.2506444008724191</v>
      </c>
      <c r="Q53" s="142"/>
      <c r="R53" s="142"/>
      <c r="S53" s="378"/>
      <c r="T53" s="220">
        <v>2.5049336603857735</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K4:K6"/>
    <mergeCell ref="L4:N4"/>
    <mergeCell ref="O4:O6"/>
    <mergeCell ref="P4:P6"/>
    <mergeCell ref="A1:B1"/>
    <mergeCell ref="C1:G1"/>
    <mergeCell ref="T5:T6"/>
    <mergeCell ref="A17:B17"/>
    <mergeCell ref="A42:B42"/>
    <mergeCell ref="M5:M6"/>
    <mergeCell ref="N5:N6"/>
    <mergeCell ref="A12:B12"/>
    <mergeCell ref="A14:B14"/>
    <mergeCell ref="A15:B15"/>
    <mergeCell ref="C5:D5"/>
    <mergeCell ref="E5:E6"/>
    <mergeCell ref="F5:I5"/>
    <mergeCell ref="J5:J6"/>
    <mergeCell ref="L5:L6"/>
    <mergeCell ref="A3:B6"/>
    <mergeCell ref="C3:P3"/>
    <mergeCell ref="C4:J4"/>
  </mergeCells>
  <conditionalFormatting sqref="B18:B36">
    <cfRule type="expression" dxfId="27" priority="21">
      <formula>IF($AA18=$B$13,TRUE,FALSE)</formula>
    </cfRule>
  </conditionalFormatting>
  <conditionalFormatting sqref="T18:T36">
    <cfRule type="expression" dxfId="26" priority="1">
      <formula>IF(T$9=0,FALSE,IF(OR(T$9&gt;T$18,T$9&lt;T$36),FALSE,IF(MIN(ABS(T$18:T$36-T$9))=ABS(T18-T$9), TRUE,FALSE)))</formula>
    </cfRule>
    <cfRule type="expression" dxfId="25" priority="2">
      <formula>IF(T$2="x",FALSE,IF(AND(T18&gt;=T$11,T18&lt;=T$7), TRUE,FALSE))</formula>
    </cfRule>
  </conditionalFormatting>
  <conditionalFormatting sqref="K18:K36 P18:P36">
    <cfRule type="expression" dxfId="24" priority="7">
      <formula>IF($AA18=$B$13,TRUE,FALSE)</formula>
    </cfRule>
  </conditionalFormatting>
  <conditionalFormatting sqref="K18:K36 P18:P36">
    <cfRule type="expression" dxfId="23" priority="4">
      <formula>IF($AD$38,IF(AND((K18&gt;=(K$13+K$13*(-1)*$M$38)),K18&lt;=(K$13+K$13*$M$38)),TRUE,FALSE),FALSE)</formula>
    </cfRule>
    <cfRule type="expression" dxfId="22" priority="5">
      <formula>IF($AD$38,IF(AND((K18&gt;=(K$13+K$13*(-1)*$M$39)),K18&lt;=(K$13+K$13*(-1)*$M$38)),TRUE,IF(AND((K18&gt;=(K$13+K$13*$M$38)),K18&lt;=(K$13+K$13*$M$39)),TRUE,FALSE)),FALSE)</formula>
    </cfRule>
    <cfRule type="expression" dxfId="21" priority="6">
      <formula>IF($AD$38,IF(K18&lt;=(K$13+K$13*(-1)*$M$39),TRUE,IF(K18&gt;=(K$13+K$13*$M$39),TRUE,FALSE)),FALSE)</formula>
    </cfRule>
  </conditionalFormatting>
  <conditionalFormatting sqref="K14:K15 P14:P15">
    <cfRule type="expression" dxfId="20" priority="9">
      <formula>IF(K14="-",FALSE,IF($AD$38,AND(-$M$38&lt;K$15,K$15&lt;$M$38),FALSE))</formula>
    </cfRule>
    <cfRule type="expression" dxfId="19" priority="10">
      <formula>IF(K14="-",FALSE,IF($AD$38,AND(-$M$39&lt;K$15,K$15&lt;-$M$38),FALSE))</formula>
    </cfRule>
    <cfRule type="expression" dxfId="18" priority="11">
      <formula>IF(K14="-",FALSE,IF($AD$38,AND($M$38&lt;K$15,K$15&lt;$M$39),FALSE))</formula>
    </cfRule>
    <cfRule type="expression" dxfId="17" priority="12">
      <formula>IF(K14="-",FALSE,IF($AD$38,(-1)*$M$39&gt;K$15,FALSE))</formula>
    </cfRule>
    <cfRule type="expression" dxfId="16" priority="13">
      <formula>IF(K14="-",FALSE,IF($AD$38,$M$39&lt;K$15,FALSE))</formula>
    </cfRule>
  </conditionalFormatting>
  <conditionalFormatting sqref="C18:P36 T18:T36">
    <cfRule type="expression" dxfId="15" priority="3">
      <formula>IF(C$9=0,FALSE,IF(OR(C$9&gt;C$18,C$9&lt;C$36),FALSE,IF(MIN(ABS(C$18:C$36-C$9))=ABS(C18-C$9), TRUE,FALSE)))</formula>
    </cfRule>
    <cfRule type="expression" dxfId="14" priority="8">
      <formula>IF(C$2="x",FALSE,IF(AND(C18&gt;=C$11,C18&lt;=C$7), TRUE,FALSE))</formula>
    </cfRule>
  </conditionalFormatting>
  <dataValidations disablePrompts="1" count="1">
    <dataValidation type="list" allowBlank="1" showInputMessage="1" showErrorMessage="1" sqref="B13" xr:uid="{65F2EFE5-C946-45A1-AFD8-6C89CD29C1AE}">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6617" r:id="rId4" name="Check Box 9">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92B5-BB34-4C1E-847D-8D6B93FF8685}">
  <sheetPr codeName="Sheet37">
    <tabColor theme="7" tint="0.39997558519241921"/>
  </sheetPr>
  <dimension ref="A1:AD147"/>
  <sheetViews>
    <sheetView zoomScaleNormal="100" zoomScaleSheetLayoutView="75" workbookViewId="0">
      <selection activeCell="A2" sqref="A2"/>
    </sheetView>
  </sheetViews>
  <sheetFormatPr defaultColWidth="0" defaultRowHeight="11.25" customHeight="1"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144</v>
      </c>
      <c r="B1" s="596"/>
      <c r="C1" s="566" t="s">
        <v>802</v>
      </c>
      <c r="D1" s="566"/>
      <c r="E1" s="566"/>
      <c r="F1" s="566"/>
      <c r="G1" s="566"/>
      <c r="H1" s="145"/>
      <c r="I1" s="253" t="s">
        <v>794</v>
      </c>
      <c r="J1" s="145"/>
      <c r="K1" s="145"/>
      <c r="L1" s="253" t="s">
        <v>803</v>
      </c>
      <c r="M1" s="145"/>
      <c r="N1" s="145"/>
      <c r="O1" s="145"/>
      <c r="P1" s="145"/>
      <c r="Q1" s="145"/>
      <c r="R1" s="145"/>
      <c r="S1" s="145"/>
      <c r="T1" s="145"/>
      <c r="U1" s="145"/>
    </row>
    <row r="2" spans="1:21" s="149" customFormat="1" ht="7.5" customHeight="1">
      <c r="A2" s="148"/>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1060</v>
      </c>
      <c r="D7" s="155">
        <v>0</v>
      </c>
      <c r="E7" s="156">
        <v>1060</v>
      </c>
      <c r="F7" s="157">
        <v>792.97540000000004</v>
      </c>
      <c r="G7" s="158">
        <v>0</v>
      </c>
      <c r="H7" s="158">
        <v>387.97999999999996</v>
      </c>
      <c r="I7" s="155">
        <v>0</v>
      </c>
      <c r="J7" s="156">
        <v>1180.9554000000001</v>
      </c>
      <c r="K7" s="156">
        <v>2240.9553999999998</v>
      </c>
      <c r="L7" s="157">
        <v>0</v>
      </c>
      <c r="M7" s="158">
        <v>37.059508000000001</v>
      </c>
      <c r="N7" s="155">
        <v>0</v>
      </c>
      <c r="O7" s="156">
        <v>37.059508000000001</v>
      </c>
      <c r="P7" s="159">
        <v>2278.0149079999997</v>
      </c>
      <c r="Q7" s="142"/>
      <c r="R7" s="142"/>
      <c r="S7" s="378"/>
      <c r="T7" s="156">
        <v>1852.9754</v>
      </c>
      <c r="U7" s="142"/>
    </row>
    <row r="8" spans="1:21" s="149" customFormat="1" ht="12.75" customHeight="1">
      <c r="A8" s="227"/>
      <c r="B8" s="228" t="s">
        <v>103</v>
      </c>
      <c r="C8" s="154">
        <v>985</v>
      </c>
      <c r="D8" s="155">
        <v>0</v>
      </c>
      <c r="E8" s="156">
        <v>985</v>
      </c>
      <c r="F8" s="157">
        <v>705.75995</v>
      </c>
      <c r="G8" s="158">
        <v>0</v>
      </c>
      <c r="H8" s="158">
        <v>321.61499999999995</v>
      </c>
      <c r="I8" s="155">
        <v>0</v>
      </c>
      <c r="J8" s="156">
        <v>1027.3749499999999</v>
      </c>
      <c r="K8" s="156">
        <v>2012.3749499999999</v>
      </c>
      <c r="L8" s="157">
        <v>0</v>
      </c>
      <c r="M8" s="158">
        <v>33.815199</v>
      </c>
      <c r="N8" s="155">
        <v>0</v>
      </c>
      <c r="O8" s="156">
        <v>33.815199</v>
      </c>
      <c r="P8" s="159">
        <v>2046.1901489999998</v>
      </c>
      <c r="Q8" s="142"/>
      <c r="R8" s="142"/>
      <c r="S8" s="378"/>
      <c r="T8" s="156">
        <v>1690.7599500000001</v>
      </c>
      <c r="U8" s="142"/>
    </row>
    <row r="9" spans="1:21" s="149" customFormat="1" ht="12.75" customHeight="1">
      <c r="A9" s="227"/>
      <c r="B9" s="228" t="s">
        <v>104</v>
      </c>
      <c r="C9" s="144">
        <v>910</v>
      </c>
      <c r="D9" s="160">
        <v>0</v>
      </c>
      <c r="E9" s="161">
        <v>910</v>
      </c>
      <c r="F9" s="162">
        <v>618.54449999999997</v>
      </c>
      <c r="G9" s="163">
        <v>0</v>
      </c>
      <c r="H9" s="163">
        <v>255.25</v>
      </c>
      <c r="I9" s="160">
        <v>0</v>
      </c>
      <c r="J9" s="161">
        <v>873.79449999999997</v>
      </c>
      <c r="K9" s="161">
        <v>1783.7945</v>
      </c>
      <c r="L9" s="162">
        <v>0</v>
      </c>
      <c r="M9" s="163">
        <v>30.570890000000002</v>
      </c>
      <c r="N9" s="160">
        <v>0</v>
      </c>
      <c r="O9" s="161">
        <v>30.570890000000002</v>
      </c>
      <c r="P9" s="164">
        <v>1814.3653899999999</v>
      </c>
      <c r="Q9" s="142"/>
      <c r="R9" s="142"/>
      <c r="S9" s="378"/>
      <c r="T9" s="161">
        <v>1528.5445</v>
      </c>
      <c r="U9" s="142"/>
    </row>
    <row r="10" spans="1:21" s="149" customFormat="1" ht="12.75" customHeight="1">
      <c r="A10" s="227"/>
      <c r="B10" s="228" t="s">
        <v>105</v>
      </c>
      <c r="C10" s="165">
        <v>835</v>
      </c>
      <c r="D10" s="166">
        <v>0</v>
      </c>
      <c r="E10" s="167">
        <v>835</v>
      </c>
      <c r="F10" s="168">
        <v>531.32905000000005</v>
      </c>
      <c r="G10" s="169">
        <v>0</v>
      </c>
      <c r="H10" s="169">
        <v>188.88499999999999</v>
      </c>
      <c r="I10" s="166">
        <v>0</v>
      </c>
      <c r="J10" s="167">
        <v>720.21405000000004</v>
      </c>
      <c r="K10" s="167">
        <v>1555.21405</v>
      </c>
      <c r="L10" s="168">
        <v>0</v>
      </c>
      <c r="M10" s="169">
        <v>27.326581000000004</v>
      </c>
      <c r="N10" s="166">
        <v>0</v>
      </c>
      <c r="O10" s="167">
        <v>27.326581000000004</v>
      </c>
      <c r="P10" s="170">
        <v>1582.5406310000001</v>
      </c>
      <c r="Q10" s="142"/>
      <c r="R10" s="142"/>
      <c r="S10" s="378"/>
      <c r="T10" s="167">
        <v>1366.3290500000001</v>
      </c>
      <c r="U10" s="142"/>
    </row>
    <row r="11" spans="1:21" s="149" customFormat="1" ht="12.75" customHeight="1">
      <c r="A11" s="229"/>
      <c r="B11" s="230" t="s">
        <v>107</v>
      </c>
      <c r="C11" s="165">
        <v>760</v>
      </c>
      <c r="D11" s="166">
        <v>0</v>
      </c>
      <c r="E11" s="167">
        <v>760</v>
      </c>
      <c r="F11" s="168">
        <v>444.11360000000002</v>
      </c>
      <c r="G11" s="169">
        <v>0</v>
      </c>
      <c r="H11" s="169">
        <v>122.52</v>
      </c>
      <c r="I11" s="166">
        <v>0</v>
      </c>
      <c r="J11" s="167">
        <v>566.6336</v>
      </c>
      <c r="K11" s="167">
        <v>1326.6336000000001</v>
      </c>
      <c r="L11" s="168">
        <v>0</v>
      </c>
      <c r="M11" s="169">
        <v>24.082272000000003</v>
      </c>
      <c r="N11" s="166">
        <v>0</v>
      </c>
      <c r="O11" s="167">
        <v>24.082272000000003</v>
      </c>
      <c r="P11" s="170">
        <v>1350.7158720000002</v>
      </c>
      <c r="Q11" s="142"/>
      <c r="R11" s="142"/>
      <c r="S11" s="378"/>
      <c r="T11" s="167">
        <v>1204.1136000000001</v>
      </c>
      <c r="U11" s="142"/>
    </row>
    <row r="12" spans="1:21" s="149" customFormat="1" ht="12.75" customHeight="1">
      <c r="A12" s="601" t="s">
        <v>163</v>
      </c>
      <c r="B12" s="602"/>
      <c r="C12" s="171">
        <v>0.94</v>
      </c>
      <c r="D12" s="172" t="s">
        <v>804</v>
      </c>
      <c r="E12" s="173">
        <v>0.94</v>
      </c>
      <c r="F12" s="174">
        <v>0.52</v>
      </c>
      <c r="G12" s="175" t="s">
        <v>805</v>
      </c>
      <c r="H12" s="175">
        <v>0.77</v>
      </c>
      <c r="I12" s="172" t="s">
        <v>799</v>
      </c>
      <c r="J12" s="173">
        <v>0.56999999999999995</v>
      </c>
      <c r="K12" s="173">
        <v>0.8</v>
      </c>
      <c r="L12" s="174" t="s">
        <v>807</v>
      </c>
      <c r="M12" s="175">
        <v>0.64</v>
      </c>
      <c r="N12" s="172" t="s">
        <v>799</v>
      </c>
      <c r="O12" s="173">
        <v>0.59</v>
      </c>
      <c r="P12" s="176">
        <v>0.8</v>
      </c>
      <c r="Q12" s="142"/>
      <c r="R12" s="142"/>
      <c r="S12" s="378"/>
      <c r="T12" s="173">
        <v>0.73</v>
      </c>
      <c r="U12" s="142"/>
    </row>
    <row r="13" spans="1:21" s="149" customFormat="1" ht="12.75" customHeight="1">
      <c r="A13" s="250" t="s">
        <v>90</v>
      </c>
      <c r="B13" s="251">
        <v>0.5</v>
      </c>
      <c r="C13" s="177">
        <f t="shared" ref="C13:P13" si="0">IFERROR(INDEX(C$18:C$36,MATCH($B$13,$AA$18:$AA$36,0)),"-")</f>
        <v>482.74</v>
      </c>
      <c r="D13" s="178">
        <f t="shared" si="0"/>
        <v>4.91</v>
      </c>
      <c r="E13" s="179">
        <f t="shared" si="0"/>
        <v>488.3</v>
      </c>
      <c r="F13" s="180">
        <f t="shared" si="0"/>
        <v>570.87</v>
      </c>
      <c r="G13" s="181">
        <f t="shared" si="0"/>
        <v>0</v>
      </c>
      <c r="H13" s="181">
        <f t="shared" si="0"/>
        <v>52.7</v>
      </c>
      <c r="I13" s="178">
        <f t="shared" si="0"/>
        <v>0</v>
      </c>
      <c r="J13" s="179">
        <f t="shared" si="0"/>
        <v>811.98</v>
      </c>
      <c r="K13" s="179">
        <f t="shared" si="0"/>
        <v>1384.18</v>
      </c>
      <c r="L13" s="180">
        <f t="shared" si="0"/>
        <v>0</v>
      </c>
      <c r="M13" s="181">
        <f t="shared" si="0"/>
        <v>19.97</v>
      </c>
      <c r="N13" s="178">
        <f t="shared" si="0"/>
        <v>0</v>
      </c>
      <c r="O13" s="179">
        <f t="shared" si="0"/>
        <v>21.13</v>
      </c>
      <c r="P13" s="182">
        <f t="shared" si="0"/>
        <v>1401.69</v>
      </c>
      <c r="Q13" s="142"/>
      <c r="R13" s="142"/>
      <c r="S13" s="378"/>
      <c r="T13" s="179">
        <f>IFERROR(INDEX(T$18:T$36,MATCH($B$13,$AA$18:$AA$36,0)),"-")</f>
        <v>1141.47</v>
      </c>
      <c r="U13" s="142"/>
    </row>
    <row r="14" spans="1:21" s="149" customFormat="1" ht="12.75" customHeight="1">
      <c r="A14" s="597" t="s">
        <v>161</v>
      </c>
      <c r="B14" s="598"/>
      <c r="C14" s="183">
        <f>IFERROR(C9-C13,"-")</f>
        <v>427.26</v>
      </c>
      <c r="D14" s="184">
        <f t="shared" ref="D14:P14" si="1">IFERROR(D9-D13,"-")</f>
        <v>-4.91</v>
      </c>
      <c r="E14" s="185">
        <f t="shared" si="1"/>
        <v>421.7</v>
      </c>
      <c r="F14" s="186">
        <f t="shared" si="1"/>
        <v>47.674499999999966</v>
      </c>
      <c r="G14" s="187">
        <f t="shared" si="1"/>
        <v>0</v>
      </c>
      <c r="H14" s="187">
        <f t="shared" si="1"/>
        <v>202.55</v>
      </c>
      <c r="I14" s="184">
        <f t="shared" si="1"/>
        <v>0</v>
      </c>
      <c r="J14" s="185">
        <f t="shared" si="1"/>
        <v>61.814499999999953</v>
      </c>
      <c r="K14" s="185">
        <f t="shared" si="1"/>
        <v>399.61449999999991</v>
      </c>
      <c r="L14" s="186">
        <f t="shared" si="1"/>
        <v>0</v>
      </c>
      <c r="M14" s="187">
        <f t="shared" si="1"/>
        <v>10.600890000000003</v>
      </c>
      <c r="N14" s="184">
        <f t="shared" si="1"/>
        <v>0</v>
      </c>
      <c r="O14" s="185">
        <f t="shared" si="1"/>
        <v>9.4408900000000031</v>
      </c>
      <c r="P14" s="242">
        <f t="shared" si="1"/>
        <v>412.67538999999988</v>
      </c>
      <c r="Q14" s="142"/>
      <c r="R14" s="142"/>
      <c r="S14" s="378"/>
      <c r="T14" s="185">
        <f t="shared" ref="T14" si="2">IFERROR(T9-T13,"-")</f>
        <v>387.07449999999994</v>
      </c>
      <c r="U14" s="142"/>
    </row>
    <row r="15" spans="1:21" s="149" customFormat="1" ht="12.75" customHeight="1">
      <c r="A15" s="599" t="s">
        <v>160</v>
      </c>
      <c r="B15" s="600"/>
      <c r="C15" s="188">
        <f>IFERROR(C14/C13,"-")</f>
        <v>0.88507270994738363</v>
      </c>
      <c r="D15" s="189">
        <f t="shared" ref="D15:P15" si="3">IFERROR(D14/D13,"-")</f>
        <v>-1</v>
      </c>
      <c r="E15" s="190">
        <f t="shared" si="3"/>
        <v>0.86360843743600246</v>
      </c>
      <c r="F15" s="191">
        <f t="shared" si="3"/>
        <v>8.3512007987808029E-2</v>
      </c>
      <c r="G15" s="192" t="str">
        <f t="shared" si="3"/>
        <v>-</v>
      </c>
      <c r="H15" s="192">
        <f t="shared" si="3"/>
        <v>3.8434535104364325</v>
      </c>
      <c r="I15" s="189" t="str">
        <f t="shared" si="3"/>
        <v>-</v>
      </c>
      <c r="J15" s="190">
        <f t="shared" si="3"/>
        <v>7.6128106603610871E-2</v>
      </c>
      <c r="K15" s="190">
        <f t="shared" si="3"/>
        <v>0.28870125272724639</v>
      </c>
      <c r="L15" s="191" t="str">
        <f t="shared" si="3"/>
        <v>-</v>
      </c>
      <c r="M15" s="192">
        <f t="shared" si="3"/>
        <v>0.53084076114171275</v>
      </c>
      <c r="N15" s="189" t="str">
        <f t="shared" si="3"/>
        <v>-</v>
      </c>
      <c r="O15" s="190">
        <f t="shared" si="3"/>
        <v>0.44680028395646015</v>
      </c>
      <c r="P15" s="243">
        <f t="shared" si="3"/>
        <v>0.29441273748118335</v>
      </c>
      <c r="Q15" s="142"/>
      <c r="R15" s="142"/>
      <c r="S15" s="378"/>
      <c r="T15" s="190">
        <f t="shared" ref="T15" si="4">IFERROR(T14/T13,"-")</f>
        <v>0.33910177227610006</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426" t="s">
        <v>19</v>
      </c>
      <c r="N17" s="427" t="s">
        <v>164</v>
      </c>
      <c r="O17" s="195" t="s">
        <v>149</v>
      </c>
      <c r="P17" s="425" t="s">
        <v>150</v>
      </c>
      <c r="Q17" s="142"/>
      <c r="R17" s="142"/>
      <c r="S17" s="378"/>
      <c r="T17" s="424" t="s">
        <v>327</v>
      </c>
      <c r="U17" s="142"/>
    </row>
    <row r="18" spans="1:27" ht="12.75" customHeight="1">
      <c r="A18" s="197"/>
      <c r="B18" s="198" t="s">
        <v>95</v>
      </c>
      <c r="C18" s="154">
        <v>1044.21</v>
      </c>
      <c r="D18" s="155">
        <v>16.39</v>
      </c>
      <c r="E18" s="156">
        <v>1044.21</v>
      </c>
      <c r="F18" s="157">
        <v>1430.28</v>
      </c>
      <c r="G18" s="158">
        <v>228.58</v>
      </c>
      <c r="H18" s="158">
        <v>415.66</v>
      </c>
      <c r="I18" s="155">
        <v>0</v>
      </c>
      <c r="J18" s="156">
        <v>1813.15</v>
      </c>
      <c r="K18" s="156">
        <v>2685.85</v>
      </c>
      <c r="L18" s="157">
        <v>55.82</v>
      </c>
      <c r="M18" s="158">
        <v>160.84</v>
      </c>
      <c r="N18" s="155">
        <v>0</v>
      </c>
      <c r="O18" s="156">
        <v>161.33000000000001</v>
      </c>
      <c r="P18" s="159">
        <v>2820.03</v>
      </c>
      <c r="Q18" s="142"/>
      <c r="R18" s="142"/>
      <c r="S18" s="378"/>
      <c r="T18" s="156">
        <v>2188.36</v>
      </c>
      <c r="U18" s="142"/>
      <c r="AA18" s="199">
        <v>0.95</v>
      </c>
    </row>
    <row r="19" spans="1:27" ht="12.75" customHeight="1">
      <c r="A19" s="197"/>
      <c r="B19" s="198">
        <v>0.9</v>
      </c>
      <c r="C19" s="177">
        <v>817.29</v>
      </c>
      <c r="D19" s="178">
        <v>15.21</v>
      </c>
      <c r="E19" s="179">
        <v>817.29</v>
      </c>
      <c r="F19" s="180">
        <v>1210.69</v>
      </c>
      <c r="G19" s="181">
        <v>173.31</v>
      </c>
      <c r="H19" s="181">
        <v>318.88</v>
      </c>
      <c r="I19" s="178">
        <v>0</v>
      </c>
      <c r="J19" s="179">
        <v>1541.62</v>
      </c>
      <c r="K19" s="179">
        <v>2069.9299999999998</v>
      </c>
      <c r="L19" s="180">
        <v>0</v>
      </c>
      <c r="M19" s="181">
        <v>52.98</v>
      </c>
      <c r="N19" s="178">
        <v>0</v>
      </c>
      <c r="O19" s="179">
        <v>138.41</v>
      </c>
      <c r="P19" s="182">
        <v>2143.29</v>
      </c>
      <c r="Q19" s="142"/>
      <c r="R19" s="142"/>
      <c r="S19" s="378"/>
      <c r="T19" s="179">
        <v>1810.73</v>
      </c>
      <c r="U19" s="142"/>
      <c r="AA19" s="199">
        <v>0.9</v>
      </c>
    </row>
    <row r="20" spans="1:27" ht="12.75" customHeight="1">
      <c r="A20" s="197"/>
      <c r="B20" s="198">
        <v>0.85</v>
      </c>
      <c r="C20" s="177">
        <v>757.62</v>
      </c>
      <c r="D20" s="178">
        <v>13.31</v>
      </c>
      <c r="E20" s="179">
        <v>757.62</v>
      </c>
      <c r="F20" s="180">
        <v>1180.18</v>
      </c>
      <c r="G20" s="181">
        <v>158.35</v>
      </c>
      <c r="H20" s="181">
        <v>294.58</v>
      </c>
      <c r="I20" s="178">
        <v>0</v>
      </c>
      <c r="J20" s="179">
        <v>1284.81</v>
      </c>
      <c r="K20" s="179">
        <v>1926.33</v>
      </c>
      <c r="L20" s="180">
        <v>0</v>
      </c>
      <c r="M20" s="181">
        <v>39.43</v>
      </c>
      <c r="N20" s="178">
        <v>0</v>
      </c>
      <c r="O20" s="179">
        <v>54.53</v>
      </c>
      <c r="P20" s="182">
        <v>1956.24</v>
      </c>
      <c r="Q20" s="142"/>
      <c r="R20" s="142"/>
      <c r="S20" s="378"/>
      <c r="T20" s="179">
        <v>1676.3</v>
      </c>
      <c r="U20" s="142"/>
      <c r="AA20" s="199">
        <v>0.85</v>
      </c>
    </row>
    <row r="21" spans="1:27" ht="12.75" customHeight="1">
      <c r="A21" s="197"/>
      <c r="B21" s="198">
        <v>0.8</v>
      </c>
      <c r="C21" s="177">
        <v>690.4</v>
      </c>
      <c r="D21" s="178">
        <v>11.28</v>
      </c>
      <c r="E21" s="179">
        <v>690.4</v>
      </c>
      <c r="F21" s="180">
        <v>1081.93</v>
      </c>
      <c r="G21" s="181">
        <v>150.56</v>
      </c>
      <c r="H21" s="181">
        <v>271.95999999999998</v>
      </c>
      <c r="I21" s="178">
        <v>0</v>
      </c>
      <c r="J21" s="179">
        <v>1180.18</v>
      </c>
      <c r="K21" s="179">
        <v>1788.4</v>
      </c>
      <c r="L21" s="180">
        <v>0</v>
      </c>
      <c r="M21" s="181">
        <v>37.03</v>
      </c>
      <c r="N21" s="178">
        <v>0</v>
      </c>
      <c r="O21" s="179">
        <v>40.85</v>
      </c>
      <c r="P21" s="182">
        <v>1837.34</v>
      </c>
      <c r="Q21" s="142"/>
      <c r="R21" s="142"/>
      <c r="S21" s="378"/>
      <c r="T21" s="179">
        <v>1590.17</v>
      </c>
      <c r="U21" s="142"/>
      <c r="AA21" s="199">
        <v>0.8</v>
      </c>
    </row>
    <row r="22" spans="1:27" ht="12.75" customHeight="1">
      <c r="A22" s="197"/>
      <c r="B22" s="198" t="s">
        <v>103</v>
      </c>
      <c r="C22" s="177">
        <v>608.82000000000005</v>
      </c>
      <c r="D22" s="178">
        <v>11.28</v>
      </c>
      <c r="E22" s="179">
        <v>608.82000000000005</v>
      </c>
      <c r="F22" s="180">
        <v>938.8</v>
      </c>
      <c r="G22" s="181">
        <v>127.2</v>
      </c>
      <c r="H22" s="181">
        <v>247.76</v>
      </c>
      <c r="I22" s="178">
        <v>0</v>
      </c>
      <c r="J22" s="179">
        <v>1126</v>
      </c>
      <c r="K22" s="179">
        <v>1676.32</v>
      </c>
      <c r="L22" s="180">
        <v>0</v>
      </c>
      <c r="M22" s="181">
        <v>36.340000000000003</v>
      </c>
      <c r="N22" s="178">
        <v>0</v>
      </c>
      <c r="O22" s="179">
        <v>37.090000000000003</v>
      </c>
      <c r="P22" s="182">
        <v>1788.31</v>
      </c>
      <c r="Q22" s="142"/>
      <c r="R22" s="142"/>
      <c r="S22" s="378"/>
      <c r="T22" s="179">
        <v>1535.29</v>
      </c>
      <c r="U22" s="142"/>
      <c r="AA22" s="199">
        <v>0.75</v>
      </c>
    </row>
    <row r="23" spans="1:27" ht="12.75" customHeight="1">
      <c r="A23" s="197"/>
      <c r="B23" s="198">
        <v>0.7</v>
      </c>
      <c r="C23" s="177">
        <v>585.74</v>
      </c>
      <c r="D23" s="178">
        <v>9.69</v>
      </c>
      <c r="E23" s="179">
        <v>591.58000000000004</v>
      </c>
      <c r="F23" s="180">
        <v>851.38</v>
      </c>
      <c r="G23" s="181">
        <v>104.35</v>
      </c>
      <c r="H23" s="181">
        <v>212.01</v>
      </c>
      <c r="I23" s="178">
        <v>0</v>
      </c>
      <c r="J23" s="179">
        <v>1081.4000000000001</v>
      </c>
      <c r="K23" s="179">
        <v>1540.97</v>
      </c>
      <c r="L23" s="180">
        <v>0</v>
      </c>
      <c r="M23" s="181">
        <v>33.450000000000003</v>
      </c>
      <c r="N23" s="178">
        <v>0</v>
      </c>
      <c r="O23" s="179">
        <v>36.39</v>
      </c>
      <c r="P23" s="182">
        <v>1595.42</v>
      </c>
      <c r="Q23" s="142"/>
      <c r="R23" s="142"/>
      <c r="S23" s="378"/>
      <c r="T23" s="179">
        <v>1495.04</v>
      </c>
      <c r="U23" s="142"/>
      <c r="AA23" s="199">
        <v>0.7</v>
      </c>
    </row>
    <row r="24" spans="1:27" ht="12.75" customHeight="1">
      <c r="A24" s="197"/>
      <c r="B24" s="198">
        <v>0.65</v>
      </c>
      <c r="C24" s="177">
        <v>572.45000000000005</v>
      </c>
      <c r="D24" s="178">
        <v>9.69</v>
      </c>
      <c r="E24" s="179">
        <v>574.29999999999995</v>
      </c>
      <c r="F24" s="180">
        <v>786.52</v>
      </c>
      <c r="G24" s="181">
        <v>21.84</v>
      </c>
      <c r="H24" s="181">
        <v>150.32</v>
      </c>
      <c r="I24" s="178">
        <v>0</v>
      </c>
      <c r="J24" s="179">
        <v>944.07</v>
      </c>
      <c r="K24" s="179">
        <v>1523.64</v>
      </c>
      <c r="L24" s="180">
        <v>0</v>
      </c>
      <c r="M24" s="181">
        <v>31.3</v>
      </c>
      <c r="N24" s="178">
        <v>0</v>
      </c>
      <c r="O24" s="179">
        <v>33.58</v>
      </c>
      <c r="P24" s="182">
        <v>1550.74</v>
      </c>
      <c r="Q24" s="142"/>
      <c r="R24" s="142"/>
      <c r="S24" s="378"/>
      <c r="T24" s="179">
        <v>1385.62</v>
      </c>
      <c r="U24" s="142"/>
      <c r="AA24" s="199">
        <v>0.65</v>
      </c>
    </row>
    <row r="25" spans="1:27" ht="12.75" customHeight="1">
      <c r="A25" s="197"/>
      <c r="B25" s="198">
        <v>0.6</v>
      </c>
      <c r="C25" s="177">
        <v>539.84</v>
      </c>
      <c r="D25" s="178">
        <v>8.01</v>
      </c>
      <c r="E25" s="179">
        <v>540.94000000000005</v>
      </c>
      <c r="F25" s="180">
        <v>736.06</v>
      </c>
      <c r="G25" s="181">
        <v>18.14</v>
      </c>
      <c r="H25" s="181">
        <v>117.02</v>
      </c>
      <c r="I25" s="178">
        <v>0</v>
      </c>
      <c r="J25" s="179">
        <v>889.84</v>
      </c>
      <c r="K25" s="179">
        <v>1463.05</v>
      </c>
      <c r="L25" s="180">
        <v>0</v>
      </c>
      <c r="M25" s="181">
        <v>25.54</v>
      </c>
      <c r="N25" s="178">
        <v>0</v>
      </c>
      <c r="O25" s="179">
        <v>31.26</v>
      </c>
      <c r="P25" s="182">
        <v>1503.19</v>
      </c>
      <c r="Q25" s="142"/>
      <c r="R25" s="142"/>
      <c r="S25" s="378"/>
      <c r="T25" s="179">
        <v>1370.57</v>
      </c>
      <c r="U25" s="142"/>
      <c r="AA25" s="199">
        <v>0.6</v>
      </c>
    </row>
    <row r="26" spans="1:27" ht="12.75" customHeight="1">
      <c r="A26" s="197"/>
      <c r="B26" s="198">
        <v>0.55000000000000004</v>
      </c>
      <c r="C26" s="177">
        <v>512.82000000000005</v>
      </c>
      <c r="D26" s="178">
        <v>7.17</v>
      </c>
      <c r="E26" s="179">
        <v>512.82000000000005</v>
      </c>
      <c r="F26" s="180">
        <v>695.79</v>
      </c>
      <c r="G26" s="181">
        <v>0</v>
      </c>
      <c r="H26" s="181">
        <v>78.650000000000006</v>
      </c>
      <c r="I26" s="178">
        <v>0</v>
      </c>
      <c r="J26" s="179">
        <v>856.83</v>
      </c>
      <c r="K26" s="179">
        <v>1414.45</v>
      </c>
      <c r="L26" s="180">
        <v>0</v>
      </c>
      <c r="M26" s="181">
        <v>21.13</v>
      </c>
      <c r="N26" s="178">
        <v>0</v>
      </c>
      <c r="O26" s="179">
        <v>25.83</v>
      </c>
      <c r="P26" s="182">
        <v>1461.03</v>
      </c>
      <c r="Q26" s="142"/>
      <c r="R26" s="142"/>
      <c r="S26" s="378"/>
      <c r="T26" s="179">
        <v>1259.5899999999999</v>
      </c>
      <c r="U26" s="142"/>
      <c r="AA26" s="199">
        <v>0.55000000000000004</v>
      </c>
    </row>
    <row r="27" spans="1:27" ht="12.75" customHeight="1">
      <c r="A27" s="197"/>
      <c r="B27" s="198" t="s">
        <v>104</v>
      </c>
      <c r="C27" s="177">
        <v>482.74</v>
      </c>
      <c r="D27" s="178">
        <v>4.91</v>
      </c>
      <c r="E27" s="179">
        <v>488.3</v>
      </c>
      <c r="F27" s="180">
        <v>570.87</v>
      </c>
      <c r="G27" s="181">
        <v>0</v>
      </c>
      <c r="H27" s="181">
        <v>52.7</v>
      </c>
      <c r="I27" s="178">
        <v>0</v>
      </c>
      <c r="J27" s="179">
        <v>811.98</v>
      </c>
      <c r="K27" s="179">
        <v>1384.18</v>
      </c>
      <c r="L27" s="180">
        <v>0</v>
      </c>
      <c r="M27" s="181">
        <v>19.97</v>
      </c>
      <c r="N27" s="178">
        <v>0</v>
      </c>
      <c r="O27" s="179">
        <v>21.13</v>
      </c>
      <c r="P27" s="182">
        <v>1401.69</v>
      </c>
      <c r="Q27" s="142"/>
      <c r="R27" s="142"/>
      <c r="S27" s="378"/>
      <c r="T27" s="179">
        <v>1141.47</v>
      </c>
      <c r="U27" s="142"/>
      <c r="AA27" s="199">
        <v>0.5</v>
      </c>
    </row>
    <row r="28" spans="1:27" ht="12.75" customHeight="1">
      <c r="A28" s="197"/>
      <c r="B28" s="198">
        <v>0.45</v>
      </c>
      <c r="C28" s="177">
        <v>463.87</v>
      </c>
      <c r="D28" s="178">
        <v>2.65</v>
      </c>
      <c r="E28" s="179">
        <v>471.09</v>
      </c>
      <c r="F28" s="180">
        <v>512.79999999999995</v>
      </c>
      <c r="G28" s="181">
        <v>0</v>
      </c>
      <c r="H28" s="181">
        <v>16.010000000000002</v>
      </c>
      <c r="I28" s="178">
        <v>0</v>
      </c>
      <c r="J28" s="179">
        <v>758.29</v>
      </c>
      <c r="K28" s="179">
        <v>1269.27</v>
      </c>
      <c r="L28" s="180">
        <v>0</v>
      </c>
      <c r="M28" s="181">
        <v>18.809999999999999</v>
      </c>
      <c r="N28" s="178">
        <v>0</v>
      </c>
      <c r="O28" s="179">
        <v>20.09</v>
      </c>
      <c r="P28" s="182">
        <v>1291.97</v>
      </c>
      <c r="Q28" s="142"/>
      <c r="R28" s="142"/>
      <c r="S28" s="378"/>
      <c r="T28" s="179">
        <v>977.09</v>
      </c>
      <c r="U28" s="142"/>
      <c r="AA28" s="199">
        <v>0.45</v>
      </c>
    </row>
    <row r="29" spans="1:27" ht="12.75" customHeight="1">
      <c r="A29" s="197"/>
      <c r="B29" s="198">
        <v>0.4</v>
      </c>
      <c r="C29" s="177">
        <v>450.36</v>
      </c>
      <c r="D29" s="178">
        <v>0</v>
      </c>
      <c r="E29" s="179">
        <v>460.7</v>
      </c>
      <c r="F29" s="180">
        <v>439.8</v>
      </c>
      <c r="G29" s="181">
        <v>0</v>
      </c>
      <c r="H29" s="181">
        <v>0</v>
      </c>
      <c r="I29" s="178">
        <v>0</v>
      </c>
      <c r="J29" s="179">
        <v>661.03</v>
      </c>
      <c r="K29" s="179">
        <v>1208.46</v>
      </c>
      <c r="L29" s="180">
        <v>0</v>
      </c>
      <c r="M29" s="181">
        <v>16.21</v>
      </c>
      <c r="N29" s="178">
        <v>0</v>
      </c>
      <c r="O29" s="179">
        <v>18.809999999999999</v>
      </c>
      <c r="P29" s="182">
        <v>1223.83</v>
      </c>
      <c r="Q29" s="142"/>
      <c r="R29" s="142"/>
      <c r="S29" s="378"/>
      <c r="T29" s="179">
        <v>933.39</v>
      </c>
      <c r="U29" s="142"/>
      <c r="AA29" s="199">
        <v>0.4</v>
      </c>
    </row>
    <row r="30" spans="1:27" ht="12.75" customHeight="1">
      <c r="A30" s="197"/>
      <c r="B30" s="198">
        <v>0.35</v>
      </c>
      <c r="C30" s="177">
        <v>433.4</v>
      </c>
      <c r="D30" s="178">
        <v>0</v>
      </c>
      <c r="E30" s="179">
        <v>443.38</v>
      </c>
      <c r="F30" s="180">
        <v>361.67</v>
      </c>
      <c r="G30" s="181">
        <v>0</v>
      </c>
      <c r="H30" s="181">
        <v>0</v>
      </c>
      <c r="I30" s="178">
        <v>0</v>
      </c>
      <c r="J30" s="179">
        <v>628.9</v>
      </c>
      <c r="K30" s="179">
        <v>1137.5</v>
      </c>
      <c r="L30" s="180">
        <v>0</v>
      </c>
      <c r="M30" s="181">
        <v>16.21</v>
      </c>
      <c r="N30" s="178">
        <v>0</v>
      </c>
      <c r="O30" s="179">
        <v>16.21</v>
      </c>
      <c r="P30" s="182">
        <v>1161.57</v>
      </c>
      <c r="Q30" s="142"/>
      <c r="R30" s="142"/>
      <c r="S30" s="378"/>
      <c r="T30" s="179">
        <v>889.71</v>
      </c>
      <c r="U30" s="142"/>
      <c r="AA30" s="199">
        <v>0.35</v>
      </c>
    </row>
    <row r="31" spans="1:27" ht="12.75" customHeight="1">
      <c r="A31" s="197"/>
      <c r="B31" s="198">
        <v>0.3</v>
      </c>
      <c r="C31" s="177">
        <v>427.91</v>
      </c>
      <c r="D31" s="178">
        <v>0</v>
      </c>
      <c r="E31" s="179">
        <v>431.91</v>
      </c>
      <c r="F31" s="180">
        <v>334.1</v>
      </c>
      <c r="G31" s="181">
        <v>0</v>
      </c>
      <c r="H31" s="181">
        <v>0</v>
      </c>
      <c r="I31" s="178">
        <v>0</v>
      </c>
      <c r="J31" s="179">
        <v>595.44000000000005</v>
      </c>
      <c r="K31" s="179">
        <v>1102.8699999999999</v>
      </c>
      <c r="L31" s="180">
        <v>0</v>
      </c>
      <c r="M31" s="181">
        <v>10.62</v>
      </c>
      <c r="N31" s="178">
        <v>0</v>
      </c>
      <c r="O31" s="179">
        <v>16.21</v>
      </c>
      <c r="P31" s="182">
        <v>1123.1600000000001</v>
      </c>
      <c r="Q31" s="142"/>
      <c r="R31" s="142"/>
      <c r="S31" s="378"/>
      <c r="T31" s="179">
        <v>859.81</v>
      </c>
      <c r="U31" s="142"/>
      <c r="AA31" s="199">
        <v>0.3</v>
      </c>
    </row>
    <row r="32" spans="1:27" ht="12.75" customHeight="1">
      <c r="A32" s="197"/>
      <c r="B32" s="198" t="s">
        <v>105</v>
      </c>
      <c r="C32" s="177">
        <v>395.9</v>
      </c>
      <c r="D32" s="178">
        <v>0</v>
      </c>
      <c r="E32" s="179">
        <v>408.51</v>
      </c>
      <c r="F32" s="180">
        <v>276.61</v>
      </c>
      <c r="G32" s="181">
        <v>0</v>
      </c>
      <c r="H32" s="181">
        <v>0</v>
      </c>
      <c r="I32" s="178">
        <v>0</v>
      </c>
      <c r="J32" s="179">
        <v>546.38</v>
      </c>
      <c r="K32" s="179">
        <v>1041.6099999999999</v>
      </c>
      <c r="L32" s="180">
        <v>0</v>
      </c>
      <c r="M32" s="181">
        <v>10.199999999999999</v>
      </c>
      <c r="N32" s="178">
        <v>0</v>
      </c>
      <c r="O32" s="179">
        <v>10.65</v>
      </c>
      <c r="P32" s="182">
        <v>1074.27</v>
      </c>
      <c r="Q32" s="142"/>
      <c r="R32" s="142"/>
      <c r="S32" s="378"/>
      <c r="T32" s="179">
        <v>807.77</v>
      </c>
      <c r="U32" s="142"/>
      <c r="AA32" s="199">
        <v>0.25</v>
      </c>
    </row>
    <row r="33" spans="1:30" ht="12.75" customHeight="1">
      <c r="A33" s="197"/>
      <c r="B33" s="198">
        <v>0.2</v>
      </c>
      <c r="C33" s="177">
        <v>395.9</v>
      </c>
      <c r="D33" s="178">
        <v>0</v>
      </c>
      <c r="E33" s="179">
        <v>403.91</v>
      </c>
      <c r="F33" s="180">
        <v>234.71</v>
      </c>
      <c r="G33" s="181">
        <v>0</v>
      </c>
      <c r="H33" s="181">
        <v>0</v>
      </c>
      <c r="I33" s="178">
        <v>0</v>
      </c>
      <c r="J33" s="179">
        <v>514.39</v>
      </c>
      <c r="K33" s="179">
        <v>987.86</v>
      </c>
      <c r="L33" s="180">
        <v>0</v>
      </c>
      <c r="M33" s="181">
        <v>9.69</v>
      </c>
      <c r="N33" s="178">
        <v>0</v>
      </c>
      <c r="O33" s="179">
        <v>10.199999999999999</v>
      </c>
      <c r="P33" s="182">
        <v>1000.83</v>
      </c>
      <c r="Q33" s="142"/>
      <c r="R33" s="142"/>
      <c r="S33" s="378"/>
      <c r="T33" s="179">
        <v>727.19</v>
      </c>
      <c r="U33" s="142"/>
      <c r="AA33" s="199">
        <v>0.2</v>
      </c>
    </row>
    <row r="34" spans="1:30" ht="12.75" customHeight="1">
      <c r="A34" s="197"/>
      <c r="B34" s="198">
        <v>0.15</v>
      </c>
      <c r="C34" s="177">
        <v>366.02</v>
      </c>
      <c r="D34" s="178">
        <v>0</v>
      </c>
      <c r="E34" s="179">
        <v>380.38</v>
      </c>
      <c r="F34" s="180">
        <v>200.23</v>
      </c>
      <c r="G34" s="181">
        <v>0</v>
      </c>
      <c r="H34" s="181">
        <v>0</v>
      </c>
      <c r="I34" s="178">
        <v>0</v>
      </c>
      <c r="J34" s="179">
        <v>445.94</v>
      </c>
      <c r="K34" s="179">
        <v>918.61</v>
      </c>
      <c r="L34" s="180">
        <v>0</v>
      </c>
      <c r="M34" s="181">
        <v>0</v>
      </c>
      <c r="N34" s="178">
        <v>0</v>
      </c>
      <c r="O34" s="179">
        <v>9.73</v>
      </c>
      <c r="P34" s="182">
        <v>935.01</v>
      </c>
      <c r="Q34" s="142"/>
      <c r="R34" s="142"/>
      <c r="S34" s="378"/>
      <c r="T34" s="179">
        <v>701.61</v>
      </c>
      <c r="U34" s="142"/>
      <c r="AA34" s="199">
        <v>0.15</v>
      </c>
    </row>
    <row r="35" spans="1:30" ht="12.75" customHeight="1">
      <c r="A35" s="197"/>
      <c r="B35" s="198">
        <v>0.1</v>
      </c>
      <c r="C35" s="177">
        <v>329.52</v>
      </c>
      <c r="D35" s="178">
        <v>0</v>
      </c>
      <c r="E35" s="179">
        <v>351.71</v>
      </c>
      <c r="F35" s="180">
        <v>172.92</v>
      </c>
      <c r="G35" s="181">
        <v>0</v>
      </c>
      <c r="H35" s="181">
        <v>0</v>
      </c>
      <c r="I35" s="178">
        <v>0</v>
      </c>
      <c r="J35" s="179">
        <v>339.39</v>
      </c>
      <c r="K35" s="179">
        <v>827.61</v>
      </c>
      <c r="L35" s="180">
        <v>0</v>
      </c>
      <c r="M35" s="181">
        <v>0</v>
      </c>
      <c r="N35" s="178">
        <v>0</v>
      </c>
      <c r="O35" s="179">
        <v>0</v>
      </c>
      <c r="P35" s="182">
        <v>837.5</v>
      </c>
      <c r="Q35" s="142"/>
      <c r="R35" s="142"/>
      <c r="S35" s="378"/>
      <c r="T35" s="179">
        <v>649.41999999999996</v>
      </c>
      <c r="U35" s="142"/>
      <c r="AA35" s="199">
        <v>0.1</v>
      </c>
    </row>
    <row r="36" spans="1:30" ht="12.75" customHeight="1">
      <c r="A36" s="200"/>
      <c r="B36" s="201" t="s">
        <v>96</v>
      </c>
      <c r="C36" s="202">
        <v>329.52</v>
      </c>
      <c r="D36" s="203">
        <v>0</v>
      </c>
      <c r="E36" s="204">
        <v>345.76</v>
      </c>
      <c r="F36" s="205">
        <v>119.64</v>
      </c>
      <c r="G36" s="206">
        <v>0</v>
      </c>
      <c r="H36" s="206">
        <v>0</v>
      </c>
      <c r="I36" s="203">
        <v>0</v>
      </c>
      <c r="J36" s="204">
        <v>195.47</v>
      </c>
      <c r="K36" s="204">
        <v>660.62</v>
      </c>
      <c r="L36" s="205">
        <v>0</v>
      </c>
      <c r="M36" s="206">
        <v>0</v>
      </c>
      <c r="N36" s="203">
        <v>0</v>
      </c>
      <c r="O36" s="204">
        <v>0</v>
      </c>
      <c r="P36" s="207">
        <v>670.51</v>
      </c>
      <c r="Q36" s="142"/>
      <c r="R36" s="142"/>
      <c r="S36" s="378"/>
      <c r="T36" s="204">
        <v>587</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9" t="s">
        <v>327</v>
      </c>
      <c r="U42" s="142"/>
    </row>
    <row r="43" spans="1:30" ht="12.75" customHeight="1" outlineLevel="1">
      <c r="A43" s="214"/>
      <c r="B43" s="198" t="str">
        <f>"95% = 'Maximum'"</f>
        <v>95% = 'Maximum'</v>
      </c>
      <c r="C43" s="154">
        <v>1044.21</v>
      </c>
      <c r="D43" s="155">
        <v>16.39</v>
      </c>
      <c r="E43" s="156">
        <v>1044.21</v>
      </c>
      <c r="F43" s="157">
        <v>1430.28</v>
      </c>
      <c r="G43" s="158">
        <v>228.58</v>
      </c>
      <c r="H43" s="158">
        <v>415.66</v>
      </c>
      <c r="I43" s="155">
        <v>0</v>
      </c>
      <c r="J43" s="156">
        <v>1813.15</v>
      </c>
      <c r="K43" s="156">
        <v>2685.85</v>
      </c>
      <c r="L43" s="157">
        <v>55.82</v>
      </c>
      <c r="M43" s="158">
        <v>160.84</v>
      </c>
      <c r="N43" s="155">
        <v>0</v>
      </c>
      <c r="O43" s="156">
        <v>161.33000000000001</v>
      </c>
      <c r="P43" s="156">
        <v>2820.03</v>
      </c>
      <c r="Q43" s="142"/>
      <c r="R43" s="142"/>
      <c r="S43" s="378"/>
      <c r="T43" s="156">
        <v>2188.36</v>
      </c>
      <c r="U43" s="142"/>
    </row>
    <row r="44" spans="1:30" ht="12.75" customHeight="1" outlineLevel="1">
      <c r="A44" s="214"/>
      <c r="B44" s="198" t="s">
        <v>103</v>
      </c>
      <c r="C44" s="154">
        <v>608.82000000000005</v>
      </c>
      <c r="D44" s="155">
        <v>11.28</v>
      </c>
      <c r="E44" s="156">
        <v>608.82000000000005</v>
      </c>
      <c r="F44" s="157">
        <v>938.8</v>
      </c>
      <c r="G44" s="158">
        <v>127.2</v>
      </c>
      <c r="H44" s="158">
        <v>247.76</v>
      </c>
      <c r="I44" s="155">
        <v>0</v>
      </c>
      <c r="J44" s="156">
        <v>1126</v>
      </c>
      <c r="K44" s="156">
        <v>1676.32</v>
      </c>
      <c r="L44" s="157">
        <v>0</v>
      </c>
      <c r="M44" s="158">
        <v>36.340000000000003</v>
      </c>
      <c r="N44" s="155">
        <v>0</v>
      </c>
      <c r="O44" s="156">
        <v>37.090000000000003</v>
      </c>
      <c r="P44" s="156">
        <v>1788.31</v>
      </c>
      <c r="Q44" s="142"/>
      <c r="R44" s="142"/>
      <c r="S44" s="378"/>
      <c r="T44" s="156">
        <v>1535.29</v>
      </c>
      <c r="U44" s="142"/>
    </row>
    <row r="45" spans="1:30" ht="12.75" customHeight="1" outlineLevel="1">
      <c r="A45" s="214"/>
      <c r="B45" s="198" t="s">
        <v>104</v>
      </c>
      <c r="C45" s="154">
        <v>482.74</v>
      </c>
      <c r="D45" s="155">
        <v>4.91</v>
      </c>
      <c r="E45" s="156">
        <v>488.3</v>
      </c>
      <c r="F45" s="157">
        <v>570.87</v>
      </c>
      <c r="G45" s="158">
        <v>0</v>
      </c>
      <c r="H45" s="158">
        <v>52.7</v>
      </c>
      <c r="I45" s="155">
        <v>0</v>
      </c>
      <c r="J45" s="156">
        <v>811.98</v>
      </c>
      <c r="K45" s="156">
        <v>1384.18</v>
      </c>
      <c r="L45" s="157">
        <v>0</v>
      </c>
      <c r="M45" s="158">
        <v>19.97</v>
      </c>
      <c r="N45" s="155">
        <v>0</v>
      </c>
      <c r="O45" s="156">
        <v>21.13</v>
      </c>
      <c r="P45" s="156">
        <v>1401.69</v>
      </c>
      <c r="Q45" s="142"/>
      <c r="R45" s="142"/>
      <c r="S45" s="378"/>
      <c r="T45" s="156">
        <v>1141.47</v>
      </c>
      <c r="U45" s="142"/>
    </row>
    <row r="46" spans="1:30" ht="12.75" customHeight="1" outlineLevel="1">
      <c r="A46" s="214"/>
      <c r="B46" s="198" t="s">
        <v>105</v>
      </c>
      <c r="C46" s="154">
        <v>395.9</v>
      </c>
      <c r="D46" s="155">
        <v>0</v>
      </c>
      <c r="E46" s="156">
        <v>408.51</v>
      </c>
      <c r="F46" s="157">
        <v>276.61</v>
      </c>
      <c r="G46" s="158">
        <v>0</v>
      </c>
      <c r="H46" s="158">
        <v>0</v>
      </c>
      <c r="I46" s="155">
        <v>0</v>
      </c>
      <c r="J46" s="156">
        <v>546.38</v>
      </c>
      <c r="K46" s="156">
        <v>1041.6099999999999</v>
      </c>
      <c r="L46" s="157">
        <v>0</v>
      </c>
      <c r="M46" s="158">
        <v>10.199999999999999</v>
      </c>
      <c r="N46" s="155">
        <v>0</v>
      </c>
      <c r="O46" s="156">
        <v>10.65</v>
      </c>
      <c r="P46" s="156">
        <v>1074.27</v>
      </c>
      <c r="Q46" s="142"/>
      <c r="R46" s="142"/>
      <c r="S46" s="378"/>
      <c r="T46" s="156">
        <v>807.77</v>
      </c>
      <c r="U46" s="142"/>
    </row>
    <row r="47" spans="1:30" ht="12.75" customHeight="1" outlineLevel="1">
      <c r="A47" s="214"/>
      <c r="B47" s="198" t="s">
        <v>96</v>
      </c>
      <c r="C47" s="154">
        <v>329.52</v>
      </c>
      <c r="D47" s="155">
        <v>0</v>
      </c>
      <c r="E47" s="156">
        <v>345.76</v>
      </c>
      <c r="F47" s="157">
        <v>119.64</v>
      </c>
      <c r="G47" s="158">
        <v>0</v>
      </c>
      <c r="H47" s="158">
        <v>0</v>
      </c>
      <c r="I47" s="155">
        <v>0</v>
      </c>
      <c r="J47" s="156">
        <v>195.47</v>
      </c>
      <c r="K47" s="156">
        <v>660.62</v>
      </c>
      <c r="L47" s="157">
        <v>0</v>
      </c>
      <c r="M47" s="158">
        <v>0</v>
      </c>
      <c r="N47" s="155">
        <v>0</v>
      </c>
      <c r="O47" s="156">
        <v>0</v>
      </c>
      <c r="P47" s="156">
        <v>670.51</v>
      </c>
      <c r="Q47" s="142"/>
      <c r="R47" s="142"/>
      <c r="S47" s="378"/>
      <c r="T47" s="156">
        <v>587</v>
      </c>
      <c r="U47" s="142"/>
    </row>
    <row r="48" spans="1:30" ht="12.75" customHeight="1" outlineLevel="1">
      <c r="A48" s="214"/>
      <c r="B48" s="198" t="s">
        <v>8</v>
      </c>
      <c r="C48" s="177">
        <v>559.17985265936989</v>
      </c>
      <c r="D48" s="178">
        <v>6.0957189110462302</v>
      </c>
      <c r="E48" s="179">
        <v>565.27557157041599</v>
      </c>
      <c r="F48" s="180">
        <v>673.89895064007044</v>
      </c>
      <c r="G48" s="181">
        <v>57.51544520451295</v>
      </c>
      <c r="H48" s="181">
        <v>149.85311049019884</v>
      </c>
      <c r="I48" s="178">
        <v>0</v>
      </c>
      <c r="J48" s="179">
        <v>879.72354877633802</v>
      </c>
      <c r="K48" s="179">
        <v>1448.1425752155749</v>
      </c>
      <c r="L48" s="180">
        <v>7.1891577421875006</v>
      </c>
      <c r="M48" s="181">
        <v>34.912591434596052</v>
      </c>
      <c r="N48" s="178">
        <v>0</v>
      </c>
      <c r="O48" s="179">
        <v>42.085038548692602</v>
      </c>
      <c r="P48" s="179">
        <v>1489.9074226855314</v>
      </c>
      <c r="Q48" s="142"/>
      <c r="R48" s="142"/>
      <c r="S48" s="378"/>
      <c r="T48" s="179">
        <v>1239.6499317901685</v>
      </c>
      <c r="U48" s="142"/>
    </row>
    <row r="49" spans="1:21" ht="12.75" customHeight="1" outlineLevel="1">
      <c r="A49" s="214"/>
      <c r="B49" s="198" t="s">
        <v>166</v>
      </c>
      <c r="C49" s="177">
        <v>686.86500000000001</v>
      </c>
      <c r="D49" s="178">
        <v>8.1950000000000003</v>
      </c>
      <c r="E49" s="179">
        <v>694.98500000000001</v>
      </c>
      <c r="F49" s="180">
        <v>774.96</v>
      </c>
      <c r="G49" s="181">
        <v>114.29</v>
      </c>
      <c r="H49" s="181">
        <v>207.83</v>
      </c>
      <c r="I49" s="178">
        <v>0</v>
      </c>
      <c r="J49" s="179">
        <v>1004.3100000000001</v>
      </c>
      <c r="K49" s="179">
        <v>1673.2349999999999</v>
      </c>
      <c r="L49" s="180">
        <v>27.91</v>
      </c>
      <c r="M49" s="181">
        <v>80.42</v>
      </c>
      <c r="N49" s="178">
        <v>0</v>
      </c>
      <c r="O49" s="179">
        <v>80.665000000000006</v>
      </c>
      <c r="P49" s="179">
        <v>1745.27</v>
      </c>
      <c r="Q49" s="142"/>
      <c r="R49" s="142"/>
      <c r="S49" s="378"/>
      <c r="T49" s="179">
        <v>1387.68</v>
      </c>
      <c r="U49" s="142"/>
    </row>
    <row r="50" spans="1:21" ht="12.75" customHeight="1" outlineLevel="1">
      <c r="A50" s="214"/>
      <c r="B50" s="198" t="s">
        <v>15</v>
      </c>
      <c r="C50" s="177">
        <v>240.69866028878545</v>
      </c>
      <c r="D50" s="178">
        <v>6.3952771015202829</v>
      </c>
      <c r="E50" s="179">
        <v>236.59956622934203</v>
      </c>
      <c r="F50" s="180">
        <v>500.06333954078337</v>
      </c>
      <c r="G50" s="181">
        <v>84.480831612738868</v>
      </c>
      <c r="H50" s="181">
        <v>276.19651453052091</v>
      </c>
      <c r="I50" s="178">
        <v>0</v>
      </c>
      <c r="J50" s="179">
        <v>520.33979553358279</v>
      </c>
      <c r="K50" s="179">
        <v>627.67598485739143</v>
      </c>
      <c r="L50" s="180">
        <v>28.533576185955081</v>
      </c>
      <c r="M50" s="181">
        <v>53.593213455134304</v>
      </c>
      <c r="N50" s="178">
        <v>0</v>
      </c>
      <c r="O50" s="179">
        <v>57.711496564816798</v>
      </c>
      <c r="P50" s="179">
        <v>654.54974839897466</v>
      </c>
      <c r="Q50" s="142"/>
      <c r="R50" s="142"/>
      <c r="S50" s="378"/>
      <c r="T50" s="179">
        <v>603.37047868444733</v>
      </c>
      <c r="U50" s="142"/>
    </row>
    <row r="51" spans="1:21" ht="12.75" customHeight="1" outlineLevel="1">
      <c r="A51" s="214"/>
      <c r="B51" s="215" t="s">
        <v>39</v>
      </c>
      <c r="C51" s="177">
        <v>799.87851294815528</v>
      </c>
      <c r="D51" s="178">
        <v>12.490996012566512</v>
      </c>
      <c r="E51" s="179">
        <v>801.87513779975802</v>
      </c>
      <c r="F51" s="180">
        <v>1173.9622901808539</v>
      </c>
      <c r="G51" s="181">
        <v>141.99627681725181</v>
      </c>
      <c r="H51" s="181">
        <v>426.04962502071976</v>
      </c>
      <c r="I51" s="178">
        <v>0</v>
      </c>
      <c r="J51" s="179">
        <v>1400.0633443099209</v>
      </c>
      <c r="K51" s="179">
        <v>2075.8185600729662</v>
      </c>
      <c r="L51" s="180">
        <v>35.722733928142581</v>
      </c>
      <c r="M51" s="181">
        <v>88.505804889730356</v>
      </c>
      <c r="N51" s="178">
        <v>0</v>
      </c>
      <c r="O51" s="179">
        <v>99.796535113509407</v>
      </c>
      <c r="P51" s="179">
        <v>2144.4571710845062</v>
      </c>
      <c r="Q51" s="142"/>
      <c r="R51" s="142"/>
      <c r="S51" s="378"/>
      <c r="T51" s="179">
        <v>1843.0204104746158</v>
      </c>
      <c r="U51" s="142"/>
    </row>
    <row r="52" spans="1:21" ht="12.75" customHeight="1" outlineLevel="1">
      <c r="A52" s="214"/>
      <c r="B52" s="215" t="s">
        <v>40</v>
      </c>
      <c r="C52" s="177">
        <v>318.48119237058444</v>
      </c>
      <c r="D52" s="178" t="s">
        <v>20</v>
      </c>
      <c r="E52" s="179">
        <v>328.67600534107396</v>
      </c>
      <c r="F52" s="180">
        <v>173.83561109928706</v>
      </c>
      <c r="G52" s="181" t="s">
        <v>20</v>
      </c>
      <c r="H52" s="181" t="s">
        <v>20</v>
      </c>
      <c r="I52" s="178" t="s">
        <v>20</v>
      </c>
      <c r="J52" s="179">
        <v>359.38375324275523</v>
      </c>
      <c r="K52" s="179">
        <v>820.46659035818345</v>
      </c>
      <c r="L52" s="180" t="s">
        <v>20</v>
      </c>
      <c r="M52" s="181" t="s">
        <v>20</v>
      </c>
      <c r="N52" s="178" t="s">
        <v>20</v>
      </c>
      <c r="O52" s="179" t="s">
        <v>20</v>
      </c>
      <c r="P52" s="179">
        <v>835.35767428655674</v>
      </c>
      <c r="Q52" s="142"/>
      <c r="R52" s="142"/>
      <c r="S52" s="378"/>
      <c r="T52" s="179">
        <v>636.27945310572113</v>
      </c>
      <c r="U52" s="142"/>
    </row>
    <row r="53" spans="1:21" ht="12.75" customHeight="1" outlineLevel="1">
      <c r="A53" s="216"/>
      <c r="B53" s="217" t="s">
        <v>13</v>
      </c>
      <c r="C53" s="218">
        <v>2.1688820101966502</v>
      </c>
      <c r="D53" s="219" t="s">
        <v>118</v>
      </c>
      <c r="E53" s="220">
        <v>2.0200428042572884</v>
      </c>
      <c r="F53" s="221">
        <v>10.954864593781343</v>
      </c>
      <c r="G53" s="222" t="s">
        <v>118</v>
      </c>
      <c r="H53" s="222" t="s">
        <v>118</v>
      </c>
      <c r="I53" s="219" t="s">
        <v>118</v>
      </c>
      <c r="J53" s="220">
        <v>8.2758479562081142</v>
      </c>
      <c r="K53" s="220">
        <v>3.0656504495776695</v>
      </c>
      <c r="L53" s="221" t="s">
        <v>118</v>
      </c>
      <c r="M53" s="222" t="s">
        <v>118</v>
      </c>
      <c r="N53" s="219" t="s">
        <v>118</v>
      </c>
      <c r="O53" s="220" t="s">
        <v>118</v>
      </c>
      <c r="P53" s="220">
        <v>3.2057985712368202</v>
      </c>
      <c r="Q53" s="142"/>
      <c r="R53" s="142"/>
      <c r="S53" s="378"/>
      <c r="T53" s="220">
        <v>2.7280408858603069</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K4:K6"/>
    <mergeCell ref="L4:N4"/>
    <mergeCell ref="O4:O6"/>
    <mergeCell ref="P4:P6"/>
    <mergeCell ref="A1:B1"/>
    <mergeCell ref="C1:G1"/>
    <mergeCell ref="T5:T6"/>
    <mergeCell ref="A17:B17"/>
    <mergeCell ref="A42:B42"/>
    <mergeCell ref="M5:M6"/>
    <mergeCell ref="N5:N6"/>
    <mergeCell ref="A12:B12"/>
    <mergeCell ref="A14:B14"/>
    <mergeCell ref="A15:B15"/>
    <mergeCell ref="C5:D5"/>
    <mergeCell ref="E5:E6"/>
    <mergeCell ref="F5:I5"/>
    <mergeCell ref="J5:J6"/>
    <mergeCell ref="L5:L6"/>
    <mergeCell ref="A3:B6"/>
    <mergeCell ref="C3:P3"/>
    <mergeCell ref="C4:J4"/>
  </mergeCells>
  <conditionalFormatting sqref="B18:B36">
    <cfRule type="expression" dxfId="13" priority="21">
      <formula>IF($AA18=$B$13,TRUE,FALSE)</formula>
    </cfRule>
  </conditionalFormatting>
  <conditionalFormatting sqref="T18:T36">
    <cfRule type="expression" dxfId="12" priority="1">
      <formula>IF(T$9=0,FALSE,IF(OR(T$9&gt;T$18,T$9&lt;T$36),FALSE,IF(MIN(ABS(T$18:T$36-T$9))=ABS(T18-T$9), TRUE,FALSE)))</formula>
    </cfRule>
    <cfRule type="expression" dxfId="11" priority="2">
      <formula>IF(T$2="x",FALSE,IF(AND(T18&gt;=T$11,T18&lt;=T$7), TRUE,FALSE))</formula>
    </cfRule>
  </conditionalFormatting>
  <conditionalFormatting sqref="K18:K36 P18:P36">
    <cfRule type="expression" dxfId="10" priority="7">
      <formula>IF($AA18=$B$13,TRUE,FALSE)</formula>
    </cfRule>
  </conditionalFormatting>
  <conditionalFormatting sqref="K18:K36 P18:P36">
    <cfRule type="expression" dxfId="9" priority="4">
      <formula>IF($AD$38,IF(AND((K18&gt;=(K$13+K$13*(-1)*$M$38)),K18&lt;=(K$13+K$13*$M$38)),TRUE,FALSE),FALSE)</formula>
    </cfRule>
    <cfRule type="expression" dxfId="8" priority="5">
      <formula>IF($AD$38,IF(AND((K18&gt;=(K$13+K$13*(-1)*$M$39)),K18&lt;=(K$13+K$13*(-1)*$M$38)),TRUE,IF(AND((K18&gt;=(K$13+K$13*$M$38)),K18&lt;=(K$13+K$13*$M$39)),TRUE,FALSE)),FALSE)</formula>
    </cfRule>
    <cfRule type="expression" dxfId="7" priority="6">
      <formula>IF($AD$38,IF(K18&lt;=(K$13+K$13*(-1)*$M$39),TRUE,IF(K18&gt;=(K$13+K$13*$M$39),TRUE,FALSE)),FALSE)</formula>
    </cfRule>
  </conditionalFormatting>
  <conditionalFormatting sqref="K14:K15 P14:P15">
    <cfRule type="expression" dxfId="6" priority="9">
      <formula>IF(K14="-",FALSE,IF($AD$38,AND(-$M$38&lt;K$15,K$15&lt;$M$38),FALSE))</formula>
    </cfRule>
    <cfRule type="expression" dxfId="5" priority="10">
      <formula>IF(K14="-",FALSE,IF($AD$38,AND(-$M$39&lt;K$15,K$15&lt;-$M$38),FALSE))</formula>
    </cfRule>
    <cfRule type="expression" dxfId="4" priority="11">
      <formula>IF(K14="-",FALSE,IF($AD$38,AND($M$38&lt;K$15,K$15&lt;$M$39),FALSE))</formula>
    </cfRule>
    <cfRule type="expression" dxfId="3" priority="12">
      <formula>IF(K14="-",FALSE,IF($AD$38,(-1)*$M$39&gt;K$15,FALSE))</formula>
    </cfRule>
    <cfRule type="expression" dxfId="2" priority="13">
      <formula>IF(K14="-",FALSE,IF($AD$38,$M$39&lt;K$15,FALSE))</formula>
    </cfRule>
  </conditionalFormatting>
  <conditionalFormatting sqref="C18:P36 T18:T36">
    <cfRule type="expression" dxfId="1" priority="3">
      <formula>IF(C$9=0,FALSE,IF(OR(C$9&gt;C$18,C$9&lt;C$36),FALSE,IF(MIN(ABS(C$18:C$36-C$9))=ABS(C18-C$9), TRUE,FALSE)))</formula>
    </cfRule>
    <cfRule type="expression" dxfId="0" priority="8">
      <formula>IF(C$2="x",FALSE,IF(AND(C18&gt;=C$11,C18&lt;=C$7), TRUE,FALSE))</formula>
    </cfRule>
  </conditionalFormatting>
  <dataValidations disablePrompts="1" count="1">
    <dataValidation type="list" allowBlank="1" showInputMessage="1" showErrorMessage="1" sqref="B13" xr:uid="{3D99DC72-CED1-41B9-A93E-6EABF2079E1B}">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7641" r:id="rId4" name="Check Box 9">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FD4A6-7BCD-4F4C-A263-9D2507491194}">
  <sheetPr codeName="Sheet5">
    <tabColor theme="0"/>
  </sheetPr>
  <dimension ref="A1:S280"/>
  <sheetViews>
    <sheetView showRowColHeaders="0" zoomScaleNormal="100" zoomScaleSheetLayoutView="75" workbookViewId="0">
      <selection activeCell="A2" sqref="A2"/>
    </sheetView>
  </sheetViews>
  <sheetFormatPr defaultColWidth="0" defaultRowHeight="15" customHeight="1" zeroHeight="1" outlineLevelRow="1"/>
  <cols>
    <col min="1" max="1" width="2.140625" style="38" customWidth="1"/>
    <col min="2" max="3" width="32.140625" style="38" customWidth="1"/>
    <col min="4" max="4" width="2.85546875" style="38" customWidth="1"/>
    <col min="5" max="5" width="178.5703125" style="38" customWidth="1"/>
    <col min="6" max="6" width="2.140625" style="38" customWidth="1"/>
    <col min="7" max="9" width="0" style="38" hidden="1" customWidth="1"/>
    <col min="10" max="16384" width="11.42578125" style="38" hidden="1"/>
  </cols>
  <sheetData>
    <row r="1" spans="1:5" s="267" customFormat="1" ht="30" customHeight="1">
      <c r="A1" s="270" t="s">
        <v>328</v>
      </c>
    </row>
    <row r="2" spans="1:5" s="71" customFormat="1" ht="12" customHeight="1"/>
    <row r="3" spans="1:5" s="122" customFormat="1" ht="41.25" customHeight="1" thickBot="1">
      <c r="B3" s="282" t="s">
        <v>329</v>
      </c>
      <c r="C3" s="283" t="s">
        <v>330</v>
      </c>
      <c r="D3" s="609" t="s">
        <v>518</v>
      </c>
      <c r="E3" s="610"/>
    </row>
    <row r="4" spans="1:5" s="122" customFormat="1" ht="7.5" customHeight="1" thickBot="1">
      <c r="B4" s="382"/>
      <c r="C4" s="382"/>
      <c r="D4" s="382"/>
      <c r="E4" s="383"/>
    </row>
    <row r="5" spans="1:5" s="122" customFormat="1" ht="15" customHeight="1">
      <c r="B5" s="393" t="s">
        <v>465</v>
      </c>
      <c r="C5" s="382"/>
      <c r="D5" s="382"/>
      <c r="E5" s="383"/>
    </row>
    <row r="6" spans="1:5" s="71" customFormat="1" ht="15" customHeight="1" outlineLevel="1">
      <c r="B6" s="605" t="s">
        <v>331</v>
      </c>
      <c r="C6" s="604" t="s">
        <v>332</v>
      </c>
      <c r="D6" s="606" t="s">
        <v>333</v>
      </c>
      <c r="E6" s="606"/>
    </row>
    <row r="7" spans="1:5" s="71" customFormat="1" ht="15" customHeight="1" outlineLevel="1">
      <c r="B7" s="605"/>
      <c r="C7" s="604"/>
      <c r="D7" s="30" t="s">
        <v>473</v>
      </c>
      <c r="E7" s="306"/>
    </row>
    <row r="8" spans="1:5" s="71" customFormat="1" ht="15" customHeight="1" outlineLevel="1">
      <c r="B8" s="605"/>
      <c r="C8" s="604"/>
      <c r="D8" s="306" t="s">
        <v>334</v>
      </c>
      <c r="E8" s="306"/>
    </row>
    <row r="9" spans="1:5" s="71" customFormat="1" ht="15" customHeight="1" outlineLevel="1">
      <c r="B9" s="605"/>
      <c r="C9" s="604"/>
      <c r="D9" s="306" t="s">
        <v>335</v>
      </c>
      <c r="E9" s="306"/>
    </row>
    <row r="10" spans="1:5" s="71" customFormat="1" ht="15" customHeight="1" outlineLevel="1">
      <c r="B10" s="605"/>
      <c r="C10" s="306"/>
      <c r="D10" s="306"/>
      <c r="E10" s="306"/>
    </row>
    <row r="11" spans="1:5" s="71" customFormat="1" ht="15" customHeight="1" outlineLevel="1">
      <c r="B11" s="605"/>
      <c r="C11" s="306"/>
      <c r="D11" s="306"/>
      <c r="E11" s="306"/>
    </row>
    <row r="12" spans="1:5" s="122" customFormat="1" ht="15" customHeight="1" outlineLevel="1">
      <c r="B12" s="605"/>
      <c r="C12" s="604" t="s">
        <v>336</v>
      </c>
      <c r="D12" s="611" t="s">
        <v>337</v>
      </c>
      <c r="E12" s="612"/>
    </row>
    <row r="13" spans="1:5" s="122" customFormat="1" ht="15" customHeight="1" outlineLevel="1">
      <c r="B13" s="605"/>
      <c r="C13" s="604"/>
      <c r="D13" s="306" t="s">
        <v>460</v>
      </c>
      <c r="E13" s="306"/>
    </row>
    <row r="14" spans="1:5" s="122" customFormat="1" ht="15" customHeight="1" outlineLevel="1">
      <c r="B14" s="605"/>
      <c r="C14" s="604"/>
      <c r="D14" s="306" t="s">
        <v>461</v>
      </c>
      <c r="E14" s="306"/>
    </row>
    <row r="15" spans="1:5" s="122" customFormat="1" ht="15" customHeight="1" outlineLevel="1">
      <c r="B15" s="605"/>
      <c r="C15" s="604"/>
      <c r="D15" s="306" t="s">
        <v>478</v>
      </c>
      <c r="E15" s="306"/>
    </row>
    <row r="16" spans="1:5" s="71" customFormat="1" ht="15" customHeight="1" outlineLevel="1">
      <c r="B16" s="605"/>
      <c r="C16" s="306"/>
      <c r="D16" s="306"/>
      <c r="E16" s="306"/>
    </row>
    <row r="17" spans="2:19" s="71" customFormat="1" ht="15" customHeight="1" outlineLevel="1">
      <c r="B17" s="605"/>
      <c r="C17" s="306"/>
      <c r="D17" s="306"/>
      <c r="E17" s="306"/>
    </row>
    <row r="18" spans="2:19" s="71" customFormat="1" ht="15" customHeight="1" outlineLevel="1">
      <c r="B18" s="605"/>
      <c r="C18" s="604" t="s">
        <v>341</v>
      </c>
      <c r="D18" s="606" t="s">
        <v>342</v>
      </c>
      <c r="E18" s="606"/>
      <c r="F18" s="39"/>
      <c r="G18" s="39"/>
      <c r="H18" s="39"/>
      <c r="I18" s="39"/>
      <c r="J18" s="39"/>
      <c r="K18" s="39"/>
      <c r="L18" s="39"/>
      <c r="M18" s="39"/>
      <c r="N18" s="39"/>
      <c r="O18" s="39"/>
      <c r="P18" s="39"/>
      <c r="Q18" s="39"/>
      <c r="R18" s="39"/>
      <c r="S18" s="39"/>
    </row>
    <row r="19" spans="2:19" s="71" customFormat="1" ht="15" customHeight="1" outlineLevel="1">
      <c r="B19" s="605"/>
      <c r="C19" s="604"/>
      <c r="D19" s="39" t="s">
        <v>480</v>
      </c>
      <c r="E19" s="39"/>
      <c r="F19" s="39"/>
      <c r="G19" s="39"/>
      <c r="H19" s="39"/>
      <c r="I19" s="39"/>
      <c r="J19" s="39"/>
      <c r="K19" s="39"/>
      <c r="L19" s="39"/>
      <c r="M19" s="39"/>
      <c r="N19" s="39"/>
      <c r="O19" s="39"/>
      <c r="P19" s="39"/>
      <c r="Q19" s="39"/>
      <c r="R19" s="39"/>
      <c r="S19" s="39"/>
    </row>
    <row r="20" spans="2:19" s="71" customFormat="1" ht="15" customHeight="1" outlineLevel="1">
      <c r="B20" s="605"/>
      <c r="C20" s="604"/>
      <c r="D20" s="39" t="s">
        <v>343</v>
      </c>
      <c r="E20" s="39"/>
      <c r="F20" s="39"/>
      <c r="G20" s="39"/>
      <c r="H20" s="39"/>
      <c r="I20" s="39"/>
      <c r="J20" s="39"/>
      <c r="K20" s="39"/>
      <c r="L20" s="39"/>
      <c r="M20" s="39"/>
      <c r="N20" s="39"/>
      <c r="O20" s="39"/>
      <c r="P20" s="39"/>
      <c r="Q20" s="39"/>
      <c r="R20" s="39"/>
      <c r="S20" s="39"/>
    </row>
    <row r="21" spans="2:19" s="71" customFormat="1" ht="15" customHeight="1" outlineLevel="1">
      <c r="B21" s="605"/>
      <c r="C21" s="604"/>
      <c r="D21" s="39" t="s">
        <v>344</v>
      </c>
      <c r="E21" s="39"/>
      <c r="F21" s="39"/>
      <c r="G21" s="39"/>
      <c r="H21" s="39"/>
      <c r="I21" s="39"/>
      <c r="J21" s="39"/>
      <c r="K21" s="39"/>
      <c r="L21" s="39"/>
      <c r="M21" s="39"/>
      <c r="N21" s="39"/>
      <c r="O21" s="39"/>
      <c r="P21" s="39"/>
      <c r="Q21" s="39"/>
      <c r="R21" s="39"/>
      <c r="S21" s="39"/>
    </row>
    <row r="22" spans="2:19" s="71" customFormat="1" ht="15" customHeight="1" outlineLevel="1">
      <c r="B22" s="605"/>
      <c r="C22" s="604"/>
      <c r="D22" s="386" t="s">
        <v>325</v>
      </c>
      <c r="E22" s="39" t="s">
        <v>345</v>
      </c>
      <c r="F22" s="39"/>
      <c r="G22" s="39"/>
      <c r="H22" s="39"/>
      <c r="I22" s="39"/>
      <c r="J22" s="39"/>
      <c r="K22" s="39"/>
      <c r="L22" s="39"/>
      <c r="M22" s="39"/>
      <c r="N22" s="39"/>
      <c r="O22" s="39"/>
      <c r="P22" s="39"/>
      <c r="Q22" s="39"/>
      <c r="R22" s="39"/>
      <c r="S22" s="39"/>
    </row>
    <row r="23" spans="2:19" s="71" customFormat="1" ht="15" customHeight="1" outlineLevel="1">
      <c r="B23" s="605"/>
      <c r="C23" s="604"/>
      <c r="D23" s="386" t="s">
        <v>325</v>
      </c>
      <c r="E23" s="39" t="s">
        <v>346</v>
      </c>
      <c r="F23" s="39"/>
      <c r="G23" s="39"/>
      <c r="H23" s="39"/>
      <c r="I23" s="39"/>
      <c r="J23" s="39"/>
      <c r="K23" s="39"/>
      <c r="L23" s="39"/>
      <c r="M23" s="39"/>
      <c r="N23" s="39"/>
      <c r="O23" s="39"/>
      <c r="P23" s="39"/>
      <c r="Q23" s="39"/>
      <c r="R23" s="39"/>
      <c r="S23" s="39"/>
    </row>
    <row r="24" spans="2:19" s="71" customFormat="1" ht="15" customHeight="1" outlineLevel="1">
      <c r="B24" s="605"/>
      <c r="C24" s="604"/>
      <c r="D24" s="386" t="s">
        <v>325</v>
      </c>
      <c r="E24" s="39" t="s">
        <v>347</v>
      </c>
      <c r="F24" s="39"/>
      <c r="G24" s="39"/>
      <c r="H24" s="39"/>
      <c r="I24" s="39"/>
      <c r="J24" s="39"/>
      <c r="K24" s="39"/>
      <c r="L24" s="39"/>
      <c r="M24" s="39"/>
      <c r="N24" s="39"/>
      <c r="O24" s="39"/>
      <c r="P24" s="39"/>
      <c r="Q24" s="39"/>
      <c r="R24" s="39"/>
      <c r="S24" s="39"/>
    </row>
    <row r="25" spans="2:19" s="71" customFormat="1" ht="15" customHeight="1" outlineLevel="1">
      <c r="B25" s="605"/>
      <c r="C25" s="306"/>
      <c r="D25" s="306"/>
      <c r="E25" s="306"/>
      <c r="F25" s="39"/>
      <c r="G25" s="39"/>
      <c r="H25" s="39"/>
      <c r="I25" s="39"/>
      <c r="J25" s="39"/>
      <c r="K25" s="39"/>
      <c r="L25" s="39"/>
      <c r="M25" s="39"/>
      <c r="N25" s="39"/>
      <c r="O25" s="39"/>
      <c r="P25" s="39"/>
      <c r="Q25" s="39"/>
      <c r="R25" s="39"/>
      <c r="S25" s="39"/>
    </row>
    <row r="26" spans="2:19" s="71" customFormat="1" ht="15" customHeight="1" outlineLevel="1">
      <c r="B26" s="605"/>
      <c r="C26" s="306"/>
      <c r="D26" s="306"/>
      <c r="E26" s="306"/>
      <c r="F26" s="39"/>
      <c r="G26" s="39"/>
      <c r="H26" s="39"/>
      <c r="I26" s="39"/>
      <c r="J26" s="39"/>
      <c r="K26" s="39"/>
      <c r="L26" s="39"/>
      <c r="M26" s="39"/>
      <c r="N26" s="39"/>
      <c r="O26" s="39"/>
      <c r="P26" s="39"/>
      <c r="Q26" s="39"/>
      <c r="R26" s="39"/>
      <c r="S26" s="39"/>
    </row>
    <row r="27" spans="2:19" s="71" customFormat="1" ht="15" customHeight="1" outlineLevel="1">
      <c r="B27" s="605"/>
      <c r="C27" s="604" t="s">
        <v>462</v>
      </c>
      <c r="D27" s="606" t="s">
        <v>338</v>
      </c>
      <c r="E27" s="606"/>
      <c r="F27" s="39"/>
      <c r="G27" s="39"/>
      <c r="H27" s="39"/>
      <c r="I27" s="39"/>
      <c r="J27" s="39"/>
      <c r="K27" s="39"/>
      <c r="L27" s="39"/>
      <c r="M27" s="39"/>
      <c r="N27" s="39"/>
      <c r="O27" s="39"/>
      <c r="P27" s="39"/>
      <c r="Q27" s="39"/>
      <c r="R27" s="39"/>
      <c r="S27" s="39"/>
    </row>
    <row r="28" spans="2:19" s="71" customFormat="1" ht="15" customHeight="1" outlineLevel="1">
      <c r="B28" s="605"/>
      <c r="C28" s="604"/>
      <c r="D28" s="39" t="s">
        <v>479</v>
      </c>
      <c r="E28" s="39"/>
      <c r="F28" s="39"/>
      <c r="G28" s="39"/>
      <c r="H28" s="39"/>
      <c r="I28" s="39"/>
      <c r="J28" s="39"/>
      <c r="K28" s="39"/>
      <c r="L28" s="39"/>
      <c r="M28" s="39"/>
      <c r="N28" s="39"/>
      <c r="O28" s="39"/>
      <c r="P28" s="39"/>
      <c r="Q28" s="39"/>
      <c r="R28" s="39"/>
      <c r="S28" s="39"/>
    </row>
    <row r="29" spans="2:19" s="71" customFormat="1" ht="15" customHeight="1" outlineLevel="1">
      <c r="B29" s="605"/>
      <c r="C29" s="604"/>
      <c r="D29" s="386" t="s">
        <v>325</v>
      </c>
      <c r="E29" s="39" t="s">
        <v>339</v>
      </c>
      <c r="F29" s="39"/>
      <c r="G29" s="39"/>
      <c r="H29" s="39"/>
      <c r="I29" s="39"/>
      <c r="J29" s="39"/>
      <c r="K29" s="39"/>
      <c r="L29" s="39"/>
      <c r="M29" s="39"/>
      <c r="N29" s="39"/>
      <c r="O29" s="39"/>
      <c r="P29" s="39"/>
      <c r="Q29" s="39"/>
      <c r="R29" s="39"/>
      <c r="S29" s="39"/>
    </row>
    <row r="30" spans="2:19" s="71" customFormat="1" ht="15" customHeight="1" outlineLevel="1">
      <c r="B30" s="605"/>
      <c r="C30" s="604"/>
      <c r="D30" s="386" t="s">
        <v>325</v>
      </c>
      <c r="E30" s="39" t="s">
        <v>340</v>
      </c>
      <c r="F30" s="39"/>
      <c r="G30" s="39"/>
      <c r="H30" s="39"/>
      <c r="I30" s="39"/>
      <c r="J30" s="39"/>
      <c r="K30" s="39"/>
      <c r="L30" s="39"/>
      <c r="M30" s="39"/>
      <c r="N30" s="39"/>
      <c r="O30" s="39"/>
      <c r="P30" s="39"/>
      <c r="Q30" s="39"/>
      <c r="R30" s="39"/>
      <c r="S30" s="39"/>
    </row>
    <row r="31" spans="2:19" s="71" customFormat="1" ht="15" customHeight="1" outlineLevel="1">
      <c r="B31" s="605"/>
      <c r="C31" s="306"/>
      <c r="D31" s="306"/>
      <c r="E31" s="306"/>
      <c r="F31" s="39"/>
      <c r="G31" s="39"/>
      <c r="H31" s="39"/>
      <c r="I31" s="39"/>
      <c r="J31" s="39"/>
      <c r="K31" s="39"/>
      <c r="L31" s="39"/>
      <c r="M31" s="39"/>
      <c r="N31" s="39"/>
      <c r="O31" s="39"/>
      <c r="P31" s="39"/>
      <c r="Q31" s="39"/>
      <c r="R31" s="39"/>
      <c r="S31" s="39"/>
    </row>
    <row r="32" spans="2:19" s="71" customFormat="1" ht="15" customHeight="1" outlineLevel="1">
      <c r="B32" s="605"/>
      <c r="C32" s="306"/>
      <c r="D32" s="306"/>
      <c r="E32" s="306"/>
      <c r="F32" s="39"/>
      <c r="G32" s="39"/>
      <c r="H32" s="39"/>
      <c r="I32" s="39"/>
      <c r="J32" s="39"/>
      <c r="K32" s="39"/>
      <c r="L32" s="39"/>
      <c r="M32" s="39"/>
      <c r="N32" s="39"/>
      <c r="O32" s="39"/>
      <c r="P32" s="39"/>
      <c r="Q32" s="39"/>
      <c r="R32" s="39"/>
      <c r="S32" s="39"/>
    </row>
    <row r="33" spans="2:19" s="71" customFormat="1" ht="15" customHeight="1" outlineLevel="1">
      <c r="B33" s="605"/>
      <c r="C33" s="604" t="s">
        <v>481</v>
      </c>
      <c r="D33" s="606" t="s">
        <v>348</v>
      </c>
      <c r="E33" s="606"/>
      <c r="F33" s="39"/>
      <c r="G33" s="39"/>
      <c r="H33" s="39"/>
      <c r="I33" s="39"/>
      <c r="J33" s="39"/>
      <c r="K33" s="39"/>
      <c r="L33" s="39"/>
      <c r="M33" s="39"/>
      <c r="N33" s="39"/>
      <c r="O33" s="39"/>
      <c r="P33" s="39"/>
      <c r="Q33" s="39"/>
      <c r="R33" s="39"/>
      <c r="S33" s="39"/>
    </row>
    <row r="34" spans="2:19" s="71" customFormat="1" ht="15" customHeight="1" outlineLevel="1">
      <c r="B34" s="605"/>
      <c r="C34" s="604"/>
      <c r="D34" s="39" t="s">
        <v>349</v>
      </c>
      <c r="E34" s="39"/>
      <c r="F34" s="39"/>
      <c r="G34" s="39"/>
      <c r="H34" s="39"/>
      <c r="I34" s="39"/>
      <c r="J34" s="39"/>
      <c r="K34" s="39"/>
      <c r="L34" s="39"/>
      <c r="M34" s="39"/>
      <c r="N34" s="39"/>
      <c r="O34" s="39"/>
      <c r="P34" s="39"/>
      <c r="Q34" s="39"/>
      <c r="R34" s="39"/>
      <c r="S34" s="39"/>
    </row>
    <row r="35" spans="2:19" s="71" customFormat="1" ht="15" customHeight="1" outlineLevel="1">
      <c r="B35" s="605"/>
      <c r="C35" s="604"/>
      <c r="D35" s="39" t="s">
        <v>482</v>
      </c>
      <c r="E35" s="39"/>
      <c r="F35" s="39"/>
      <c r="G35" s="39"/>
      <c r="H35" s="39"/>
      <c r="I35" s="39"/>
      <c r="J35" s="39"/>
      <c r="K35" s="39"/>
      <c r="L35" s="39"/>
      <c r="M35" s="39"/>
      <c r="N35" s="39"/>
      <c r="O35" s="39"/>
      <c r="P35" s="39"/>
      <c r="Q35" s="39"/>
      <c r="R35" s="39"/>
      <c r="S35" s="39"/>
    </row>
    <row r="36" spans="2:19" s="71" customFormat="1" ht="15" customHeight="1" outlineLevel="1">
      <c r="B36" s="605"/>
      <c r="C36" s="306"/>
      <c r="D36" s="306"/>
      <c r="E36" s="306"/>
      <c r="F36" s="39"/>
      <c r="G36" s="39"/>
      <c r="H36" s="39"/>
      <c r="I36" s="39"/>
      <c r="J36" s="39"/>
      <c r="K36" s="39"/>
      <c r="L36" s="39"/>
      <c r="M36" s="39"/>
      <c r="N36" s="39"/>
      <c r="O36" s="39"/>
      <c r="P36" s="39"/>
      <c r="Q36" s="39"/>
      <c r="R36" s="39"/>
      <c r="S36" s="39"/>
    </row>
    <row r="37" spans="2:19" s="71" customFormat="1" ht="15" customHeight="1" outlineLevel="1">
      <c r="B37" s="605"/>
      <c r="C37" s="306"/>
      <c r="D37" s="306"/>
      <c r="E37" s="306"/>
      <c r="F37" s="39"/>
      <c r="G37" s="39"/>
      <c r="H37" s="39"/>
      <c r="I37" s="39"/>
      <c r="J37" s="39"/>
      <c r="K37" s="39"/>
      <c r="L37" s="39"/>
      <c r="M37" s="39"/>
      <c r="N37" s="39"/>
      <c r="O37" s="39"/>
      <c r="P37" s="39"/>
      <c r="Q37" s="39"/>
      <c r="R37" s="39"/>
      <c r="S37" s="39"/>
    </row>
    <row r="38" spans="2:19" s="71" customFormat="1" ht="15" customHeight="1" outlineLevel="1">
      <c r="B38" s="605"/>
      <c r="C38" s="604" t="s">
        <v>350</v>
      </c>
      <c r="D38" s="606" t="s">
        <v>351</v>
      </c>
      <c r="E38" s="606"/>
      <c r="F38" s="39"/>
      <c r="G38" s="39"/>
      <c r="H38" s="39"/>
      <c r="I38" s="39"/>
      <c r="J38" s="39"/>
      <c r="K38" s="39"/>
      <c r="L38" s="39"/>
      <c r="M38" s="39"/>
      <c r="N38" s="39"/>
      <c r="O38" s="39"/>
      <c r="P38" s="39"/>
      <c r="Q38" s="39"/>
      <c r="R38" s="39"/>
      <c r="S38" s="39"/>
    </row>
    <row r="39" spans="2:19" s="71" customFormat="1" ht="15" customHeight="1" outlineLevel="1">
      <c r="B39" s="605"/>
      <c r="C39" s="604"/>
      <c r="D39" s="39" t="s">
        <v>483</v>
      </c>
      <c r="E39" s="39"/>
      <c r="F39" s="39"/>
      <c r="G39" s="39"/>
      <c r="H39" s="39"/>
      <c r="I39" s="39"/>
      <c r="J39" s="39"/>
      <c r="K39" s="39"/>
      <c r="L39" s="39"/>
      <c r="M39" s="39"/>
      <c r="N39" s="39"/>
      <c r="O39" s="39"/>
      <c r="P39" s="39"/>
      <c r="Q39" s="39"/>
      <c r="R39" s="39"/>
      <c r="S39" s="39"/>
    </row>
    <row r="40" spans="2:19" s="71" customFormat="1" ht="15" customHeight="1" outlineLevel="1">
      <c r="B40" s="605"/>
      <c r="C40" s="604"/>
      <c r="D40" s="386" t="s">
        <v>325</v>
      </c>
      <c r="E40" s="39" t="s">
        <v>352</v>
      </c>
      <c r="F40" s="39"/>
      <c r="G40" s="39"/>
      <c r="H40" s="39"/>
      <c r="I40" s="39"/>
      <c r="J40" s="39"/>
      <c r="K40" s="39"/>
      <c r="L40" s="39"/>
      <c r="M40" s="39"/>
      <c r="N40" s="39"/>
      <c r="O40" s="39"/>
      <c r="P40" s="39"/>
      <c r="Q40" s="39"/>
      <c r="R40" s="39"/>
      <c r="S40" s="39"/>
    </row>
    <row r="41" spans="2:19" s="71" customFormat="1" ht="15" customHeight="1" outlineLevel="1">
      <c r="B41" s="605"/>
      <c r="C41" s="604"/>
      <c r="D41" s="386" t="s">
        <v>325</v>
      </c>
      <c r="E41" s="39" t="s">
        <v>484</v>
      </c>
      <c r="F41" s="39"/>
      <c r="G41" s="39"/>
      <c r="H41" s="39"/>
      <c r="I41" s="39"/>
      <c r="J41" s="39"/>
      <c r="K41" s="39"/>
      <c r="L41" s="39"/>
      <c r="M41" s="39"/>
      <c r="N41" s="39"/>
      <c r="O41" s="39"/>
      <c r="P41" s="39"/>
      <c r="Q41" s="39"/>
      <c r="R41" s="39"/>
      <c r="S41" s="39"/>
    </row>
    <row r="42" spans="2:19" s="71" customFormat="1" ht="15" customHeight="1" outlineLevel="1">
      <c r="B42" s="605"/>
      <c r="C42" s="604"/>
      <c r="D42" s="387" t="s">
        <v>353</v>
      </c>
      <c r="E42" s="39"/>
      <c r="F42" s="39"/>
      <c r="G42" s="39"/>
      <c r="H42" s="39"/>
      <c r="I42" s="39"/>
      <c r="J42" s="39"/>
      <c r="K42" s="39"/>
      <c r="L42" s="39"/>
      <c r="M42" s="39"/>
      <c r="N42" s="39"/>
      <c r="O42" s="39"/>
      <c r="P42" s="39"/>
      <c r="Q42" s="39"/>
      <c r="R42" s="39"/>
      <c r="S42" s="39"/>
    </row>
    <row r="43" spans="2:19" s="71" customFormat="1" ht="15" customHeight="1" outlineLevel="1">
      <c r="B43" s="605"/>
      <c r="C43" s="604"/>
      <c r="D43" s="386" t="s">
        <v>325</v>
      </c>
      <c r="E43" s="39" t="s">
        <v>354</v>
      </c>
      <c r="F43" s="39"/>
      <c r="G43" s="39"/>
      <c r="H43" s="39"/>
      <c r="I43" s="39"/>
      <c r="J43" s="39"/>
      <c r="K43" s="39"/>
      <c r="L43" s="39"/>
      <c r="M43" s="39"/>
      <c r="N43" s="39"/>
      <c r="O43" s="39"/>
      <c r="P43" s="39"/>
      <c r="Q43" s="39"/>
      <c r="R43" s="39"/>
      <c r="S43" s="39"/>
    </row>
    <row r="44" spans="2:19" s="71" customFormat="1" ht="15" customHeight="1" outlineLevel="1">
      <c r="B44" s="605"/>
      <c r="C44" s="604"/>
      <c r="D44" s="386" t="s">
        <v>325</v>
      </c>
      <c r="E44" s="39" t="s">
        <v>485</v>
      </c>
      <c r="F44" s="39"/>
      <c r="G44" s="39"/>
      <c r="H44" s="39"/>
      <c r="I44" s="39"/>
      <c r="J44" s="39"/>
      <c r="K44" s="39"/>
      <c r="L44" s="39"/>
      <c r="M44" s="39"/>
      <c r="N44" s="39"/>
      <c r="O44" s="39"/>
      <c r="P44" s="39"/>
      <c r="Q44" s="39"/>
      <c r="R44" s="39"/>
      <c r="S44" s="39"/>
    </row>
    <row r="45" spans="2:19" s="71" customFormat="1" ht="15" customHeight="1" outlineLevel="1">
      <c r="B45" s="605"/>
      <c r="C45" s="306"/>
      <c r="D45" s="306"/>
      <c r="E45" s="306"/>
      <c r="F45" s="39"/>
      <c r="G45" s="39"/>
      <c r="H45" s="39"/>
      <c r="I45" s="39"/>
      <c r="J45" s="39"/>
      <c r="K45" s="39"/>
      <c r="L45" s="39"/>
      <c r="M45" s="39"/>
      <c r="N45" s="39"/>
      <c r="O45" s="39"/>
      <c r="P45" s="39"/>
      <c r="Q45" s="39"/>
      <c r="R45" s="39"/>
      <c r="S45" s="39"/>
    </row>
    <row r="46" spans="2:19" s="71" customFormat="1" ht="15" customHeight="1" outlineLevel="1">
      <c r="B46" s="605"/>
      <c r="C46" s="306"/>
      <c r="D46" s="306"/>
      <c r="E46" s="306"/>
      <c r="F46" s="39"/>
      <c r="G46" s="39"/>
      <c r="H46" s="39"/>
      <c r="I46" s="39"/>
      <c r="J46" s="39"/>
      <c r="K46" s="39"/>
      <c r="L46" s="39"/>
      <c r="M46" s="39"/>
      <c r="N46" s="39"/>
      <c r="O46" s="39"/>
      <c r="P46" s="39"/>
      <c r="Q46" s="39"/>
      <c r="R46" s="39"/>
      <c r="S46" s="39"/>
    </row>
    <row r="47" spans="2:19" s="71" customFormat="1" ht="15" customHeight="1" outlineLevel="1">
      <c r="B47" s="605"/>
      <c r="C47" s="604" t="s">
        <v>525</v>
      </c>
      <c r="D47" s="606" t="s">
        <v>523</v>
      </c>
      <c r="E47" s="606"/>
      <c r="F47" s="39"/>
      <c r="G47" s="39"/>
      <c r="H47" s="39"/>
      <c r="I47" s="39"/>
      <c r="J47" s="39"/>
      <c r="K47" s="39"/>
      <c r="L47" s="39"/>
      <c r="M47" s="39"/>
      <c r="N47" s="39"/>
      <c r="O47" s="39"/>
      <c r="P47" s="39"/>
      <c r="Q47" s="39"/>
      <c r="R47" s="39"/>
      <c r="S47" s="39"/>
    </row>
    <row r="48" spans="2:19" s="71" customFormat="1" ht="15" customHeight="1" outlineLevel="1">
      <c r="B48" s="605"/>
      <c r="C48" s="604"/>
      <c r="D48" s="39" t="s">
        <v>526</v>
      </c>
      <c r="E48" s="39"/>
      <c r="F48" s="39"/>
      <c r="G48" s="39"/>
      <c r="H48" s="39"/>
      <c r="I48" s="39"/>
      <c r="J48" s="39"/>
      <c r="K48" s="39"/>
      <c r="L48" s="39"/>
      <c r="M48" s="39"/>
      <c r="N48" s="39"/>
      <c r="O48" s="39"/>
      <c r="P48" s="39"/>
      <c r="Q48" s="39"/>
      <c r="R48" s="39"/>
      <c r="S48" s="39"/>
    </row>
    <row r="49" spans="2:19" s="71" customFormat="1" ht="15" customHeight="1" outlineLevel="1">
      <c r="B49" s="605"/>
      <c r="C49" s="604"/>
      <c r="D49" s="386" t="s">
        <v>325</v>
      </c>
      <c r="E49" s="39" t="s">
        <v>527</v>
      </c>
      <c r="F49" s="39"/>
      <c r="G49" s="39"/>
      <c r="H49" s="39"/>
      <c r="I49" s="39"/>
      <c r="J49" s="39"/>
      <c r="K49" s="39"/>
      <c r="L49" s="39"/>
      <c r="M49" s="39"/>
      <c r="N49" s="39"/>
      <c r="O49" s="39"/>
      <c r="P49" s="39"/>
      <c r="Q49" s="39"/>
      <c r="R49" s="39"/>
      <c r="S49" s="39"/>
    </row>
    <row r="50" spans="2:19" s="71" customFormat="1" ht="15" customHeight="1" outlineLevel="1">
      <c r="B50" s="605"/>
      <c r="C50" s="604"/>
      <c r="D50" s="386" t="s">
        <v>325</v>
      </c>
      <c r="E50" s="39" t="s">
        <v>524</v>
      </c>
      <c r="F50" s="39"/>
      <c r="G50" s="39"/>
      <c r="H50" s="39"/>
      <c r="I50" s="39"/>
      <c r="J50" s="39"/>
      <c r="K50" s="39"/>
      <c r="L50" s="39"/>
      <c r="M50" s="39"/>
      <c r="N50" s="39"/>
      <c r="O50" s="39"/>
      <c r="P50" s="39"/>
      <c r="Q50" s="39"/>
      <c r="R50" s="39"/>
      <c r="S50" s="39"/>
    </row>
    <row r="51" spans="2:19" s="71" customFormat="1" ht="15" customHeight="1">
      <c r="B51" s="39"/>
      <c r="C51" s="39"/>
      <c r="D51" s="39"/>
      <c r="E51" s="39"/>
      <c r="F51" s="39"/>
      <c r="G51" s="39"/>
      <c r="H51" s="39"/>
      <c r="I51" s="39"/>
      <c r="J51" s="39"/>
      <c r="K51" s="39"/>
      <c r="L51" s="39"/>
      <c r="M51" s="39"/>
      <c r="N51" s="39"/>
      <c r="O51" s="39"/>
      <c r="P51" s="39"/>
      <c r="Q51" s="39"/>
      <c r="R51" s="39"/>
      <c r="S51" s="39"/>
    </row>
    <row r="52" spans="2:19" s="71" customFormat="1" ht="15" customHeight="1" thickBot="1">
      <c r="B52" s="39"/>
      <c r="C52" s="39"/>
      <c r="D52" s="39"/>
      <c r="E52" s="39"/>
      <c r="F52" s="39"/>
      <c r="G52" s="39"/>
      <c r="H52" s="39"/>
      <c r="I52" s="39"/>
      <c r="J52" s="39"/>
      <c r="K52" s="39"/>
      <c r="L52" s="39"/>
      <c r="M52" s="39"/>
      <c r="N52" s="39"/>
      <c r="O52" s="39"/>
      <c r="P52" s="39"/>
      <c r="Q52" s="39"/>
      <c r="R52" s="39"/>
      <c r="S52" s="39"/>
    </row>
    <row r="53" spans="2:19" s="122" customFormat="1" ht="15" customHeight="1">
      <c r="B53" s="393" t="s">
        <v>466</v>
      </c>
      <c r="C53" s="382"/>
      <c r="D53" s="382"/>
      <c r="E53" s="383"/>
    </row>
    <row r="54" spans="2:19" s="71" customFormat="1" ht="15" customHeight="1" outlineLevel="1">
      <c r="B54" s="608" t="s">
        <v>355</v>
      </c>
      <c r="C54" s="604" t="s">
        <v>356</v>
      </c>
      <c r="D54" s="606" t="s">
        <v>357</v>
      </c>
      <c r="E54" s="606"/>
      <c r="F54" s="39"/>
      <c r="G54" s="39"/>
      <c r="H54" s="39"/>
      <c r="I54" s="39"/>
      <c r="J54" s="39"/>
      <c r="K54" s="39"/>
      <c r="L54" s="39"/>
      <c r="M54" s="39"/>
      <c r="N54" s="39"/>
      <c r="O54" s="39"/>
      <c r="P54" s="39"/>
      <c r="Q54" s="39"/>
      <c r="R54" s="39"/>
      <c r="S54" s="39"/>
    </row>
    <row r="55" spans="2:19" s="71" customFormat="1" ht="15" customHeight="1" outlineLevel="1">
      <c r="B55" s="608"/>
      <c r="C55" s="604"/>
      <c r="D55" s="39" t="s">
        <v>358</v>
      </c>
      <c r="E55" s="39"/>
      <c r="F55" s="39"/>
      <c r="G55" s="39"/>
      <c r="H55" s="39"/>
      <c r="I55" s="39"/>
      <c r="J55" s="39"/>
      <c r="K55" s="39"/>
      <c r="L55" s="39"/>
      <c r="M55" s="39"/>
      <c r="N55" s="39"/>
      <c r="O55" s="39"/>
      <c r="P55" s="39"/>
      <c r="Q55" s="39"/>
      <c r="R55" s="39"/>
      <c r="S55" s="39"/>
    </row>
    <row r="56" spans="2:19" s="71" customFormat="1" ht="15" customHeight="1" outlineLevel="1">
      <c r="B56" s="608"/>
      <c r="C56" s="604"/>
      <c r="D56" s="1" t="s">
        <v>486</v>
      </c>
      <c r="E56" s="39"/>
      <c r="F56" s="39"/>
      <c r="G56" s="39"/>
      <c r="H56" s="39"/>
      <c r="I56" s="39"/>
      <c r="J56" s="39"/>
      <c r="K56" s="39"/>
      <c r="L56" s="39"/>
      <c r="M56" s="39"/>
      <c r="N56" s="39"/>
      <c r="O56" s="39"/>
      <c r="P56" s="39"/>
      <c r="Q56" s="39"/>
      <c r="R56" s="39"/>
      <c r="S56" s="39"/>
    </row>
    <row r="57" spans="2:19" s="71" customFormat="1" ht="15" customHeight="1" outlineLevel="1">
      <c r="B57" s="608"/>
      <c r="C57" s="604"/>
      <c r="D57" s="1" t="s">
        <v>487</v>
      </c>
      <c r="E57" s="39"/>
      <c r="F57" s="39"/>
      <c r="G57" s="39"/>
      <c r="H57" s="39"/>
      <c r="I57" s="39"/>
      <c r="J57" s="39"/>
      <c r="K57" s="39"/>
      <c r="L57" s="39"/>
      <c r="M57" s="39"/>
      <c r="N57" s="39"/>
      <c r="O57" s="39"/>
      <c r="P57" s="39"/>
      <c r="Q57" s="39"/>
      <c r="R57" s="39"/>
      <c r="S57" s="39"/>
    </row>
    <row r="58" spans="2:19" s="71" customFormat="1" ht="15" customHeight="1" outlineLevel="1">
      <c r="B58" s="608"/>
      <c r="C58" s="604"/>
      <c r="D58" s="1" t="s">
        <v>359</v>
      </c>
      <c r="E58" s="39"/>
      <c r="F58" s="39"/>
      <c r="G58" s="39"/>
      <c r="H58" s="39"/>
      <c r="I58" s="39"/>
      <c r="J58" s="39"/>
      <c r="K58" s="39"/>
      <c r="L58" s="39"/>
      <c r="M58" s="39"/>
      <c r="N58" s="39"/>
      <c r="O58" s="39"/>
      <c r="P58" s="39"/>
      <c r="Q58" s="39"/>
      <c r="R58" s="39"/>
      <c r="S58" s="39"/>
    </row>
    <row r="59" spans="2:19" s="71" customFormat="1" ht="15" customHeight="1" outlineLevel="1">
      <c r="B59" s="608"/>
      <c r="C59" s="604"/>
      <c r="D59" s="386" t="s">
        <v>325</v>
      </c>
      <c r="E59" s="39" t="s">
        <v>360</v>
      </c>
      <c r="F59" s="39"/>
      <c r="G59" s="39"/>
      <c r="H59" s="39"/>
      <c r="I59" s="39"/>
      <c r="J59" s="39"/>
      <c r="K59" s="39"/>
      <c r="L59" s="39"/>
      <c r="M59" s="39"/>
      <c r="N59" s="39"/>
      <c r="O59" s="39"/>
      <c r="P59" s="39"/>
      <c r="Q59" s="39"/>
      <c r="R59" s="39"/>
      <c r="S59" s="39"/>
    </row>
    <row r="60" spans="2:19" s="71" customFormat="1" ht="15" customHeight="1" outlineLevel="1">
      <c r="B60" s="608"/>
      <c r="C60" s="604"/>
      <c r="D60" s="386" t="s">
        <v>325</v>
      </c>
      <c r="E60" s="39" t="s">
        <v>361</v>
      </c>
      <c r="F60" s="39"/>
      <c r="G60" s="39"/>
      <c r="H60" s="39"/>
      <c r="I60" s="39"/>
      <c r="J60" s="39"/>
      <c r="K60" s="39"/>
      <c r="L60" s="39"/>
      <c r="M60" s="39"/>
      <c r="N60" s="39"/>
      <c r="O60" s="39"/>
      <c r="P60" s="39"/>
      <c r="Q60" s="39"/>
      <c r="R60" s="39"/>
      <c r="S60" s="39"/>
    </row>
    <row r="61" spans="2:19" s="71" customFormat="1" ht="15" customHeight="1" outlineLevel="1">
      <c r="B61" s="608"/>
      <c r="C61" s="604"/>
      <c r="D61" s="386" t="s">
        <v>325</v>
      </c>
      <c r="E61" s="39" t="s">
        <v>362</v>
      </c>
      <c r="F61" s="39"/>
      <c r="G61" s="39"/>
      <c r="H61" s="39"/>
      <c r="I61" s="39"/>
      <c r="J61" s="39"/>
      <c r="K61" s="39"/>
      <c r="L61" s="39"/>
      <c r="M61" s="39"/>
      <c r="N61" s="39"/>
      <c r="O61" s="39"/>
      <c r="P61" s="39"/>
      <c r="Q61" s="39"/>
      <c r="R61" s="39"/>
      <c r="S61" s="39"/>
    </row>
    <row r="62" spans="2:19" s="71" customFormat="1" ht="15" customHeight="1" outlineLevel="1">
      <c r="B62" s="608"/>
      <c r="C62" s="604"/>
      <c r="D62" s="386" t="s">
        <v>325</v>
      </c>
      <c r="E62" s="39" t="s">
        <v>363</v>
      </c>
      <c r="F62" s="39"/>
      <c r="G62" s="39"/>
      <c r="H62" s="39"/>
      <c r="I62" s="39"/>
      <c r="J62" s="39"/>
      <c r="K62" s="39"/>
      <c r="L62" s="39"/>
      <c r="M62" s="39"/>
      <c r="N62" s="39"/>
      <c r="O62" s="39"/>
      <c r="P62" s="39"/>
      <c r="Q62" s="39"/>
      <c r="R62" s="39"/>
      <c r="S62" s="39"/>
    </row>
    <row r="63" spans="2:19" s="71" customFormat="1" ht="15" customHeight="1" outlineLevel="1">
      <c r="B63" s="608"/>
      <c r="C63" s="39"/>
      <c r="D63" s="1"/>
      <c r="E63" s="39"/>
      <c r="F63" s="39"/>
      <c r="G63" s="39"/>
      <c r="H63" s="39"/>
      <c r="I63" s="39"/>
      <c r="J63" s="39"/>
      <c r="K63" s="39"/>
      <c r="L63" s="39"/>
      <c r="M63" s="39"/>
      <c r="N63" s="39"/>
      <c r="O63" s="39"/>
      <c r="P63" s="39"/>
      <c r="Q63" s="39"/>
      <c r="R63" s="39"/>
      <c r="S63" s="39"/>
    </row>
    <row r="64" spans="2:19" s="71" customFormat="1" ht="15" customHeight="1" outlineLevel="1">
      <c r="B64" s="608"/>
      <c r="C64" s="39"/>
      <c r="D64" s="39"/>
      <c r="E64" s="39"/>
      <c r="F64" s="39"/>
      <c r="G64" s="39"/>
      <c r="H64" s="39"/>
      <c r="I64" s="39"/>
      <c r="J64" s="39"/>
      <c r="K64" s="39"/>
      <c r="L64" s="39"/>
      <c r="M64" s="39"/>
      <c r="N64" s="39"/>
      <c r="O64" s="39"/>
      <c r="P64" s="39"/>
      <c r="Q64" s="39"/>
      <c r="R64" s="39"/>
      <c r="S64" s="39"/>
    </row>
    <row r="65" spans="2:19" s="71" customFormat="1" ht="15" customHeight="1" outlineLevel="1">
      <c r="B65" s="608"/>
      <c r="C65" s="604" t="s">
        <v>356</v>
      </c>
      <c r="D65" s="606" t="s">
        <v>364</v>
      </c>
      <c r="E65" s="606"/>
      <c r="F65" s="39"/>
      <c r="G65" s="39"/>
      <c r="H65" s="39"/>
      <c r="I65" s="39"/>
      <c r="J65" s="39"/>
      <c r="K65" s="39"/>
      <c r="L65" s="39"/>
      <c r="M65" s="39"/>
      <c r="N65" s="39"/>
      <c r="O65" s="39"/>
      <c r="P65" s="39"/>
      <c r="Q65" s="39"/>
      <c r="R65" s="39"/>
      <c r="S65" s="39"/>
    </row>
    <row r="66" spans="2:19" s="71" customFormat="1" ht="15" customHeight="1" outlineLevel="1">
      <c r="B66" s="608"/>
      <c r="C66" s="604"/>
      <c r="D66" s="39" t="s">
        <v>365</v>
      </c>
      <c r="E66" s="39"/>
      <c r="F66" s="39"/>
      <c r="G66" s="39"/>
      <c r="H66" s="39"/>
      <c r="I66" s="39"/>
      <c r="J66" s="39"/>
      <c r="K66" s="39"/>
      <c r="L66" s="39"/>
      <c r="M66" s="39"/>
      <c r="N66" s="39"/>
      <c r="O66" s="39"/>
      <c r="P66" s="39"/>
      <c r="Q66" s="39"/>
      <c r="R66" s="39"/>
      <c r="S66" s="39"/>
    </row>
    <row r="67" spans="2:19" s="71" customFormat="1" ht="15" customHeight="1" outlineLevel="1">
      <c r="B67" s="608"/>
      <c r="C67" s="604"/>
      <c r="D67" s="1" t="s">
        <v>366</v>
      </c>
      <c r="E67" s="39"/>
      <c r="F67" s="39"/>
      <c r="G67" s="39"/>
      <c r="H67" s="39"/>
      <c r="I67" s="39"/>
      <c r="J67" s="39"/>
      <c r="K67" s="39"/>
      <c r="L67" s="39"/>
      <c r="M67" s="39"/>
      <c r="N67" s="39"/>
      <c r="O67" s="39"/>
      <c r="P67" s="39"/>
      <c r="Q67" s="39"/>
      <c r="R67" s="39"/>
      <c r="S67" s="39"/>
    </row>
    <row r="68" spans="2:19" s="71" customFormat="1" ht="15" customHeight="1" outlineLevel="1">
      <c r="B68" s="608"/>
      <c r="C68" s="604"/>
      <c r="D68" s="1" t="s">
        <v>367</v>
      </c>
      <c r="E68" s="39"/>
      <c r="F68" s="39"/>
      <c r="G68" s="39"/>
      <c r="H68" s="39"/>
      <c r="I68" s="39"/>
      <c r="J68" s="39"/>
      <c r="K68" s="39"/>
      <c r="L68" s="39"/>
      <c r="M68" s="39"/>
      <c r="N68" s="39"/>
      <c r="O68" s="39"/>
      <c r="P68" s="39"/>
      <c r="Q68" s="39"/>
      <c r="R68" s="39"/>
      <c r="S68" s="39"/>
    </row>
    <row r="69" spans="2:19" s="71" customFormat="1" ht="15" customHeight="1" outlineLevel="1">
      <c r="B69" s="608"/>
      <c r="C69" s="39"/>
      <c r="D69" s="1"/>
      <c r="E69" s="39"/>
      <c r="F69" s="39"/>
      <c r="G69" s="39"/>
      <c r="H69" s="39"/>
      <c r="I69" s="39"/>
      <c r="J69" s="39"/>
      <c r="K69" s="39"/>
      <c r="L69" s="39"/>
      <c r="M69" s="39"/>
      <c r="N69" s="39"/>
      <c r="O69" s="39"/>
      <c r="P69" s="39"/>
      <c r="Q69" s="39"/>
      <c r="R69" s="39"/>
      <c r="S69" s="39"/>
    </row>
    <row r="70" spans="2:19" s="71" customFormat="1" ht="15" customHeight="1" outlineLevel="1">
      <c r="B70" s="608"/>
      <c r="C70" s="39"/>
      <c r="D70" s="1"/>
      <c r="E70" s="39"/>
      <c r="F70" s="39"/>
      <c r="G70" s="39"/>
      <c r="H70" s="39"/>
      <c r="I70" s="39"/>
      <c r="J70" s="39"/>
      <c r="K70" s="39"/>
      <c r="L70" s="39"/>
      <c r="M70" s="39"/>
      <c r="N70" s="39"/>
      <c r="O70" s="39"/>
      <c r="P70" s="39"/>
      <c r="Q70" s="39"/>
      <c r="R70" s="39"/>
      <c r="S70" s="39"/>
    </row>
    <row r="71" spans="2:19" s="71" customFormat="1" ht="15" customHeight="1" outlineLevel="1">
      <c r="B71" s="608"/>
      <c r="C71" s="604" t="s">
        <v>368</v>
      </c>
      <c r="D71" s="606" t="s">
        <v>369</v>
      </c>
      <c r="E71" s="606"/>
      <c r="F71" s="39"/>
      <c r="G71" s="39"/>
      <c r="H71" s="39"/>
      <c r="I71" s="39"/>
      <c r="J71" s="39"/>
      <c r="K71" s="39"/>
      <c r="L71" s="39"/>
      <c r="M71" s="39"/>
      <c r="N71" s="39"/>
      <c r="O71" s="39"/>
      <c r="P71" s="39"/>
      <c r="Q71" s="39"/>
      <c r="R71" s="39"/>
      <c r="S71" s="39"/>
    </row>
    <row r="72" spans="2:19" s="71" customFormat="1" ht="15" customHeight="1" outlineLevel="1">
      <c r="B72" s="608"/>
      <c r="C72" s="604"/>
      <c r="D72" s="39" t="s">
        <v>358</v>
      </c>
      <c r="E72" s="39"/>
      <c r="F72" s="39"/>
      <c r="G72" s="39"/>
      <c r="H72" s="39"/>
      <c r="I72" s="39"/>
      <c r="J72" s="39"/>
      <c r="K72" s="39"/>
      <c r="L72" s="39"/>
      <c r="M72" s="39"/>
      <c r="N72" s="39"/>
      <c r="O72" s="39"/>
      <c r="P72" s="39"/>
      <c r="Q72" s="39"/>
      <c r="R72" s="39"/>
      <c r="S72" s="39"/>
    </row>
    <row r="73" spans="2:19" s="71" customFormat="1" ht="15" customHeight="1" outlineLevel="1">
      <c r="B73" s="608"/>
      <c r="C73" s="604"/>
      <c r="D73" s="1" t="s">
        <v>488</v>
      </c>
      <c r="E73" s="39"/>
      <c r="F73" s="39"/>
      <c r="G73" s="39"/>
      <c r="H73" s="39"/>
      <c r="I73" s="39"/>
      <c r="J73" s="39"/>
      <c r="K73" s="39"/>
      <c r="L73" s="39"/>
      <c r="M73" s="39"/>
      <c r="N73" s="39"/>
      <c r="O73" s="39"/>
      <c r="P73" s="39"/>
      <c r="Q73" s="39"/>
      <c r="R73" s="39"/>
      <c r="S73" s="39"/>
    </row>
    <row r="74" spans="2:19" s="71" customFormat="1" ht="15" customHeight="1" outlineLevel="1">
      <c r="B74" s="608"/>
      <c r="C74" s="604"/>
      <c r="D74" s="39" t="s">
        <v>370</v>
      </c>
      <c r="E74" s="39"/>
      <c r="F74" s="39"/>
      <c r="G74" s="39"/>
      <c r="H74" s="39"/>
      <c r="I74" s="39"/>
      <c r="J74" s="39"/>
      <c r="K74" s="39"/>
      <c r="L74" s="39"/>
      <c r="M74" s="39"/>
      <c r="N74" s="39"/>
      <c r="O74" s="39"/>
      <c r="P74" s="39"/>
      <c r="Q74" s="39"/>
      <c r="R74" s="39"/>
      <c r="S74" s="39"/>
    </row>
    <row r="75" spans="2:19" s="71" customFormat="1" ht="15" customHeight="1" outlineLevel="1">
      <c r="B75" s="608"/>
      <c r="C75" s="604"/>
      <c r="D75" s="1" t="s">
        <v>371</v>
      </c>
      <c r="E75" s="39"/>
      <c r="F75" s="39"/>
      <c r="G75" s="39"/>
      <c r="H75" s="39"/>
      <c r="I75" s="39"/>
      <c r="J75" s="39"/>
      <c r="K75" s="39"/>
      <c r="L75" s="39"/>
      <c r="M75" s="39"/>
      <c r="N75" s="39"/>
      <c r="O75" s="39"/>
      <c r="P75" s="39"/>
      <c r="Q75" s="39"/>
      <c r="R75" s="39"/>
      <c r="S75" s="39"/>
    </row>
    <row r="76" spans="2:19" s="71" customFormat="1" ht="15" customHeight="1" outlineLevel="1">
      <c r="B76" s="608"/>
      <c r="C76" s="604"/>
      <c r="D76" s="386" t="s">
        <v>325</v>
      </c>
      <c r="E76" s="39" t="s">
        <v>372</v>
      </c>
      <c r="F76" s="39"/>
      <c r="G76" s="39"/>
      <c r="H76" s="39"/>
      <c r="I76" s="39"/>
      <c r="J76" s="39"/>
      <c r="K76" s="39"/>
      <c r="L76" s="39"/>
      <c r="M76" s="39"/>
      <c r="N76" s="39"/>
      <c r="O76" s="39"/>
      <c r="P76" s="39"/>
      <c r="Q76" s="39"/>
      <c r="R76" s="39"/>
      <c r="S76" s="39"/>
    </row>
    <row r="77" spans="2:19" s="71" customFormat="1" ht="15" customHeight="1" outlineLevel="1">
      <c r="B77" s="608"/>
      <c r="C77" s="604"/>
      <c r="D77" s="386" t="s">
        <v>325</v>
      </c>
      <c r="E77" s="39" t="s">
        <v>373</v>
      </c>
      <c r="F77" s="39"/>
      <c r="G77" s="39"/>
      <c r="H77" s="39"/>
      <c r="I77" s="39"/>
      <c r="J77" s="39"/>
      <c r="K77" s="39"/>
      <c r="L77" s="39"/>
      <c r="M77" s="39"/>
      <c r="N77" s="39"/>
      <c r="O77" s="39"/>
      <c r="P77" s="39"/>
      <c r="Q77" s="39"/>
      <c r="R77" s="39"/>
      <c r="S77" s="39"/>
    </row>
    <row r="78" spans="2:19" s="71" customFormat="1" ht="15" customHeight="1" outlineLevel="1">
      <c r="B78" s="608"/>
      <c r="C78" s="604"/>
      <c r="D78" s="386" t="s">
        <v>325</v>
      </c>
      <c r="E78" s="39" t="s">
        <v>489</v>
      </c>
      <c r="F78" s="39"/>
      <c r="G78" s="39"/>
      <c r="H78" s="39"/>
      <c r="I78" s="39"/>
      <c r="J78" s="39"/>
      <c r="K78" s="39"/>
      <c r="L78" s="39"/>
      <c r="M78" s="39"/>
      <c r="N78" s="39"/>
      <c r="O78" s="39"/>
      <c r="P78" s="39"/>
      <c r="Q78" s="39"/>
      <c r="R78" s="39"/>
      <c r="S78" s="39"/>
    </row>
    <row r="79" spans="2:19" s="71" customFormat="1" ht="15" customHeight="1" outlineLevel="1">
      <c r="B79" s="608"/>
      <c r="C79" s="604"/>
      <c r="D79" s="386" t="s">
        <v>325</v>
      </c>
      <c r="E79" s="39" t="s">
        <v>374</v>
      </c>
      <c r="F79" s="39"/>
      <c r="G79" s="39"/>
      <c r="H79" s="39"/>
      <c r="I79" s="39"/>
      <c r="J79" s="39"/>
      <c r="K79" s="39"/>
      <c r="L79" s="39"/>
      <c r="M79" s="39"/>
      <c r="N79" s="39"/>
      <c r="O79" s="39"/>
      <c r="P79" s="39"/>
      <c r="Q79" s="39"/>
      <c r="R79" s="39"/>
      <c r="S79" s="39"/>
    </row>
    <row r="80" spans="2:19" s="71" customFormat="1" ht="15" customHeight="1" outlineLevel="1">
      <c r="B80" s="608"/>
      <c r="C80" s="604"/>
      <c r="D80" s="386" t="s">
        <v>325</v>
      </c>
      <c r="E80" s="39" t="s">
        <v>375</v>
      </c>
      <c r="F80" s="39"/>
      <c r="G80" s="39"/>
      <c r="H80" s="39"/>
      <c r="I80" s="39"/>
      <c r="J80" s="39"/>
      <c r="K80" s="39"/>
      <c r="L80" s="39"/>
      <c r="M80" s="39"/>
      <c r="N80" s="39"/>
      <c r="O80" s="39"/>
      <c r="P80" s="39"/>
      <c r="Q80" s="39"/>
      <c r="R80" s="39"/>
      <c r="S80" s="39"/>
    </row>
    <row r="81" spans="2:19" s="71" customFormat="1" ht="15" customHeight="1" outlineLevel="1">
      <c r="B81" s="608"/>
      <c r="C81" s="604"/>
      <c r="D81" s="386" t="s">
        <v>325</v>
      </c>
      <c r="E81" s="39" t="s">
        <v>376</v>
      </c>
      <c r="F81" s="39"/>
      <c r="G81" s="39"/>
      <c r="H81" s="39"/>
      <c r="I81" s="39"/>
      <c r="J81" s="39"/>
      <c r="K81" s="39"/>
      <c r="L81" s="39"/>
      <c r="M81" s="39"/>
      <c r="N81" s="39"/>
      <c r="O81" s="39"/>
      <c r="P81" s="39"/>
      <c r="Q81" s="39"/>
      <c r="R81" s="39"/>
      <c r="S81" s="39"/>
    </row>
    <row r="82" spans="2:19" s="71" customFormat="1" ht="15" customHeight="1">
      <c r="B82" s="39"/>
      <c r="C82" s="39"/>
      <c r="D82" s="1"/>
      <c r="E82" s="39"/>
      <c r="F82" s="39"/>
      <c r="G82" s="39"/>
      <c r="H82" s="39"/>
      <c r="I82" s="39"/>
      <c r="J82" s="39"/>
      <c r="K82" s="39"/>
      <c r="L82" s="39"/>
      <c r="M82" s="39"/>
      <c r="N82" s="39"/>
      <c r="O82" s="39"/>
      <c r="P82" s="39"/>
      <c r="Q82" s="39"/>
      <c r="R82" s="39"/>
      <c r="S82" s="39"/>
    </row>
    <row r="83" spans="2:19" s="71" customFormat="1" ht="15" customHeight="1" thickBot="1">
      <c r="B83" s="39"/>
      <c r="C83" s="39"/>
      <c r="D83" s="1"/>
      <c r="E83" s="39"/>
      <c r="F83" s="39"/>
      <c r="G83" s="39"/>
      <c r="H83" s="39"/>
      <c r="I83" s="39"/>
      <c r="J83" s="39"/>
      <c r="K83" s="39"/>
      <c r="L83" s="39"/>
      <c r="M83" s="39"/>
      <c r="N83" s="39"/>
      <c r="O83" s="39"/>
      <c r="P83" s="39"/>
      <c r="Q83" s="39"/>
      <c r="R83" s="39"/>
      <c r="S83" s="39"/>
    </row>
    <row r="84" spans="2:19" s="71" customFormat="1" ht="15" customHeight="1">
      <c r="B84" s="393" t="s">
        <v>467</v>
      </c>
      <c r="C84" s="39"/>
      <c r="D84" s="1"/>
      <c r="E84" s="39"/>
      <c r="F84" s="39"/>
      <c r="G84" s="39"/>
      <c r="H84" s="39"/>
      <c r="I84" s="39"/>
      <c r="J84" s="39"/>
      <c r="K84" s="39"/>
      <c r="L84" s="39"/>
      <c r="M84" s="39"/>
      <c r="N84" s="39"/>
      <c r="O84" s="39"/>
      <c r="P84" s="39"/>
      <c r="Q84" s="39"/>
      <c r="R84" s="39"/>
      <c r="S84" s="39"/>
    </row>
    <row r="85" spans="2:19" s="71" customFormat="1" ht="15" customHeight="1" outlineLevel="1">
      <c r="B85" s="608" t="s">
        <v>377</v>
      </c>
      <c r="C85" s="604" t="s">
        <v>378</v>
      </c>
      <c r="D85" s="606" t="s">
        <v>379</v>
      </c>
      <c r="E85" s="606"/>
      <c r="F85" s="39"/>
      <c r="G85" s="38"/>
      <c r="H85" s="38"/>
      <c r="I85" s="38"/>
      <c r="J85" s="38"/>
      <c r="K85" s="38"/>
      <c r="L85" s="38"/>
      <c r="M85" s="38"/>
      <c r="N85" s="38"/>
      <c r="O85" s="38"/>
      <c r="P85" s="38"/>
      <c r="Q85" s="38"/>
      <c r="R85" s="38"/>
      <c r="S85" s="38"/>
    </row>
    <row r="86" spans="2:19" s="71" customFormat="1" ht="15" customHeight="1" outlineLevel="1">
      <c r="B86" s="608"/>
      <c r="C86" s="604"/>
      <c r="D86" s="39" t="s">
        <v>380</v>
      </c>
      <c r="E86" s="39"/>
      <c r="F86" s="39"/>
      <c r="G86" s="38"/>
      <c r="H86" s="38"/>
      <c r="I86" s="38"/>
      <c r="J86" s="38"/>
      <c r="K86" s="38"/>
      <c r="L86" s="38"/>
      <c r="M86" s="38"/>
      <c r="N86" s="38"/>
      <c r="O86" s="38"/>
      <c r="P86" s="38"/>
      <c r="Q86" s="38"/>
      <c r="R86" s="38"/>
      <c r="S86" s="38"/>
    </row>
    <row r="87" spans="2:19" s="71" customFormat="1" ht="15" customHeight="1" outlineLevel="1">
      <c r="B87" s="608"/>
      <c r="C87" s="604"/>
      <c r="D87" s="39" t="s">
        <v>381</v>
      </c>
      <c r="E87" s="39"/>
      <c r="F87" s="39"/>
      <c r="G87" s="38"/>
      <c r="H87" s="38"/>
      <c r="I87" s="38"/>
      <c r="J87" s="38"/>
      <c r="K87" s="38"/>
      <c r="L87" s="38"/>
      <c r="M87" s="38"/>
      <c r="N87" s="38"/>
      <c r="O87" s="38"/>
      <c r="P87" s="38"/>
      <c r="Q87" s="38"/>
      <c r="R87" s="38"/>
      <c r="S87" s="38"/>
    </row>
    <row r="88" spans="2:19" s="71" customFormat="1" ht="15" customHeight="1" outlineLevel="1">
      <c r="B88" s="608"/>
      <c r="C88" s="604"/>
      <c r="D88" s="386" t="s">
        <v>325</v>
      </c>
      <c r="E88" s="39" t="s">
        <v>382</v>
      </c>
      <c r="F88" s="39"/>
      <c r="G88" s="38"/>
      <c r="H88" s="38"/>
      <c r="I88" s="38"/>
      <c r="J88" s="38"/>
      <c r="K88" s="38"/>
      <c r="L88" s="38"/>
      <c r="M88" s="38"/>
      <c r="N88" s="38"/>
      <c r="O88" s="38"/>
      <c r="P88" s="38"/>
      <c r="Q88" s="38"/>
      <c r="R88" s="38"/>
      <c r="S88" s="38"/>
    </row>
    <row r="89" spans="2:19" s="71" customFormat="1" ht="15" customHeight="1" outlineLevel="1">
      <c r="B89" s="608"/>
      <c r="C89" s="604"/>
      <c r="D89" s="39" t="s">
        <v>490</v>
      </c>
      <c r="E89" s="39"/>
      <c r="F89" s="39"/>
      <c r="G89" s="38"/>
      <c r="H89" s="38"/>
      <c r="I89" s="38"/>
      <c r="J89" s="38"/>
      <c r="K89" s="38"/>
      <c r="L89" s="38"/>
      <c r="M89" s="38"/>
      <c r="N89" s="38"/>
      <c r="O89" s="38"/>
      <c r="P89" s="38"/>
      <c r="Q89" s="38"/>
      <c r="R89" s="38"/>
      <c r="S89" s="38"/>
    </row>
    <row r="90" spans="2:19" s="71" customFormat="1" ht="15" customHeight="1" outlineLevel="1">
      <c r="B90" s="608"/>
      <c r="C90" s="39"/>
      <c r="D90" s="39"/>
      <c r="E90" s="39"/>
      <c r="F90" s="39"/>
      <c r="G90" s="38"/>
      <c r="H90" s="38"/>
      <c r="I90" s="38"/>
      <c r="J90" s="38"/>
      <c r="K90" s="38"/>
      <c r="L90" s="38"/>
      <c r="M90" s="38"/>
      <c r="N90" s="38"/>
      <c r="O90" s="38"/>
      <c r="P90" s="38"/>
      <c r="Q90" s="38"/>
      <c r="R90" s="38"/>
      <c r="S90" s="38"/>
    </row>
    <row r="91" spans="2:19" s="71" customFormat="1" ht="15" customHeight="1" outlineLevel="1">
      <c r="B91" s="608"/>
      <c r="C91" s="39"/>
      <c r="D91" s="39"/>
      <c r="E91" s="39"/>
      <c r="F91" s="39"/>
      <c r="G91" s="38"/>
      <c r="H91" s="38"/>
      <c r="I91" s="38"/>
      <c r="J91" s="38"/>
      <c r="K91" s="38"/>
      <c r="L91" s="38"/>
      <c r="M91" s="38"/>
      <c r="N91" s="38"/>
      <c r="O91" s="38"/>
      <c r="P91" s="38"/>
      <c r="Q91" s="38"/>
      <c r="R91" s="38"/>
      <c r="S91" s="38"/>
    </row>
    <row r="92" spans="2:19" s="71" customFormat="1" ht="15" customHeight="1" outlineLevel="1">
      <c r="B92" s="608"/>
      <c r="C92" s="604" t="s">
        <v>383</v>
      </c>
      <c r="D92" s="606" t="s">
        <v>491</v>
      </c>
      <c r="E92" s="606"/>
      <c r="F92" s="39"/>
      <c r="G92" s="38"/>
      <c r="H92" s="38"/>
      <c r="I92" s="38"/>
      <c r="J92" s="38"/>
      <c r="K92" s="38"/>
      <c r="L92" s="38"/>
      <c r="M92" s="38"/>
      <c r="N92" s="38"/>
      <c r="O92" s="38"/>
      <c r="P92" s="38"/>
      <c r="Q92" s="38"/>
      <c r="R92" s="38"/>
      <c r="S92" s="38"/>
    </row>
    <row r="93" spans="2:19" s="71" customFormat="1" ht="15" customHeight="1" outlineLevel="1">
      <c r="B93" s="608"/>
      <c r="C93" s="604"/>
      <c r="D93" s="39" t="s">
        <v>384</v>
      </c>
      <c r="E93" s="39"/>
      <c r="F93" s="39"/>
      <c r="G93" s="38"/>
      <c r="H93" s="38"/>
      <c r="I93" s="38"/>
      <c r="J93" s="38"/>
      <c r="K93" s="38"/>
      <c r="L93" s="38"/>
      <c r="M93" s="38"/>
      <c r="N93" s="38"/>
      <c r="O93" s="38"/>
      <c r="P93" s="38"/>
      <c r="Q93" s="38"/>
      <c r="R93" s="38"/>
      <c r="S93" s="38"/>
    </row>
    <row r="94" spans="2:19" s="71" customFormat="1" ht="15" customHeight="1" outlineLevel="1">
      <c r="B94" s="608"/>
      <c r="C94" s="604"/>
      <c r="D94" s="39" t="s">
        <v>385</v>
      </c>
      <c r="E94" s="39"/>
      <c r="F94" s="39"/>
      <c r="G94" s="38"/>
      <c r="H94" s="38"/>
      <c r="I94" s="38"/>
      <c r="J94" s="38"/>
      <c r="K94" s="38"/>
      <c r="L94" s="38"/>
      <c r="M94" s="38"/>
      <c r="N94" s="38"/>
      <c r="O94" s="38"/>
      <c r="P94" s="38"/>
      <c r="Q94" s="38"/>
      <c r="R94" s="38"/>
      <c r="S94" s="38"/>
    </row>
    <row r="95" spans="2:19" s="71" customFormat="1" ht="15" customHeight="1" outlineLevel="1">
      <c r="B95" s="608"/>
      <c r="C95" s="604"/>
      <c r="D95" s="39" t="s">
        <v>386</v>
      </c>
      <c r="E95" s="39"/>
      <c r="F95" s="39"/>
      <c r="G95" s="38"/>
      <c r="H95" s="38"/>
      <c r="I95" s="38"/>
      <c r="J95" s="38"/>
      <c r="K95" s="38"/>
      <c r="L95" s="38"/>
      <c r="M95" s="38"/>
      <c r="N95" s="38"/>
      <c r="O95" s="38"/>
      <c r="P95" s="38"/>
      <c r="Q95" s="38"/>
      <c r="R95" s="38"/>
      <c r="S95" s="38"/>
    </row>
    <row r="96" spans="2:19" s="71" customFormat="1" ht="15" customHeight="1" outlineLevel="1">
      <c r="B96" s="608"/>
      <c r="C96" s="604"/>
      <c r="D96" s="386" t="s">
        <v>325</v>
      </c>
      <c r="E96" s="39" t="s">
        <v>492</v>
      </c>
      <c r="F96" s="39"/>
      <c r="G96" s="38"/>
      <c r="H96" s="38"/>
      <c r="I96" s="38"/>
      <c r="J96" s="38"/>
      <c r="K96" s="38"/>
      <c r="L96" s="38"/>
      <c r="M96" s="38"/>
      <c r="N96" s="38"/>
      <c r="O96" s="38"/>
      <c r="P96" s="38"/>
      <c r="Q96" s="38"/>
      <c r="R96" s="38"/>
      <c r="S96" s="38"/>
    </row>
    <row r="97" spans="2:19" s="71" customFormat="1" ht="15" customHeight="1" outlineLevel="1">
      <c r="B97" s="608"/>
      <c r="C97" s="604"/>
      <c r="D97" s="39" t="s">
        <v>387</v>
      </c>
      <c r="E97" s="39"/>
      <c r="F97" s="39"/>
      <c r="G97" s="38"/>
      <c r="H97" s="38"/>
      <c r="I97" s="38"/>
      <c r="J97" s="38"/>
      <c r="K97" s="38"/>
      <c r="L97" s="38"/>
      <c r="M97" s="38"/>
      <c r="N97" s="38"/>
      <c r="O97" s="38"/>
      <c r="P97" s="38"/>
      <c r="Q97" s="38"/>
      <c r="R97" s="38"/>
      <c r="S97" s="38"/>
    </row>
    <row r="98" spans="2:19" s="71" customFormat="1" ht="15" customHeight="1" outlineLevel="1">
      <c r="B98" s="608"/>
      <c r="C98" s="39"/>
      <c r="D98" s="39"/>
      <c r="E98" s="39"/>
      <c r="F98" s="39"/>
      <c r="G98" s="38"/>
      <c r="H98" s="38"/>
      <c r="I98" s="38"/>
      <c r="J98" s="38"/>
      <c r="K98" s="38"/>
      <c r="L98" s="38"/>
      <c r="M98" s="38"/>
      <c r="N98" s="38"/>
      <c r="O98" s="38"/>
      <c r="P98" s="38"/>
      <c r="Q98" s="38"/>
      <c r="R98" s="38"/>
      <c r="S98" s="38"/>
    </row>
    <row r="99" spans="2:19" s="71" customFormat="1" ht="15" customHeight="1" outlineLevel="1">
      <c r="B99" s="608"/>
      <c r="C99" s="39"/>
      <c r="D99" s="39"/>
      <c r="E99" s="39"/>
      <c r="F99" s="39"/>
      <c r="G99" s="38"/>
      <c r="H99" s="38"/>
      <c r="I99" s="38"/>
      <c r="J99" s="38"/>
      <c r="K99" s="38"/>
      <c r="L99" s="38"/>
      <c r="M99" s="38"/>
      <c r="N99" s="38"/>
      <c r="O99" s="38"/>
      <c r="P99" s="38"/>
      <c r="Q99" s="38"/>
      <c r="R99" s="38"/>
      <c r="S99" s="38"/>
    </row>
    <row r="100" spans="2:19" s="71" customFormat="1" ht="15" customHeight="1" outlineLevel="1">
      <c r="B100" s="608"/>
      <c r="C100" s="604" t="s">
        <v>383</v>
      </c>
      <c r="D100" s="606" t="s">
        <v>388</v>
      </c>
      <c r="E100" s="606"/>
      <c r="F100" s="39"/>
      <c r="G100" s="38"/>
      <c r="H100" s="38"/>
      <c r="I100" s="38"/>
      <c r="J100" s="38"/>
      <c r="K100" s="38"/>
      <c r="L100" s="38"/>
      <c r="M100" s="38"/>
      <c r="N100" s="38"/>
      <c r="O100" s="38"/>
      <c r="P100" s="38"/>
      <c r="Q100" s="38"/>
      <c r="R100" s="38"/>
      <c r="S100" s="38"/>
    </row>
    <row r="101" spans="2:19" s="71" customFormat="1" ht="15" customHeight="1" outlineLevel="1">
      <c r="B101" s="608"/>
      <c r="C101" s="604"/>
      <c r="D101" s="39" t="s">
        <v>389</v>
      </c>
      <c r="E101" s="39"/>
      <c r="F101" s="39"/>
      <c r="G101" s="38"/>
      <c r="H101" s="38"/>
      <c r="I101" s="38"/>
      <c r="J101" s="38"/>
      <c r="K101" s="38"/>
      <c r="L101" s="38"/>
      <c r="M101" s="38"/>
      <c r="N101" s="38"/>
      <c r="O101" s="38"/>
      <c r="P101" s="38"/>
      <c r="Q101" s="38"/>
      <c r="R101" s="38"/>
      <c r="S101" s="38"/>
    </row>
    <row r="102" spans="2:19" s="71" customFormat="1" ht="15" customHeight="1" outlineLevel="1">
      <c r="B102" s="608"/>
      <c r="C102" s="604"/>
      <c r="D102" s="39" t="s">
        <v>390</v>
      </c>
      <c r="E102" s="39"/>
      <c r="F102" s="39"/>
      <c r="G102" s="38"/>
      <c r="H102" s="38"/>
      <c r="I102" s="38"/>
      <c r="J102" s="38"/>
      <c r="K102" s="38"/>
      <c r="L102" s="38"/>
      <c r="M102" s="38"/>
      <c r="N102" s="38"/>
      <c r="O102" s="38"/>
      <c r="P102" s="38"/>
      <c r="Q102" s="38"/>
      <c r="R102" s="38"/>
      <c r="S102" s="38"/>
    </row>
    <row r="103" spans="2:19" s="71" customFormat="1" ht="15" customHeight="1" outlineLevel="1">
      <c r="B103" s="608"/>
      <c r="C103" s="604"/>
      <c r="D103" s="386" t="s">
        <v>325</v>
      </c>
      <c r="E103" s="374" t="s">
        <v>550</v>
      </c>
      <c r="F103" s="39"/>
      <c r="G103" s="38"/>
      <c r="H103" s="38"/>
      <c r="I103" s="38"/>
      <c r="J103" s="38"/>
      <c r="K103" s="38"/>
      <c r="L103" s="38"/>
      <c r="M103" s="38"/>
      <c r="N103" s="38"/>
      <c r="O103" s="38"/>
      <c r="P103" s="38"/>
      <c r="Q103" s="38"/>
      <c r="R103" s="38"/>
      <c r="S103" s="38"/>
    </row>
    <row r="104" spans="2:19" s="71" customFormat="1" ht="15" customHeight="1" outlineLevel="1">
      <c r="B104" s="608"/>
      <c r="C104" s="604"/>
      <c r="D104" s="386" t="s">
        <v>325</v>
      </c>
      <c r="E104" s="394" t="s">
        <v>493</v>
      </c>
      <c r="F104" s="39"/>
      <c r="G104" s="38"/>
      <c r="H104" s="38"/>
      <c r="I104" s="38"/>
      <c r="J104" s="38"/>
      <c r="K104" s="38"/>
      <c r="L104" s="38"/>
      <c r="M104" s="38"/>
      <c r="N104" s="38"/>
      <c r="O104" s="38"/>
      <c r="P104" s="38"/>
      <c r="Q104" s="38"/>
      <c r="R104" s="38"/>
      <c r="S104" s="38"/>
    </row>
    <row r="105" spans="2:19" s="71" customFormat="1" ht="15" customHeight="1" outlineLevel="1">
      <c r="B105" s="608"/>
      <c r="C105" s="604"/>
      <c r="D105" s="386" t="s">
        <v>325</v>
      </c>
      <c r="E105" s="374" t="s">
        <v>391</v>
      </c>
      <c r="F105" s="39"/>
      <c r="G105" s="38"/>
      <c r="H105" s="38"/>
      <c r="I105" s="38"/>
      <c r="J105" s="38"/>
      <c r="K105" s="38"/>
      <c r="L105" s="38"/>
      <c r="M105" s="38"/>
      <c r="N105" s="38"/>
      <c r="O105" s="38"/>
      <c r="P105" s="38"/>
      <c r="Q105" s="38"/>
      <c r="R105" s="38"/>
      <c r="S105" s="38"/>
    </row>
    <row r="106" spans="2:19" s="71" customFormat="1" ht="15" customHeight="1">
      <c r="B106" s="39"/>
      <c r="C106" s="39"/>
      <c r="D106" s="39"/>
      <c r="E106" s="39"/>
      <c r="F106" s="39"/>
      <c r="G106" s="38"/>
      <c r="H106" s="38"/>
      <c r="I106" s="38"/>
      <c r="J106" s="38"/>
      <c r="K106" s="38"/>
      <c r="L106" s="38"/>
      <c r="M106" s="38"/>
      <c r="N106" s="38"/>
      <c r="O106" s="38"/>
      <c r="P106" s="38"/>
      <c r="Q106" s="38"/>
      <c r="R106" s="38"/>
      <c r="S106" s="38"/>
    </row>
    <row r="107" spans="2:19" s="71" customFormat="1" ht="15" customHeight="1" thickBot="1">
      <c r="B107" s="39"/>
      <c r="C107" s="39"/>
      <c r="D107" s="39"/>
      <c r="E107" s="39"/>
      <c r="F107" s="39"/>
      <c r="G107" s="38"/>
      <c r="H107" s="38"/>
      <c r="I107" s="38"/>
      <c r="J107" s="38"/>
      <c r="K107" s="38"/>
      <c r="L107" s="38"/>
      <c r="M107" s="38"/>
      <c r="N107" s="38"/>
      <c r="O107" s="38"/>
      <c r="P107" s="38"/>
      <c r="Q107" s="38"/>
      <c r="R107" s="38"/>
      <c r="S107" s="38"/>
    </row>
    <row r="108" spans="2:19" s="71" customFormat="1" ht="15" customHeight="1">
      <c r="B108" s="393" t="s">
        <v>468</v>
      </c>
      <c r="C108" s="39"/>
      <c r="D108" s="39"/>
      <c r="E108" s="39"/>
      <c r="F108" s="39"/>
      <c r="G108" s="38"/>
      <c r="H108" s="38"/>
      <c r="I108" s="38"/>
      <c r="J108" s="38"/>
      <c r="K108" s="38"/>
      <c r="L108" s="38"/>
      <c r="M108" s="38"/>
      <c r="N108" s="38"/>
      <c r="O108" s="38"/>
      <c r="P108" s="38"/>
      <c r="Q108" s="38"/>
      <c r="R108" s="38"/>
      <c r="S108" s="38"/>
    </row>
    <row r="109" spans="2:19" s="71" customFormat="1" ht="15" customHeight="1" outlineLevel="1">
      <c r="B109" s="608" t="s">
        <v>392</v>
      </c>
      <c r="C109" s="604" t="s">
        <v>90</v>
      </c>
      <c r="D109" s="606" t="s">
        <v>393</v>
      </c>
      <c r="E109" s="606"/>
      <c r="F109" s="39"/>
      <c r="G109" s="38"/>
      <c r="H109" s="38"/>
      <c r="I109" s="38"/>
      <c r="J109" s="38"/>
      <c r="K109" s="38"/>
      <c r="L109" s="38"/>
      <c r="M109" s="38"/>
      <c r="N109" s="38"/>
      <c r="O109" s="38"/>
      <c r="P109" s="38"/>
      <c r="Q109" s="38"/>
      <c r="R109" s="38"/>
      <c r="S109" s="38"/>
    </row>
    <row r="110" spans="2:19" s="71" customFormat="1" ht="15" customHeight="1" outlineLevel="1">
      <c r="B110" s="608"/>
      <c r="C110" s="604"/>
      <c r="D110" s="39" t="s">
        <v>394</v>
      </c>
      <c r="E110" s="39"/>
      <c r="F110" s="39"/>
      <c r="G110" s="38"/>
      <c r="H110" s="38"/>
      <c r="I110" s="38"/>
      <c r="J110" s="38"/>
      <c r="K110" s="38"/>
      <c r="L110" s="38"/>
      <c r="M110" s="38"/>
      <c r="N110" s="38"/>
      <c r="O110" s="38"/>
      <c r="P110" s="38"/>
      <c r="Q110" s="38"/>
      <c r="R110" s="38"/>
      <c r="S110" s="38"/>
    </row>
    <row r="111" spans="2:19" s="71" customFormat="1" ht="15" customHeight="1" outlineLevel="1">
      <c r="B111" s="608"/>
      <c r="C111" s="39"/>
      <c r="D111" s="39"/>
      <c r="E111" s="39"/>
      <c r="F111" s="39"/>
      <c r="G111" s="38"/>
      <c r="H111" s="38"/>
      <c r="I111" s="38"/>
      <c r="J111" s="38"/>
      <c r="K111" s="38"/>
      <c r="L111" s="38"/>
      <c r="M111" s="38"/>
      <c r="N111" s="38"/>
      <c r="O111" s="38"/>
      <c r="P111" s="38"/>
      <c r="Q111" s="38"/>
      <c r="R111" s="38"/>
      <c r="S111" s="38"/>
    </row>
    <row r="112" spans="2:19" s="71" customFormat="1" ht="15" customHeight="1" outlineLevel="1">
      <c r="B112" s="608"/>
      <c r="C112" s="39"/>
      <c r="D112" s="39"/>
      <c r="E112" s="39"/>
      <c r="F112" s="39"/>
      <c r="G112" s="38"/>
      <c r="H112" s="38"/>
      <c r="I112" s="38"/>
      <c r="J112" s="38"/>
      <c r="K112" s="38"/>
      <c r="L112" s="38"/>
      <c r="M112" s="38"/>
      <c r="N112" s="38"/>
      <c r="O112" s="38"/>
      <c r="P112" s="38"/>
      <c r="Q112" s="38"/>
      <c r="R112" s="38"/>
      <c r="S112" s="38"/>
    </row>
    <row r="113" spans="2:19" s="71" customFormat="1" ht="15" customHeight="1" outlineLevel="1">
      <c r="B113" s="608"/>
      <c r="C113" s="604" t="s">
        <v>395</v>
      </c>
      <c r="D113" s="606" t="s">
        <v>396</v>
      </c>
      <c r="E113" s="606"/>
      <c r="F113" s="39"/>
      <c r="G113" s="38"/>
      <c r="H113" s="38"/>
      <c r="I113" s="38"/>
      <c r="J113" s="38"/>
      <c r="K113" s="38"/>
      <c r="L113" s="38"/>
      <c r="M113" s="38"/>
      <c r="N113" s="38"/>
      <c r="O113" s="38"/>
      <c r="P113" s="38"/>
      <c r="Q113" s="38"/>
      <c r="R113" s="38"/>
      <c r="S113" s="38"/>
    </row>
    <row r="114" spans="2:19" s="71" customFormat="1" ht="15" customHeight="1" outlineLevel="1">
      <c r="B114" s="608"/>
      <c r="C114" s="604"/>
      <c r="D114" s="39" t="s">
        <v>397</v>
      </c>
      <c r="E114" s="39"/>
      <c r="F114" s="39"/>
      <c r="G114" s="38"/>
      <c r="H114" s="38"/>
      <c r="I114" s="38"/>
      <c r="J114" s="38"/>
      <c r="K114" s="38"/>
      <c r="L114" s="38"/>
      <c r="M114" s="38"/>
      <c r="N114" s="38"/>
      <c r="O114" s="38"/>
      <c r="P114" s="38"/>
      <c r="Q114" s="38"/>
      <c r="R114" s="38"/>
      <c r="S114" s="38"/>
    </row>
    <row r="115" spans="2:19" s="71" customFormat="1" ht="15" customHeight="1" outlineLevel="1">
      <c r="B115" s="608"/>
      <c r="C115" s="604"/>
      <c r="D115" s="39" t="s">
        <v>398</v>
      </c>
      <c r="E115" s="39"/>
      <c r="F115" s="39"/>
      <c r="G115" s="38"/>
      <c r="H115" s="38"/>
      <c r="I115" s="38"/>
      <c r="J115" s="38"/>
      <c r="K115" s="38"/>
      <c r="L115" s="38"/>
      <c r="M115" s="38"/>
      <c r="N115" s="38"/>
      <c r="O115" s="38"/>
      <c r="P115" s="38"/>
      <c r="Q115" s="38"/>
      <c r="R115" s="38"/>
      <c r="S115" s="38"/>
    </row>
    <row r="116" spans="2:19" s="71" customFormat="1" ht="15" customHeight="1" outlineLevel="1">
      <c r="B116" s="608"/>
      <c r="C116" s="604"/>
      <c r="D116" s="39" t="s">
        <v>494</v>
      </c>
      <c r="E116" s="39"/>
      <c r="F116" s="39"/>
      <c r="G116" s="38"/>
      <c r="H116" s="38"/>
      <c r="I116" s="38"/>
      <c r="J116" s="38"/>
      <c r="K116" s="38"/>
      <c r="L116" s="38"/>
      <c r="M116" s="38"/>
      <c r="N116" s="38"/>
      <c r="O116" s="38"/>
      <c r="P116" s="38"/>
      <c r="Q116" s="38"/>
      <c r="R116" s="38"/>
      <c r="S116" s="38"/>
    </row>
    <row r="117" spans="2:19" s="71" customFormat="1" ht="15" customHeight="1" outlineLevel="1">
      <c r="B117" s="608"/>
      <c r="C117" s="604"/>
      <c r="D117" s="39" t="s">
        <v>495</v>
      </c>
      <c r="E117" s="39"/>
      <c r="F117" s="39"/>
      <c r="G117" s="38"/>
      <c r="H117" s="38"/>
      <c r="I117" s="38"/>
      <c r="J117" s="38"/>
      <c r="K117" s="38"/>
      <c r="L117" s="38"/>
      <c r="M117" s="38"/>
      <c r="N117" s="38"/>
      <c r="O117" s="38"/>
      <c r="P117" s="38"/>
      <c r="Q117" s="38"/>
      <c r="R117" s="38"/>
      <c r="S117" s="38"/>
    </row>
    <row r="118" spans="2:19" s="71" customFormat="1" ht="15" customHeight="1" outlineLevel="1">
      <c r="B118" s="608"/>
      <c r="C118" s="39"/>
      <c r="D118" s="39"/>
      <c r="E118" s="39"/>
      <c r="F118" s="39"/>
      <c r="G118" s="38"/>
      <c r="H118" s="38"/>
      <c r="I118" s="38"/>
      <c r="J118" s="38"/>
      <c r="K118" s="38"/>
      <c r="L118" s="38"/>
      <c r="M118" s="38"/>
      <c r="N118" s="38"/>
      <c r="O118" s="38"/>
      <c r="P118" s="38"/>
      <c r="Q118" s="38"/>
      <c r="R118" s="38"/>
      <c r="S118" s="38"/>
    </row>
    <row r="119" spans="2:19" s="71" customFormat="1" ht="15" customHeight="1" outlineLevel="1">
      <c r="B119" s="608"/>
      <c r="C119" s="39"/>
      <c r="D119" s="39"/>
      <c r="E119" s="39"/>
      <c r="F119" s="39"/>
      <c r="G119" s="38"/>
      <c r="H119" s="38"/>
      <c r="I119" s="38"/>
      <c r="J119" s="38"/>
      <c r="K119" s="38"/>
      <c r="L119" s="38"/>
      <c r="M119" s="38"/>
      <c r="N119" s="38"/>
      <c r="O119" s="38"/>
      <c r="P119" s="38"/>
      <c r="Q119" s="38"/>
      <c r="R119" s="38"/>
      <c r="S119" s="38"/>
    </row>
    <row r="120" spans="2:19" s="71" customFormat="1" ht="15" customHeight="1" outlineLevel="1">
      <c r="B120" s="608"/>
      <c r="C120" s="604" t="s">
        <v>395</v>
      </c>
      <c r="D120" s="606" t="s">
        <v>399</v>
      </c>
      <c r="E120" s="606"/>
      <c r="F120" s="39"/>
      <c r="G120" s="38"/>
      <c r="H120" s="38"/>
      <c r="I120" s="38"/>
      <c r="J120" s="38"/>
      <c r="K120" s="38"/>
      <c r="L120" s="38"/>
      <c r="M120" s="38"/>
      <c r="N120" s="38"/>
      <c r="O120" s="38"/>
      <c r="P120" s="38"/>
      <c r="Q120" s="38"/>
      <c r="R120" s="38"/>
      <c r="S120" s="38"/>
    </row>
    <row r="121" spans="2:19" s="71" customFormat="1" ht="15" customHeight="1" outlineLevel="1">
      <c r="B121" s="608"/>
      <c r="C121" s="604"/>
      <c r="D121" s="39" t="s">
        <v>400</v>
      </c>
      <c r="E121" s="39"/>
      <c r="F121" s="39"/>
      <c r="G121" s="38"/>
      <c r="H121" s="38"/>
      <c r="I121" s="38"/>
      <c r="J121" s="38"/>
      <c r="K121" s="38"/>
      <c r="L121" s="38"/>
      <c r="M121" s="38"/>
      <c r="N121" s="38"/>
      <c r="O121" s="38"/>
      <c r="P121" s="38"/>
      <c r="Q121" s="38"/>
      <c r="R121" s="38"/>
      <c r="S121" s="38"/>
    </row>
    <row r="122" spans="2:19" s="71" customFormat="1" ht="15" customHeight="1" outlineLevel="1">
      <c r="B122" s="608"/>
      <c r="C122" s="604"/>
      <c r="D122" s="39" t="s">
        <v>401</v>
      </c>
      <c r="E122" s="39"/>
      <c r="F122" s="39"/>
      <c r="G122" s="38"/>
      <c r="H122" s="38"/>
      <c r="I122" s="38"/>
      <c r="J122" s="38"/>
      <c r="K122" s="38"/>
      <c r="L122" s="38"/>
      <c r="M122" s="38"/>
      <c r="N122" s="38"/>
      <c r="O122" s="38"/>
      <c r="P122" s="38"/>
      <c r="Q122" s="38"/>
      <c r="R122" s="38"/>
      <c r="S122" s="38"/>
    </row>
    <row r="123" spans="2:19" s="71" customFormat="1" ht="15" customHeight="1" outlineLevel="1">
      <c r="B123" s="608"/>
      <c r="C123" s="39"/>
      <c r="D123" s="39"/>
      <c r="E123" s="39"/>
      <c r="F123" s="39"/>
      <c r="G123" s="38"/>
      <c r="H123" s="38"/>
      <c r="I123" s="38"/>
      <c r="J123" s="38"/>
      <c r="K123" s="38"/>
      <c r="L123" s="38"/>
      <c r="M123" s="38"/>
      <c r="N123" s="38"/>
      <c r="O123" s="38"/>
      <c r="P123" s="38"/>
      <c r="Q123" s="38"/>
      <c r="R123" s="38"/>
      <c r="S123" s="38"/>
    </row>
    <row r="124" spans="2:19" s="71" customFormat="1" ht="15" customHeight="1" outlineLevel="1">
      <c r="B124" s="608"/>
      <c r="C124" s="39"/>
      <c r="D124" s="39"/>
      <c r="E124" s="39"/>
      <c r="F124" s="39"/>
      <c r="G124" s="38"/>
      <c r="H124" s="38"/>
      <c r="I124" s="38"/>
      <c r="J124" s="38"/>
      <c r="K124" s="38"/>
      <c r="L124" s="38"/>
      <c r="M124" s="38"/>
      <c r="N124" s="38"/>
      <c r="O124" s="38"/>
      <c r="P124" s="38"/>
      <c r="Q124" s="38"/>
      <c r="R124" s="38"/>
      <c r="S124" s="38"/>
    </row>
    <row r="125" spans="2:19" s="71" customFormat="1" ht="15" customHeight="1" outlineLevel="1">
      <c r="B125" s="608"/>
      <c r="C125" s="604" t="s">
        <v>162</v>
      </c>
      <c r="D125" s="606" t="s">
        <v>581</v>
      </c>
      <c r="E125" s="606"/>
      <c r="F125" s="39"/>
      <c r="G125" s="38"/>
      <c r="H125" s="38"/>
      <c r="I125" s="38"/>
      <c r="J125" s="38"/>
      <c r="K125" s="38"/>
      <c r="L125" s="38"/>
      <c r="M125" s="38"/>
      <c r="N125" s="38"/>
      <c r="O125" s="38"/>
      <c r="P125" s="38"/>
      <c r="Q125" s="38"/>
      <c r="R125" s="38"/>
      <c r="S125" s="38"/>
    </row>
    <row r="126" spans="2:19" s="71" customFormat="1" ht="15" customHeight="1" outlineLevel="1">
      <c r="B126" s="608"/>
      <c r="C126" s="604"/>
      <c r="D126" s="39" t="s">
        <v>582</v>
      </c>
      <c r="E126" s="39"/>
      <c r="F126" s="39"/>
      <c r="G126" s="38"/>
      <c r="H126" s="38"/>
      <c r="I126" s="38"/>
      <c r="J126" s="38"/>
      <c r="K126" s="38"/>
      <c r="L126" s="38"/>
      <c r="M126" s="38"/>
      <c r="N126" s="38"/>
      <c r="O126" s="38"/>
      <c r="P126" s="38"/>
      <c r="Q126" s="38"/>
      <c r="R126" s="38"/>
      <c r="S126" s="38"/>
    </row>
    <row r="127" spans="2:19" s="71" customFormat="1" ht="15" customHeight="1" outlineLevel="1">
      <c r="B127" s="608"/>
      <c r="C127" s="604"/>
      <c r="D127" s="39" t="s">
        <v>584</v>
      </c>
      <c r="E127" s="39"/>
      <c r="F127" s="39"/>
      <c r="G127" s="38"/>
      <c r="H127" s="38"/>
      <c r="I127" s="38"/>
      <c r="J127" s="38"/>
      <c r="K127" s="38"/>
      <c r="L127" s="38"/>
      <c r="M127" s="38"/>
      <c r="N127" s="38"/>
      <c r="O127" s="38"/>
      <c r="P127" s="38"/>
      <c r="Q127" s="38"/>
      <c r="R127" s="38"/>
      <c r="S127" s="38"/>
    </row>
    <row r="128" spans="2:19" s="71" customFormat="1" ht="15" customHeight="1" outlineLevel="1">
      <c r="B128" s="608"/>
      <c r="C128" s="39"/>
      <c r="D128" s="39"/>
      <c r="E128" s="39"/>
      <c r="F128" s="39"/>
      <c r="G128" s="38"/>
      <c r="H128" s="38"/>
      <c r="I128" s="38"/>
      <c r="J128" s="38"/>
      <c r="K128" s="38"/>
      <c r="L128" s="38"/>
      <c r="M128" s="38"/>
      <c r="N128" s="38"/>
      <c r="O128" s="38"/>
      <c r="P128" s="38"/>
      <c r="Q128" s="38"/>
      <c r="R128" s="38"/>
      <c r="S128" s="38"/>
    </row>
    <row r="129" spans="2:19" s="71" customFormat="1" ht="15" customHeight="1" outlineLevel="1">
      <c r="B129" s="608"/>
      <c r="C129" s="39"/>
      <c r="D129" s="39"/>
      <c r="E129" s="39"/>
      <c r="F129" s="39"/>
      <c r="G129" s="38"/>
      <c r="H129" s="38"/>
      <c r="I129" s="38"/>
      <c r="J129" s="38"/>
      <c r="K129" s="38"/>
      <c r="L129" s="38"/>
      <c r="M129" s="38"/>
      <c r="N129" s="38"/>
      <c r="O129" s="38"/>
      <c r="P129" s="38"/>
      <c r="Q129" s="38"/>
      <c r="R129" s="38"/>
      <c r="S129" s="38"/>
    </row>
    <row r="130" spans="2:19" s="71" customFormat="1" ht="15" customHeight="1" outlineLevel="1">
      <c r="B130" s="608"/>
      <c r="C130" s="604" t="s">
        <v>402</v>
      </c>
      <c r="D130" s="606" t="s">
        <v>474</v>
      </c>
      <c r="E130" s="606"/>
      <c r="F130" s="39"/>
      <c r="G130" s="38"/>
      <c r="H130" s="38"/>
      <c r="I130" s="38"/>
      <c r="J130" s="38"/>
      <c r="K130" s="38"/>
      <c r="L130" s="38"/>
      <c r="M130" s="38"/>
      <c r="N130" s="38"/>
      <c r="O130" s="38"/>
      <c r="P130" s="38"/>
      <c r="Q130" s="38"/>
      <c r="R130" s="38"/>
      <c r="S130" s="38"/>
    </row>
    <row r="131" spans="2:19" s="71" customFormat="1" ht="15" customHeight="1" outlineLevel="1">
      <c r="B131" s="608"/>
      <c r="C131" s="604"/>
      <c r="D131" s="390" t="s">
        <v>499</v>
      </c>
      <c r="E131" s="39"/>
      <c r="F131" s="39"/>
      <c r="G131" s="38"/>
      <c r="H131" s="38"/>
      <c r="I131" s="38"/>
      <c r="J131" s="38"/>
      <c r="K131" s="38"/>
      <c r="L131" s="38"/>
      <c r="M131" s="38"/>
      <c r="N131" s="38"/>
      <c r="O131" s="38"/>
      <c r="P131" s="38"/>
      <c r="Q131" s="38"/>
      <c r="R131" s="38"/>
      <c r="S131" s="38"/>
    </row>
    <row r="132" spans="2:19" s="71" customFormat="1" ht="15" customHeight="1" outlineLevel="1">
      <c r="B132" s="608"/>
      <c r="C132" s="604"/>
      <c r="D132" s="390" t="s">
        <v>496</v>
      </c>
      <c r="E132" s="39"/>
      <c r="F132" s="39"/>
      <c r="G132" s="38"/>
      <c r="H132" s="38"/>
      <c r="I132" s="38"/>
      <c r="J132" s="38"/>
      <c r="K132" s="38"/>
      <c r="L132" s="38"/>
      <c r="M132" s="38"/>
      <c r="N132" s="38"/>
      <c r="O132" s="38"/>
      <c r="P132" s="38"/>
      <c r="Q132" s="38"/>
      <c r="R132" s="38"/>
      <c r="S132" s="38"/>
    </row>
    <row r="133" spans="2:19" s="71" customFormat="1" ht="15" customHeight="1" outlineLevel="1">
      <c r="B133" s="608"/>
      <c r="C133" s="604"/>
      <c r="D133" s="1" t="s">
        <v>502</v>
      </c>
      <c r="E133" s="39"/>
      <c r="F133" s="39"/>
      <c r="G133" s="38"/>
      <c r="H133" s="38"/>
      <c r="I133" s="38"/>
      <c r="J133" s="38"/>
      <c r="K133" s="38"/>
      <c r="L133" s="38"/>
      <c r="M133" s="38"/>
      <c r="N133" s="38"/>
      <c r="O133" s="38"/>
      <c r="P133" s="38"/>
      <c r="Q133" s="38"/>
      <c r="R133" s="38"/>
      <c r="S133" s="38"/>
    </row>
    <row r="134" spans="2:19" s="71" customFormat="1" ht="15" customHeight="1" outlineLevel="1">
      <c r="B134" s="608"/>
      <c r="C134" s="604"/>
      <c r="D134" s="386" t="s">
        <v>325</v>
      </c>
      <c r="E134" s="1" t="s">
        <v>497</v>
      </c>
      <c r="F134" s="39"/>
      <c r="G134" s="38"/>
      <c r="H134" s="38"/>
      <c r="I134" s="38"/>
      <c r="J134" s="38"/>
      <c r="K134" s="38"/>
      <c r="L134" s="38"/>
      <c r="M134" s="38"/>
      <c r="N134" s="38"/>
      <c r="O134" s="38"/>
      <c r="P134" s="38"/>
      <c r="Q134" s="38"/>
      <c r="R134" s="38"/>
      <c r="S134" s="38"/>
    </row>
    <row r="135" spans="2:19" s="71" customFormat="1" ht="15" customHeight="1" outlineLevel="1">
      <c r="B135" s="608"/>
      <c r="C135" s="604"/>
      <c r="D135" s="390" t="s">
        <v>503</v>
      </c>
      <c r="E135" s="39"/>
      <c r="F135" s="39"/>
      <c r="G135" s="38"/>
      <c r="H135" s="38"/>
      <c r="I135" s="38"/>
      <c r="J135" s="38"/>
      <c r="K135" s="38"/>
      <c r="L135" s="38"/>
      <c r="M135" s="38"/>
      <c r="N135" s="38"/>
      <c r="O135" s="38"/>
      <c r="P135" s="38"/>
      <c r="Q135" s="38"/>
      <c r="R135" s="38"/>
      <c r="S135" s="38"/>
    </row>
    <row r="136" spans="2:19" s="71" customFormat="1" ht="15" customHeight="1" outlineLevel="1">
      <c r="B136" s="608"/>
      <c r="C136" s="604"/>
      <c r="D136" s="390" t="s">
        <v>498</v>
      </c>
      <c r="E136" s="39"/>
      <c r="F136" s="39"/>
      <c r="G136" s="38"/>
      <c r="H136" s="38"/>
      <c r="I136" s="38"/>
      <c r="J136" s="38"/>
      <c r="K136" s="38"/>
      <c r="L136" s="38"/>
      <c r="M136" s="38"/>
      <c r="N136" s="38"/>
      <c r="O136" s="38"/>
      <c r="P136" s="38"/>
      <c r="Q136" s="38"/>
      <c r="R136" s="38"/>
      <c r="S136" s="38"/>
    </row>
    <row r="137" spans="2:19" s="71" customFormat="1" ht="15" customHeight="1" outlineLevel="1">
      <c r="B137" s="608"/>
      <c r="C137" s="604"/>
      <c r="D137" s="386" t="s">
        <v>325</v>
      </c>
      <c r="E137" s="390" t="s">
        <v>500</v>
      </c>
      <c r="F137" s="39"/>
      <c r="G137" s="38"/>
      <c r="H137" s="38"/>
      <c r="I137" s="38"/>
      <c r="J137" s="38"/>
      <c r="K137" s="38"/>
      <c r="L137" s="38"/>
      <c r="M137" s="38"/>
      <c r="N137" s="38"/>
      <c r="O137" s="38"/>
      <c r="P137" s="38"/>
      <c r="Q137" s="38"/>
      <c r="R137" s="38"/>
      <c r="S137" s="38"/>
    </row>
    <row r="138" spans="2:19" s="71" customFormat="1" ht="15" customHeight="1" outlineLevel="1">
      <c r="B138" s="608"/>
      <c r="C138" s="604"/>
      <c r="D138" s="1" t="s">
        <v>504</v>
      </c>
      <c r="E138" s="39"/>
      <c r="F138" s="39"/>
      <c r="G138" s="38"/>
      <c r="H138" s="38"/>
      <c r="I138" s="38"/>
      <c r="J138" s="38"/>
      <c r="K138" s="38"/>
      <c r="L138" s="38"/>
      <c r="M138" s="38"/>
      <c r="N138" s="38"/>
      <c r="O138" s="38"/>
      <c r="P138" s="38"/>
      <c r="Q138" s="38"/>
      <c r="R138" s="38"/>
      <c r="S138" s="38"/>
    </row>
    <row r="139" spans="2:19" s="71" customFormat="1" ht="15" customHeight="1" outlineLevel="1">
      <c r="B139" s="608"/>
      <c r="C139" s="604"/>
      <c r="D139" s="1" t="s">
        <v>501</v>
      </c>
      <c r="E139" s="39"/>
      <c r="F139" s="39"/>
      <c r="G139" s="38"/>
      <c r="H139" s="38"/>
      <c r="I139" s="38"/>
      <c r="J139" s="38"/>
      <c r="K139" s="38"/>
      <c r="L139" s="38"/>
      <c r="M139" s="38"/>
      <c r="N139" s="38"/>
      <c r="O139" s="38"/>
      <c r="P139" s="38"/>
      <c r="Q139" s="38"/>
      <c r="R139" s="38"/>
      <c r="S139" s="38"/>
    </row>
    <row r="140" spans="2:19" s="71" customFormat="1" ht="15" customHeight="1">
      <c r="B140" s="39"/>
      <c r="C140" s="39"/>
      <c r="D140" s="388"/>
      <c r="E140" s="39"/>
      <c r="F140" s="39"/>
      <c r="G140" s="38"/>
      <c r="H140" s="38"/>
      <c r="I140" s="38"/>
      <c r="J140" s="38"/>
      <c r="K140" s="38"/>
      <c r="L140" s="38"/>
      <c r="M140" s="38"/>
      <c r="N140" s="38"/>
      <c r="O140" s="38"/>
      <c r="P140" s="38"/>
      <c r="Q140" s="38"/>
      <c r="R140" s="38"/>
      <c r="S140" s="38"/>
    </row>
    <row r="141" spans="2:19" s="71" customFormat="1" ht="15" customHeight="1" thickBot="1">
      <c r="B141" s="39"/>
      <c r="C141" s="39"/>
      <c r="D141" s="1"/>
      <c r="E141" s="39"/>
      <c r="F141" s="39"/>
      <c r="G141" s="38"/>
      <c r="H141" s="38"/>
      <c r="I141" s="38"/>
      <c r="J141" s="38"/>
      <c r="K141" s="38"/>
      <c r="L141" s="38"/>
      <c r="M141" s="38"/>
      <c r="N141" s="38"/>
      <c r="O141" s="38"/>
      <c r="P141" s="38"/>
      <c r="Q141" s="38"/>
      <c r="R141" s="38"/>
      <c r="S141" s="38"/>
    </row>
    <row r="142" spans="2:19" s="71" customFormat="1" ht="15" customHeight="1">
      <c r="B142" s="393" t="s">
        <v>469</v>
      </c>
      <c r="C142" s="39"/>
      <c r="D142" s="1"/>
      <c r="E142" s="39"/>
      <c r="F142" s="39"/>
      <c r="G142" s="38"/>
      <c r="H142" s="38"/>
      <c r="I142" s="38"/>
      <c r="J142" s="38"/>
      <c r="K142" s="38"/>
      <c r="L142" s="38"/>
      <c r="M142" s="38"/>
      <c r="N142" s="38"/>
      <c r="O142" s="38"/>
      <c r="P142" s="38"/>
      <c r="Q142" s="38"/>
      <c r="R142" s="38"/>
      <c r="S142" s="38"/>
    </row>
    <row r="143" spans="2:19" s="71" customFormat="1" ht="15" customHeight="1" outlineLevel="1">
      <c r="B143" s="605" t="s">
        <v>464</v>
      </c>
      <c r="C143" s="604" t="s">
        <v>162</v>
      </c>
      <c r="D143" s="606" t="s">
        <v>505</v>
      </c>
      <c r="E143" s="606"/>
      <c r="F143" s="39"/>
      <c r="G143" s="38"/>
      <c r="H143" s="38"/>
      <c r="I143" s="38"/>
      <c r="J143" s="38"/>
      <c r="K143" s="38"/>
      <c r="L143" s="38"/>
      <c r="M143" s="38"/>
      <c r="N143" s="38"/>
      <c r="O143" s="38"/>
      <c r="P143" s="38"/>
      <c r="Q143" s="38"/>
      <c r="R143" s="38"/>
      <c r="S143" s="38"/>
    </row>
    <row r="144" spans="2:19" s="71" customFormat="1" ht="15" customHeight="1" outlineLevel="1">
      <c r="B144" s="605"/>
      <c r="C144" s="604"/>
      <c r="D144" s="39" t="s">
        <v>403</v>
      </c>
      <c r="E144" s="39"/>
      <c r="F144" s="39"/>
      <c r="G144" s="38"/>
      <c r="H144" s="38"/>
      <c r="I144" s="38"/>
      <c r="J144" s="38"/>
      <c r="K144" s="38"/>
      <c r="L144" s="38"/>
      <c r="M144" s="38"/>
      <c r="N144" s="38"/>
      <c r="O144" s="38"/>
      <c r="P144" s="38"/>
      <c r="Q144" s="38"/>
      <c r="R144" s="38"/>
      <c r="S144" s="38"/>
    </row>
    <row r="145" spans="2:19" s="71" customFormat="1" ht="15" customHeight="1" outlineLevel="1">
      <c r="B145" s="605"/>
      <c r="C145" s="604"/>
      <c r="D145" s="39" t="s">
        <v>404</v>
      </c>
      <c r="E145" s="39"/>
      <c r="F145" s="39"/>
      <c r="G145" s="38"/>
      <c r="H145" s="38"/>
      <c r="I145" s="38"/>
      <c r="J145" s="38"/>
      <c r="K145" s="38"/>
      <c r="L145" s="38"/>
      <c r="M145" s="38"/>
      <c r="N145" s="38"/>
      <c r="O145" s="38"/>
      <c r="P145" s="38"/>
      <c r="Q145" s="38"/>
      <c r="R145" s="38"/>
      <c r="S145" s="38"/>
    </row>
    <row r="146" spans="2:19" s="71" customFormat="1" ht="15" customHeight="1" outlineLevel="1">
      <c r="B146" s="605"/>
      <c r="C146" s="604"/>
      <c r="D146" s="386" t="s">
        <v>325</v>
      </c>
      <c r="E146" s="39" t="s">
        <v>506</v>
      </c>
      <c r="F146" s="39"/>
      <c r="G146" s="38"/>
      <c r="H146" s="38"/>
      <c r="I146" s="38"/>
      <c r="J146" s="38"/>
      <c r="K146" s="38"/>
      <c r="L146" s="38"/>
      <c r="M146" s="38"/>
      <c r="N146" s="38"/>
      <c r="O146" s="38"/>
      <c r="P146" s="38"/>
      <c r="Q146" s="38"/>
      <c r="R146" s="38"/>
      <c r="S146" s="38"/>
    </row>
    <row r="147" spans="2:19" s="71" customFormat="1" ht="15" customHeight="1" outlineLevel="1">
      <c r="B147" s="605"/>
      <c r="C147" s="604"/>
      <c r="D147" s="386" t="s">
        <v>325</v>
      </c>
      <c r="E147" s="39" t="s">
        <v>507</v>
      </c>
      <c r="F147" s="39"/>
      <c r="G147" s="38"/>
      <c r="H147" s="38"/>
      <c r="I147" s="38"/>
      <c r="J147" s="38"/>
      <c r="K147" s="38"/>
      <c r="L147" s="38"/>
      <c r="M147" s="38"/>
      <c r="N147" s="38"/>
      <c r="O147" s="38"/>
      <c r="P147" s="38"/>
      <c r="Q147" s="38"/>
      <c r="R147" s="38"/>
      <c r="S147" s="38"/>
    </row>
    <row r="148" spans="2:19" s="71" customFormat="1" ht="15" customHeight="1" outlineLevel="1">
      <c r="B148" s="605"/>
      <c r="C148" s="604"/>
      <c r="D148" s="386" t="s">
        <v>325</v>
      </c>
      <c r="E148" s="39" t="s">
        <v>508</v>
      </c>
      <c r="F148" s="39"/>
      <c r="G148" s="38"/>
      <c r="H148" s="38"/>
      <c r="I148" s="38"/>
      <c r="J148" s="38"/>
      <c r="K148" s="38"/>
      <c r="L148" s="38"/>
      <c r="M148" s="38"/>
      <c r="N148" s="38"/>
      <c r="O148" s="38"/>
      <c r="P148" s="38"/>
      <c r="Q148" s="38"/>
      <c r="R148" s="38"/>
      <c r="S148" s="38"/>
    </row>
    <row r="149" spans="2:19" s="71" customFormat="1" ht="15" customHeight="1" outlineLevel="1">
      <c r="B149" s="605"/>
      <c r="C149" s="604"/>
      <c r="D149" s="385"/>
      <c r="E149" s="39"/>
      <c r="F149" s="39"/>
      <c r="G149" s="38"/>
      <c r="H149" s="38"/>
      <c r="I149" s="38"/>
      <c r="J149" s="38"/>
      <c r="K149" s="38"/>
      <c r="L149" s="38"/>
      <c r="M149" s="38"/>
      <c r="N149" s="38"/>
      <c r="O149" s="38"/>
      <c r="P149" s="38"/>
      <c r="Q149" s="38"/>
      <c r="R149" s="38"/>
      <c r="S149" s="38"/>
    </row>
    <row r="150" spans="2:19" s="71" customFormat="1" ht="15" customHeight="1" outlineLevel="1">
      <c r="B150" s="605"/>
      <c r="C150" s="604"/>
      <c r="D150" s="391" t="s">
        <v>405</v>
      </c>
      <c r="E150" s="39"/>
      <c r="F150" s="39"/>
      <c r="G150" s="38"/>
      <c r="H150" s="38"/>
      <c r="I150" s="38"/>
      <c r="J150" s="38"/>
      <c r="K150" s="38"/>
      <c r="L150" s="38"/>
      <c r="M150" s="38"/>
      <c r="N150" s="38"/>
      <c r="O150" s="38"/>
      <c r="P150" s="38"/>
      <c r="Q150" s="38"/>
      <c r="R150" s="38"/>
      <c r="S150" s="38"/>
    </row>
    <row r="151" spans="2:19" s="71" customFormat="1" ht="15" customHeight="1" outlineLevel="1">
      <c r="B151" s="605"/>
      <c r="C151" s="39"/>
      <c r="D151" s="39"/>
      <c r="E151" s="39"/>
      <c r="F151" s="39"/>
      <c r="G151" s="38"/>
      <c r="H151" s="38"/>
      <c r="I151" s="38"/>
      <c r="J151" s="38"/>
      <c r="K151" s="38"/>
      <c r="L151" s="38"/>
      <c r="M151" s="38"/>
      <c r="N151" s="38"/>
      <c r="O151" s="38"/>
      <c r="P151" s="38"/>
      <c r="Q151" s="38"/>
      <c r="R151" s="38"/>
      <c r="S151" s="38"/>
    </row>
    <row r="152" spans="2:19" s="71" customFormat="1" ht="15" customHeight="1" outlineLevel="1">
      <c r="B152" s="605"/>
      <c r="C152" s="39"/>
      <c r="D152" s="39"/>
      <c r="E152" s="39"/>
      <c r="F152" s="39"/>
      <c r="G152" s="38"/>
      <c r="H152" s="38"/>
      <c r="I152" s="38"/>
      <c r="J152" s="38"/>
      <c r="K152" s="38"/>
      <c r="L152" s="38"/>
      <c r="M152" s="38"/>
      <c r="N152" s="38"/>
      <c r="O152" s="38"/>
      <c r="P152" s="38"/>
      <c r="Q152" s="38"/>
      <c r="R152" s="38"/>
      <c r="S152" s="38"/>
    </row>
    <row r="153" spans="2:19" s="71" customFormat="1" ht="15" customHeight="1" outlineLevel="1">
      <c r="B153" s="605"/>
      <c r="C153" s="604" t="s">
        <v>162</v>
      </c>
      <c r="D153" s="606" t="s">
        <v>509</v>
      </c>
      <c r="E153" s="606"/>
      <c r="F153" s="39"/>
      <c r="G153" s="38"/>
      <c r="H153" s="38"/>
      <c r="I153" s="38"/>
      <c r="J153" s="38"/>
      <c r="K153" s="38"/>
      <c r="L153" s="38"/>
      <c r="M153" s="38"/>
      <c r="N153" s="38"/>
      <c r="O153" s="38"/>
      <c r="P153" s="38"/>
      <c r="Q153" s="38"/>
      <c r="R153" s="38"/>
      <c r="S153" s="38"/>
    </row>
    <row r="154" spans="2:19" s="71" customFormat="1" ht="15" customHeight="1" outlineLevel="1">
      <c r="B154" s="605"/>
      <c r="C154" s="604"/>
      <c r="D154" s="39" t="s">
        <v>406</v>
      </c>
      <c r="E154" s="39"/>
      <c r="F154" s="39"/>
      <c r="G154" s="38"/>
      <c r="H154" s="38"/>
      <c r="I154" s="38"/>
      <c r="J154" s="38"/>
      <c r="K154" s="38"/>
      <c r="L154" s="38"/>
      <c r="M154" s="38"/>
      <c r="N154" s="38"/>
      <c r="O154" s="38"/>
      <c r="P154" s="38"/>
      <c r="Q154" s="38"/>
      <c r="R154" s="38"/>
      <c r="S154" s="38"/>
    </row>
    <row r="155" spans="2:19" s="71" customFormat="1" ht="15" customHeight="1" outlineLevel="1">
      <c r="B155" s="605"/>
      <c r="C155" s="604"/>
      <c r="D155" s="39" t="s">
        <v>475</v>
      </c>
      <c r="E155" s="39"/>
      <c r="F155" s="39"/>
      <c r="G155" s="38"/>
      <c r="H155" s="38"/>
      <c r="I155" s="38"/>
      <c r="J155" s="38"/>
      <c r="K155" s="38"/>
      <c r="L155" s="38"/>
      <c r="M155" s="38"/>
      <c r="N155" s="38"/>
      <c r="O155" s="38"/>
      <c r="P155" s="38"/>
      <c r="Q155" s="38"/>
      <c r="R155" s="38"/>
      <c r="S155" s="38"/>
    </row>
    <row r="156" spans="2:19" s="71" customFormat="1" ht="15" customHeight="1" outlineLevel="1">
      <c r="B156" s="605"/>
      <c r="C156" s="604"/>
      <c r="D156" s="39" t="s">
        <v>407</v>
      </c>
      <c r="E156" s="39"/>
      <c r="F156" s="39"/>
      <c r="G156" s="38"/>
      <c r="H156" s="38"/>
      <c r="I156" s="38"/>
      <c r="J156" s="38"/>
      <c r="K156" s="38"/>
      <c r="L156" s="38"/>
      <c r="M156" s="38"/>
      <c r="N156" s="38"/>
      <c r="O156" s="38"/>
      <c r="P156" s="38"/>
      <c r="Q156" s="38"/>
      <c r="R156" s="38"/>
      <c r="S156" s="38"/>
    </row>
    <row r="157" spans="2:19" s="71" customFormat="1" ht="15" customHeight="1" outlineLevel="1">
      <c r="B157" s="605"/>
      <c r="C157" s="39"/>
      <c r="D157" s="39"/>
      <c r="E157" s="39"/>
      <c r="F157" s="39"/>
      <c r="G157" s="38"/>
      <c r="H157" s="38"/>
      <c r="I157" s="38"/>
      <c r="J157" s="38"/>
      <c r="K157" s="38"/>
      <c r="L157" s="38"/>
      <c r="M157" s="38"/>
      <c r="N157" s="38"/>
      <c r="O157" s="38"/>
      <c r="P157" s="38"/>
      <c r="Q157" s="38"/>
      <c r="R157" s="38"/>
      <c r="S157" s="38"/>
    </row>
    <row r="158" spans="2:19" s="71" customFormat="1" ht="15" customHeight="1" outlineLevel="1">
      <c r="B158" s="605"/>
      <c r="C158" s="39"/>
      <c r="D158" s="39"/>
      <c r="E158" s="39"/>
      <c r="F158" s="39"/>
      <c r="G158" s="38"/>
      <c r="H158" s="38"/>
      <c r="I158" s="38"/>
      <c r="J158" s="38"/>
      <c r="K158" s="38"/>
      <c r="L158" s="38"/>
      <c r="M158" s="38"/>
      <c r="N158" s="38"/>
      <c r="O158" s="38"/>
      <c r="P158" s="38"/>
      <c r="Q158" s="38"/>
      <c r="R158" s="38"/>
      <c r="S158" s="38"/>
    </row>
    <row r="159" spans="2:19" s="71" customFormat="1" ht="15" customHeight="1" outlineLevel="1">
      <c r="B159" s="605"/>
      <c r="C159" s="604" t="s">
        <v>408</v>
      </c>
      <c r="D159" s="606" t="s">
        <v>409</v>
      </c>
      <c r="E159" s="606"/>
      <c r="F159" s="39"/>
      <c r="G159" s="38"/>
      <c r="H159" s="38"/>
      <c r="I159" s="38"/>
      <c r="J159" s="38"/>
      <c r="K159" s="38"/>
      <c r="L159" s="38"/>
      <c r="M159" s="38"/>
      <c r="N159" s="38"/>
      <c r="O159" s="38"/>
      <c r="P159" s="38"/>
      <c r="Q159" s="38"/>
      <c r="R159" s="38"/>
      <c r="S159" s="38"/>
    </row>
    <row r="160" spans="2:19" s="71" customFormat="1" ht="15" customHeight="1" outlineLevel="1">
      <c r="B160" s="605"/>
      <c r="C160" s="604"/>
      <c r="D160" s="39" t="s">
        <v>510</v>
      </c>
      <c r="E160" s="39"/>
      <c r="F160" s="39"/>
      <c r="G160" s="38"/>
      <c r="H160" s="38"/>
      <c r="I160" s="38"/>
      <c r="J160" s="38"/>
      <c r="K160" s="38"/>
      <c r="L160" s="38"/>
      <c r="M160" s="38"/>
      <c r="N160" s="38"/>
      <c r="O160" s="38"/>
      <c r="P160" s="38"/>
      <c r="Q160" s="38"/>
      <c r="R160" s="38"/>
      <c r="S160" s="38"/>
    </row>
    <row r="161" spans="2:19" s="71" customFormat="1" ht="15" customHeight="1" outlineLevel="1">
      <c r="B161" s="605"/>
      <c r="C161" s="604"/>
      <c r="D161" s="39" t="s">
        <v>410</v>
      </c>
      <c r="E161" s="39"/>
      <c r="F161" s="39"/>
      <c r="G161" s="38"/>
      <c r="H161" s="38"/>
      <c r="I161" s="38"/>
      <c r="J161" s="38"/>
      <c r="K161" s="38"/>
      <c r="L161" s="38"/>
      <c r="M161" s="38"/>
      <c r="N161" s="38"/>
      <c r="O161" s="38"/>
      <c r="P161" s="38"/>
      <c r="Q161" s="38"/>
      <c r="R161" s="38"/>
      <c r="S161" s="38"/>
    </row>
    <row r="162" spans="2:19" s="71" customFormat="1" ht="15" customHeight="1" outlineLevel="1">
      <c r="B162" s="605"/>
      <c r="C162" s="604"/>
      <c r="D162" s="386" t="s">
        <v>325</v>
      </c>
      <c r="E162" s="39" t="s">
        <v>411</v>
      </c>
      <c r="F162" s="39"/>
      <c r="G162" s="38"/>
      <c r="H162" s="38"/>
      <c r="I162" s="38"/>
      <c r="J162" s="38"/>
      <c r="K162" s="38"/>
      <c r="L162" s="38"/>
      <c r="M162" s="38"/>
      <c r="N162" s="38"/>
      <c r="O162" s="38"/>
      <c r="P162" s="38"/>
      <c r="Q162" s="38"/>
      <c r="R162" s="38"/>
      <c r="S162" s="38"/>
    </row>
    <row r="163" spans="2:19" s="71" customFormat="1" ht="15" customHeight="1" outlineLevel="1">
      <c r="B163" s="605"/>
      <c r="C163" s="604"/>
      <c r="D163" s="386" t="s">
        <v>325</v>
      </c>
      <c r="E163" s="39" t="s">
        <v>412</v>
      </c>
      <c r="F163" s="39"/>
      <c r="G163" s="38"/>
      <c r="H163" s="38"/>
      <c r="I163" s="38"/>
      <c r="J163" s="38"/>
      <c r="K163" s="38"/>
      <c r="L163" s="38"/>
      <c r="M163" s="38"/>
      <c r="N163" s="38"/>
      <c r="O163" s="38"/>
      <c r="P163" s="38"/>
      <c r="Q163" s="38"/>
      <c r="R163" s="38"/>
      <c r="S163" s="38"/>
    </row>
    <row r="164" spans="2:19" s="71" customFormat="1" ht="15" customHeight="1" outlineLevel="1">
      <c r="B164" s="605"/>
      <c r="C164" s="604"/>
      <c r="D164" s="386" t="s">
        <v>325</v>
      </c>
      <c r="E164" s="39" t="s">
        <v>413</v>
      </c>
      <c r="F164" s="39"/>
      <c r="G164" s="38"/>
      <c r="H164" s="38"/>
      <c r="I164" s="38"/>
      <c r="J164" s="38"/>
      <c r="K164" s="38"/>
      <c r="L164" s="38"/>
      <c r="M164" s="38"/>
      <c r="N164" s="38"/>
      <c r="O164" s="38"/>
      <c r="P164" s="38"/>
      <c r="Q164" s="38"/>
      <c r="R164" s="38"/>
      <c r="S164" s="38"/>
    </row>
    <row r="165" spans="2:19" s="71" customFormat="1" ht="15" customHeight="1" outlineLevel="1">
      <c r="B165" s="605"/>
      <c r="C165" s="604"/>
      <c r="D165" s="39" t="s">
        <v>414</v>
      </c>
      <c r="E165" s="39"/>
      <c r="F165" s="39"/>
      <c r="G165" s="38"/>
      <c r="H165" s="38"/>
      <c r="I165" s="38"/>
      <c r="J165" s="38"/>
      <c r="K165" s="38"/>
      <c r="L165" s="38"/>
      <c r="M165" s="38"/>
      <c r="N165" s="38"/>
      <c r="O165" s="38"/>
      <c r="P165" s="38"/>
      <c r="Q165" s="38"/>
      <c r="R165" s="38"/>
      <c r="S165" s="38"/>
    </row>
    <row r="166" spans="2:19" s="71" customFormat="1" ht="15" customHeight="1" outlineLevel="1">
      <c r="B166" s="605"/>
      <c r="C166" s="604"/>
      <c r="D166" s="386" t="s">
        <v>325</v>
      </c>
      <c r="E166" s="607" t="s">
        <v>415</v>
      </c>
      <c r="F166" s="389"/>
      <c r="G166" s="381"/>
      <c r="H166" s="381"/>
      <c r="I166" s="381"/>
      <c r="J166" s="381"/>
      <c r="K166" s="381"/>
      <c r="L166" s="381"/>
      <c r="M166" s="381"/>
      <c r="N166" s="381"/>
      <c r="O166" s="381"/>
      <c r="P166" s="381"/>
      <c r="Q166" s="38"/>
      <c r="R166" s="38"/>
      <c r="S166" s="38"/>
    </row>
    <row r="167" spans="2:19" s="71" customFormat="1" ht="15" customHeight="1" outlineLevel="1">
      <c r="B167" s="605"/>
      <c r="C167" s="604"/>
      <c r="D167" s="39"/>
      <c r="E167" s="607"/>
      <c r="F167" s="389"/>
      <c r="G167" s="381"/>
      <c r="H167" s="381"/>
      <c r="I167" s="381"/>
      <c r="J167" s="381"/>
      <c r="K167" s="381"/>
      <c r="L167" s="381"/>
      <c r="M167" s="381"/>
      <c r="N167" s="381"/>
      <c r="O167" s="381"/>
      <c r="P167" s="381"/>
      <c r="Q167" s="38"/>
      <c r="R167" s="38"/>
      <c r="S167" s="38"/>
    </row>
    <row r="168" spans="2:19" s="71" customFormat="1" ht="15" customHeight="1" outlineLevel="1">
      <c r="B168" s="605"/>
      <c r="C168" s="39"/>
      <c r="D168" s="39"/>
      <c r="E168" s="39"/>
      <c r="F168" s="39"/>
      <c r="G168" s="38"/>
      <c r="H168" s="38"/>
      <c r="I168" s="38"/>
      <c r="J168" s="38"/>
      <c r="K168" s="38"/>
      <c r="L168" s="38"/>
      <c r="M168" s="38"/>
      <c r="N168" s="38"/>
      <c r="O168" s="38"/>
      <c r="P168" s="38"/>
      <c r="Q168" s="38"/>
      <c r="R168" s="38"/>
      <c r="S168" s="38"/>
    </row>
    <row r="169" spans="2:19" s="71" customFormat="1" ht="15" customHeight="1" outlineLevel="1">
      <c r="B169" s="605"/>
      <c r="C169" s="39"/>
      <c r="D169" s="39"/>
      <c r="E169" s="39"/>
      <c r="F169" s="39"/>
      <c r="G169" s="38"/>
      <c r="H169" s="38"/>
      <c r="I169" s="38"/>
      <c r="J169" s="38"/>
      <c r="K169" s="38"/>
      <c r="L169" s="38"/>
      <c r="M169" s="38"/>
      <c r="N169" s="38"/>
      <c r="O169" s="38"/>
      <c r="P169" s="38"/>
      <c r="Q169" s="38"/>
      <c r="R169" s="38"/>
      <c r="S169" s="38"/>
    </row>
    <row r="170" spans="2:19" s="71" customFormat="1" ht="15" customHeight="1" outlineLevel="1">
      <c r="B170" s="605"/>
      <c r="C170" s="604" t="s">
        <v>408</v>
      </c>
      <c r="D170" s="606" t="s">
        <v>511</v>
      </c>
      <c r="E170" s="606"/>
      <c r="F170" s="39"/>
      <c r="G170" s="38"/>
      <c r="H170" s="38"/>
      <c r="I170" s="38"/>
      <c r="J170" s="38"/>
      <c r="K170" s="38"/>
      <c r="L170" s="38"/>
      <c r="M170" s="38"/>
      <c r="N170" s="38"/>
      <c r="O170" s="38"/>
      <c r="P170" s="38"/>
      <c r="Q170" s="38"/>
      <c r="R170" s="38"/>
      <c r="S170" s="38"/>
    </row>
    <row r="171" spans="2:19" s="71" customFormat="1" ht="15" customHeight="1" outlineLevel="1">
      <c r="B171" s="605"/>
      <c r="C171" s="604"/>
      <c r="D171" s="39" t="s">
        <v>512</v>
      </c>
      <c r="E171" s="39"/>
      <c r="F171" s="39"/>
      <c r="G171" s="38"/>
      <c r="H171" s="38"/>
      <c r="I171" s="38"/>
      <c r="J171" s="38"/>
      <c r="K171" s="38"/>
      <c r="L171" s="38"/>
      <c r="M171" s="38"/>
      <c r="N171" s="38"/>
      <c r="O171" s="38"/>
      <c r="P171" s="38"/>
      <c r="Q171" s="38"/>
      <c r="R171" s="38"/>
      <c r="S171" s="38"/>
    </row>
    <row r="172" spans="2:19" s="71" customFormat="1" ht="15" customHeight="1" outlineLevel="1">
      <c r="B172" s="605"/>
      <c r="C172" s="604"/>
      <c r="D172" s="39" t="s">
        <v>476</v>
      </c>
      <c r="E172" s="39"/>
      <c r="F172" s="39"/>
      <c r="G172" s="38"/>
      <c r="H172" s="38"/>
      <c r="I172" s="38"/>
      <c r="J172" s="38"/>
      <c r="K172" s="38"/>
      <c r="L172" s="38"/>
      <c r="M172" s="38"/>
      <c r="N172" s="38"/>
      <c r="O172" s="38"/>
      <c r="P172" s="38"/>
      <c r="Q172" s="38"/>
      <c r="R172" s="38"/>
      <c r="S172" s="38"/>
    </row>
    <row r="173" spans="2:19" s="71" customFormat="1" ht="15" customHeight="1" outlineLevel="1">
      <c r="B173" s="605"/>
      <c r="C173" s="39"/>
      <c r="D173" s="39"/>
      <c r="E173" s="39"/>
      <c r="F173" s="39"/>
      <c r="G173" s="38"/>
      <c r="H173" s="38"/>
      <c r="I173" s="38"/>
      <c r="J173" s="38"/>
      <c r="K173" s="38"/>
      <c r="L173" s="38"/>
      <c r="M173" s="38"/>
      <c r="N173" s="38"/>
      <c r="O173" s="38"/>
      <c r="P173" s="38"/>
      <c r="Q173" s="38"/>
      <c r="R173" s="38"/>
      <c r="S173" s="38"/>
    </row>
    <row r="174" spans="2:19" s="71" customFormat="1" ht="15" customHeight="1" outlineLevel="1">
      <c r="B174" s="605"/>
      <c r="C174" s="39"/>
      <c r="D174" s="39"/>
      <c r="E174" s="39"/>
      <c r="F174" s="39"/>
      <c r="G174" s="38"/>
      <c r="H174" s="38"/>
      <c r="I174" s="38"/>
      <c r="J174" s="38"/>
      <c r="K174" s="38"/>
      <c r="L174" s="38"/>
      <c r="M174" s="38"/>
      <c r="N174" s="38"/>
      <c r="O174" s="38"/>
      <c r="P174" s="38"/>
      <c r="Q174" s="38"/>
      <c r="R174" s="38"/>
      <c r="S174" s="38"/>
    </row>
    <row r="175" spans="2:19" s="71" customFormat="1" ht="15" customHeight="1" outlineLevel="1">
      <c r="B175" s="605"/>
      <c r="C175" s="604" t="s">
        <v>408</v>
      </c>
      <c r="D175" s="606" t="s">
        <v>416</v>
      </c>
      <c r="E175" s="606"/>
      <c r="F175" s="39"/>
      <c r="G175" s="38"/>
      <c r="H175" s="38"/>
      <c r="I175" s="38"/>
      <c r="J175" s="38"/>
      <c r="K175" s="38"/>
      <c r="L175" s="38"/>
      <c r="M175" s="38"/>
      <c r="N175" s="38"/>
      <c r="O175" s="38"/>
      <c r="P175" s="38"/>
      <c r="Q175" s="38"/>
      <c r="R175" s="38"/>
      <c r="S175" s="38"/>
    </row>
    <row r="176" spans="2:19" s="71" customFormat="1" ht="15" customHeight="1" outlineLevel="1">
      <c r="B176" s="605"/>
      <c r="C176" s="604"/>
      <c r="D176" s="39" t="s">
        <v>417</v>
      </c>
      <c r="E176" s="39"/>
      <c r="F176" s="39"/>
      <c r="G176" s="38"/>
      <c r="H176" s="38"/>
      <c r="I176" s="38"/>
      <c r="J176" s="38"/>
      <c r="K176" s="38"/>
      <c r="L176" s="38"/>
      <c r="M176" s="38"/>
      <c r="N176" s="38"/>
      <c r="O176" s="38"/>
      <c r="P176" s="38"/>
      <c r="Q176" s="38"/>
      <c r="R176" s="38"/>
      <c r="S176" s="38"/>
    </row>
    <row r="177" spans="2:19" s="71" customFormat="1" ht="15" customHeight="1" outlineLevel="1">
      <c r="B177" s="605"/>
      <c r="C177" s="604"/>
      <c r="D177" s="39" t="s">
        <v>513</v>
      </c>
      <c r="E177" s="39"/>
      <c r="F177" s="39"/>
      <c r="G177" s="38"/>
      <c r="H177" s="38"/>
      <c r="I177" s="38"/>
      <c r="J177" s="38"/>
      <c r="K177" s="38"/>
      <c r="L177" s="38"/>
      <c r="M177" s="38"/>
      <c r="N177" s="38"/>
      <c r="O177" s="38"/>
      <c r="P177" s="38"/>
      <c r="Q177" s="38"/>
      <c r="R177" s="38"/>
      <c r="S177" s="38"/>
    </row>
    <row r="178" spans="2:19" s="71" customFormat="1" ht="15" customHeight="1" outlineLevel="1">
      <c r="B178" s="605"/>
      <c r="C178" s="604"/>
      <c r="D178" s="39" t="s">
        <v>418</v>
      </c>
      <c r="E178" s="39"/>
      <c r="F178" s="39"/>
      <c r="G178" s="38"/>
      <c r="H178" s="38"/>
      <c r="I178" s="38"/>
      <c r="J178" s="38"/>
      <c r="K178" s="38"/>
      <c r="L178" s="38"/>
      <c r="M178" s="38"/>
      <c r="N178" s="38"/>
      <c r="O178" s="38"/>
      <c r="P178" s="38"/>
      <c r="Q178" s="38"/>
      <c r="R178" s="38"/>
      <c r="S178" s="38"/>
    </row>
    <row r="179" spans="2:19" s="71" customFormat="1" ht="15" customHeight="1" outlineLevel="1">
      <c r="B179" s="605"/>
      <c r="C179" s="39"/>
      <c r="D179" s="39"/>
      <c r="E179" s="39"/>
      <c r="F179" s="39"/>
      <c r="G179" s="38"/>
      <c r="H179" s="38"/>
      <c r="I179" s="38"/>
      <c r="J179" s="38"/>
      <c r="K179" s="38"/>
      <c r="L179" s="38"/>
      <c r="M179" s="38"/>
      <c r="N179" s="38"/>
      <c r="O179" s="38"/>
      <c r="P179" s="38"/>
      <c r="Q179" s="38"/>
      <c r="R179" s="38"/>
      <c r="S179" s="38"/>
    </row>
    <row r="180" spans="2:19" s="71" customFormat="1" ht="15" customHeight="1" outlineLevel="1">
      <c r="B180" s="605"/>
      <c r="C180" s="39"/>
      <c r="D180" s="39"/>
      <c r="E180" s="39"/>
      <c r="F180" s="39"/>
      <c r="G180" s="38"/>
      <c r="H180" s="38"/>
      <c r="I180" s="38"/>
      <c r="J180" s="38"/>
      <c r="K180" s="38"/>
      <c r="L180" s="38"/>
      <c r="M180" s="38"/>
      <c r="N180" s="38"/>
      <c r="O180" s="38"/>
      <c r="P180" s="38"/>
      <c r="Q180" s="38"/>
      <c r="R180" s="38"/>
      <c r="S180" s="38"/>
    </row>
    <row r="181" spans="2:19" s="71" customFormat="1" ht="15" customHeight="1" outlineLevel="1">
      <c r="B181" s="605"/>
      <c r="C181" s="604" t="s">
        <v>408</v>
      </c>
      <c r="D181" s="606" t="s">
        <v>419</v>
      </c>
      <c r="E181" s="606"/>
      <c r="F181" s="39"/>
      <c r="G181" s="38"/>
      <c r="H181" s="38"/>
      <c r="I181" s="38"/>
      <c r="J181" s="38"/>
      <c r="K181" s="38"/>
      <c r="L181" s="38"/>
      <c r="M181" s="38"/>
      <c r="N181" s="38"/>
      <c r="O181" s="38"/>
      <c r="P181" s="38"/>
      <c r="Q181" s="38"/>
      <c r="R181" s="38"/>
      <c r="S181" s="38"/>
    </row>
    <row r="182" spans="2:19" s="71" customFormat="1" ht="15" customHeight="1" outlineLevel="1">
      <c r="B182" s="605"/>
      <c r="C182" s="604"/>
      <c r="D182" s="390" t="s">
        <v>420</v>
      </c>
      <c r="E182" s="39"/>
      <c r="F182" s="39"/>
      <c r="G182" s="38"/>
      <c r="H182" s="38"/>
      <c r="I182" s="38"/>
      <c r="J182" s="38"/>
      <c r="K182" s="38"/>
      <c r="L182" s="38"/>
      <c r="M182" s="38"/>
      <c r="N182" s="38"/>
      <c r="O182" s="38"/>
      <c r="P182" s="38"/>
      <c r="Q182" s="38"/>
      <c r="R182" s="38"/>
      <c r="S182" s="38"/>
    </row>
    <row r="183" spans="2:19" s="71" customFormat="1" ht="15" customHeight="1" outlineLevel="1">
      <c r="B183" s="605"/>
      <c r="C183" s="604"/>
      <c r="D183" s="390" t="s">
        <v>421</v>
      </c>
      <c r="E183" s="39"/>
      <c r="F183" s="39"/>
      <c r="G183" s="38"/>
      <c r="H183" s="38"/>
      <c r="I183" s="38"/>
      <c r="J183" s="38"/>
      <c r="K183" s="38"/>
      <c r="L183" s="38"/>
      <c r="M183" s="38"/>
      <c r="N183" s="38"/>
      <c r="O183" s="38"/>
      <c r="P183" s="38"/>
      <c r="Q183" s="38"/>
      <c r="R183" s="38"/>
      <c r="S183" s="38"/>
    </row>
    <row r="184" spans="2:19" s="71" customFormat="1" ht="15" customHeight="1" outlineLevel="1">
      <c r="B184" s="605"/>
      <c r="C184" s="604"/>
      <c r="D184" s="390" t="s">
        <v>422</v>
      </c>
      <c r="E184" s="39"/>
      <c r="F184" s="39"/>
      <c r="G184" s="38"/>
      <c r="H184" s="38"/>
      <c r="I184" s="38"/>
      <c r="J184" s="38"/>
      <c r="K184" s="38"/>
      <c r="L184" s="38"/>
      <c r="M184" s="38"/>
      <c r="N184" s="38"/>
      <c r="O184" s="38"/>
      <c r="P184" s="38"/>
      <c r="Q184" s="38"/>
      <c r="R184" s="38"/>
      <c r="S184" s="38"/>
    </row>
    <row r="185" spans="2:19" s="71" customFormat="1" ht="15" customHeight="1" outlineLevel="1">
      <c r="B185" s="605"/>
      <c r="C185" s="604"/>
      <c r="D185" s="390" t="s">
        <v>423</v>
      </c>
      <c r="E185" s="39"/>
      <c r="F185" s="39"/>
      <c r="G185" s="38"/>
      <c r="H185" s="38"/>
      <c r="I185" s="38"/>
      <c r="J185" s="38"/>
      <c r="K185" s="38"/>
      <c r="L185" s="38"/>
      <c r="M185" s="38"/>
      <c r="N185" s="38"/>
      <c r="O185" s="38"/>
      <c r="P185" s="38"/>
      <c r="Q185" s="38"/>
      <c r="R185" s="38"/>
      <c r="S185" s="38"/>
    </row>
    <row r="186" spans="2:19" s="71" customFormat="1" ht="15" customHeight="1" outlineLevel="1">
      <c r="B186" s="605"/>
      <c r="C186" s="604"/>
      <c r="D186" s="390" t="s">
        <v>424</v>
      </c>
      <c r="E186" s="39"/>
      <c r="F186" s="39"/>
      <c r="G186" s="38"/>
      <c r="H186" s="38"/>
      <c r="I186" s="38"/>
      <c r="J186" s="38"/>
      <c r="K186" s="38"/>
      <c r="L186" s="38"/>
      <c r="M186" s="38"/>
      <c r="N186" s="38"/>
      <c r="O186" s="38"/>
      <c r="P186" s="38"/>
      <c r="Q186" s="38"/>
      <c r="R186" s="38"/>
      <c r="S186" s="38"/>
    </row>
    <row r="187" spans="2:19" s="71" customFormat="1" ht="15" customHeight="1" outlineLevel="1">
      <c r="B187" s="605"/>
      <c r="C187" s="604"/>
      <c r="D187" s="39"/>
      <c r="E187" s="39"/>
      <c r="F187" s="39"/>
      <c r="G187" s="38"/>
      <c r="H187" s="38"/>
      <c r="I187" s="38"/>
      <c r="J187" s="38"/>
      <c r="K187" s="38"/>
      <c r="L187" s="38"/>
      <c r="M187" s="38"/>
      <c r="N187" s="38"/>
      <c r="O187" s="38"/>
      <c r="P187" s="38"/>
      <c r="Q187" s="38"/>
      <c r="R187" s="38"/>
      <c r="S187" s="38"/>
    </row>
    <row r="188" spans="2:19" s="71" customFormat="1" ht="15" customHeight="1" outlineLevel="1">
      <c r="B188" s="605"/>
      <c r="C188" s="604"/>
      <c r="D188" s="390" t="s">
        <v>463</v>
      </c>
      <c r="E188" s="39"/>
      <c r="F188" s="39"/>
      <c r="G188" s="38"/>
      <c r="H188" s="38"/>
      <c r="I188" s="38"/>
      <c r="J188" s="38"/>
      <c r="K188" s="38"/>
      <c r="L188" s="38"/>
      <c r="M188" s="38"/>
      <c r="N188" s="38"/>
      <c r="O188" s="38"/>
      <c r="P188" s="38"/>
      <c r="Q188" s="38"/>
      <c r="R188" s="38"/>
      <c r="S188" s="38"/>
    </row>
    <row r="189" spans="2:19" s="71" customFormat="1" ht="15" customHeight="1" outlineLevel="1">
      <c r="B189" s="605"/>
      <c r="C189" s="604"/>
      <c r="D189" s="386" t="s">
        <v>325</v>
      </c>
      <c r="E189" s="39" t="s">
        <v>425</v>
      </c>
      <c r="F189" s="39"/>
      <c r="G189" s="38"/>
      <c r="H189" s="38"/>
      <c r="I189" s="38"/>
      <c r="J189" s="38"/>
      <c r="K189" s="38"/>
      <c r="L189" s="38"/>
      <c r="M189" s="38"/>
      <c r="N189" s="38"/>
      <c r="O189" s="38"/>
      <c r="P189" s="38"/>
      <c r="Q189" s="38"/>
      <c r="R189" s="38"/>
      <c r="S189" s="38"/>
    </row>
    <row r="190" spans="2:19" s="71" customFormat="1" ht="15" customHeight="1" outlineLevel="1">
      <c r="B190" s="605"/>
      <c r="C190" s="604"/>
      <c r="D190" s="386" t="s">
        <v>325</v>
      </c>
      <c r="E190" s="390" t="s">
        <v>426</v>
      </c>
      <c r="F190" s="39"/>
      <c r="G190" s="38"/>
      <c r="H190" s="38"/>
      <c r="I190" s="38"/>
      <c r="J190" s="38"/>
      <c r="K190" s="38"/>
      <c r="L190" s="38"/>
      <c r="M190" s="38"/>
      <c r="N190" s="38"/>
      <c r="O190" s="38"/>
      <c r="P190" s="38"/>
      <c r="Q190" s="38"/>
      <c r="R190" s="38"/>
      <c r="S190" s="38"/>
    </row>
    <row r="191" spans="2:19" s="71" customFormat="1" ht="15" customHeight="1">
      <c r="B191" s="39"/>
      <c r="C191" s="39"/>
      <c r="D191" s="39"/>
      <c r="E191" s="39"/>
      <c r="F191" s="39"/>
      <c r="G191" s="38"/>
      <c r="H191" s="38"/>
      <c r="I191" s="38"/>
      <c r="J191" s="38"/>
      <c r="K191" s="38"/>
      <c r="L191" s="38"/>
      <c r="M191" s="38"/>
      <c r="N191" s="38"/>
      <c r="O191" s="38"/>
      <c r="P191" s="38"/>
      <c r="Q191" s="38"/>
      <c r="R191" s="38"/>
      <c r="S191" s="38"/>
    </row>
    <row r="192" spans="2:19" s="71" customFormat="1" ht="15" customHeight="1" thickBot="1">
      <c r="B192" s="39"/>
      <c r="C192" s="39"/>
      <c r="D192" s="39"/>
      <c r="E192" s="39"/>
      <c r="F192" s="38"/>
      <c r="G192" s="38"/>
      <c r="H192" s="38"/>
      <c r="I192" s="38"/>
      <c r="J192" s="38"/>
      <c r="K192" s="38"/>
      <c r="L192" s="38"/>
      <c r="M192" s="38"/>
      <c r="N192" s="38"/>
      <c r="O192" s="38"/>
      <c r="P192" s="38"/>
      <c r="Q192" s="38"/>
      <c r="R192" s="38"/>
      <c r="S192" s="38"/>
    </row>
    <row r="193" spans="2:19" s="71" customFormat="1" ht="15" customHeight="1">
      <c r="B193" s="393" t="s">
        <v>470</v>
      </c>
      <c r="C193" s="39"/>
      <c r="D193" s="390"/>
      <c r="E193" s="39"/>
      <c r="F193" s="39"/>
      <c r="G193" s="38"/>
      <c r="H193" s="38"/>
      <c r="I193" s="38"/>
      <c r="J193" s="38"/>
      <c r="K193" s="38"/>
      <c r="L193" s="38"/>
      <c r="M193" s="38"/>
      <c r="N193" s="38"/>
      <c r="O193" s="38"/>
      <c r="P193" s="38"/>
      <c r="Q193" s="38"/>
      <c r="R193" s="38"/>
      <c r="S193" s="38"/>
    </row>
    <row r="194" spans="2:19" s="71" customFormat="1" ht="15" customHeight="1" outlineLevel="1">
      <c r="B194" s="605" t="s">
        <v>427</v>
      </c>
      <c r="C194" s="604" t="s">
        <v>428</v>
      </c>
      <c r="D194" s="606" t="s">
        <v>514</v>
      </c>
      <c r="E194" s="606"/>
      <c r="F194" s="39"/>
      <c r="G194" s="38"/>
      <c r="H194" s="38"/>
      <c r="I194" s="38"/>
      <c r="J194" s="38"/>
      <c r="K194" s="38"/>
      <c r="L194" s="38"/>
      <c r="M194" s="38"/>
      <c r="N194" s="38"/>
      <c r="O194" s="38"/>
      <c r="P194" s="38"/>
      <c r="Q194" s="38"/>
      <c r="R194" s="38"/>
      <c r="S194" s="38"/>
    </row>
    <row r="195" spans="2:19" s="71" customFormat="1" ht="15" customHeight="1" outlineLevel="1">
      <c r="B195" s="605"/>
      <c r="C195" s="604"/>
      <c r="D195" s="39" t="s">
        <v>516</v>
      </c>
      <c r="E195" s="39"/>
      <c r="F195" s="39"/>
      <c r="G195" s="38"/>
      <c r="H195" s="38"/>
      <c r="I195" s="38"/>
      <c r="J195" s="38"/>
      <c r="K195" s="38"/>
      <c r="L195" s="38"/>
      <c r="M195" s="38"/>
      <c r="N195" s="38"/>
      <c r="O195" s="38"/>
      <c r="P195" s="38"/>
      <c r="Q195" s="38"/>
      <c r="R195" s="38"/>
      <c r="S195" s="38"/>
    </row>
    <row r="196" spans="2:19" s="71" customFormat="1" ht="15" customHeight="1" outlineLevel="1">
      <c r="B196" s="605"/>
      <c r="C196" s="604"/>
      <c r="D196" s="39" t="s">
        <v>515</v>
      </c>
      <c r="E196" s="39"/>
      <c r="F196" s="39"/>
      <c r="G196" s="38"/>
      <c r="H196" s="38"/>
      <c r="I196" s="38"/>
      <c r="J196" s="38"/>
      <c r="K196" s="38"/>
      <c r="L196" s="38"/>
      <c r="M196" s="38"/>
      <c r="N196" s="38"/>
      <c r="O196" s="38"/>
      <c r="P196" s="38"/>
      <c r="Q196" s="38"/>
      <c r="R196" s="38"/>
      <c r="S196" s="38"/>
    </row>
    <row r="197" spans="2:19" s="71" customFormat="1" ht="15" customHeight="1" outlineLevel="1">
      <c r="B197" s="605"/>
      <c r="C197" s="604"/>
      <c r="D197" s="39" t="s">
        <v>517</v>
      </c>
      <c r="E197" s="39"/>
      <c r="F197" s="39"/>
      <c r="G197" s="38"/>
      <c r="H197" s="38"/>
      <c r="I197" s="38"/>
      <c r="J197" s="38"/>
      <c r="K197" s="38"/>
      <c r="L197" s="38"/>
      <c r="M197" s="38"/>
      <c r="N197" s="38"/>
      <c r="O197" s="38"/>
      <c r="P197" s="38"/>
      <c r="Q197" s="38"/>
      <c r="R197" s="38"/>
      <c r="S197" s="38"/>
    </row>
    <row r="198" spans="2:19" s="71" customFormat="1" ht="15" customHeight="1" outlineLevel="1">
      <c r="B198" s="605"/>
      <c r="C198" s="604"/>
      <c r="D198" s="39" t="s">
        <v>528</v>
      </c>
      <c r="E198" s="39"/>
      <c r="F198" s="39"/>
      <c r="G198" s="38"/>
      <c r="H198" s="38"/>
      <c r="I198" s="38"/>
      <c r="J198" s="38"/>
      <c r="K198" s="38"/>
      <c r="L198" s="38"/>
      <c r="M198" s="38"/>
      <c r="N198" s="38"/>
      <c r="O198" s="38"/>
      <c r="P198" s="38"/>
      <c r="Q198" s="38"/>
      <c r="R198" s="38"/>
      <c r="S198" s="38"/>
    </row>
    <row r="199" spans="2:19" s="71" customFormat="1" ht="15" customHeight="1" outlineLevel="1">
      <c r="B199" s="605"/>
      <c r="C199" s="39"/>
      <c r="D199" s="39"/>
      <c r="E199" s="39"/>
      <c r="F199" s="39"/>
      <c r="G199" s="38"/>
      <c r="H199" s="38"/>
      <c r="I199" s="38"/>
      <c r="J199" s="38"/>
      <c r="K199" s="38"/>
      <c r="L199" s="38"/>
      <c r="M199" s="38"/>
      <c r="N199" s="38"/>
      <c r="O199" s="38"/>
      <c r="P199" s="38"/>
      <c r="Q199" s="38"/>
      <c r="R199" s="38"/>
      <c r="S199" s="38"/>
    </row>
    <row r="200" spans="2:19" s="71" customFormat="1" ht="15" customHeight="1" outlineLevel="1">
      <c r="B200" s="605"/>
      <c r="C200" s="39"/>
      <c r="D200" s="39"/>
      <c r="E200" s="39"/>
      <c r="F200" s="39"/>
      <c r="G200" s="38"/>
      <c r="H200" s="38"/>
      <c r="I200" s="38"/>
      <c r="J200" s="38"/>
      <c r="K200" s="38"/>
      <c r="L200" s="38"/>
      <c r="M200" s="38"/>
      <c r="N200" s="38"/>
      <c r="O200" s="38"/>
      <c r="P200" s="38"/>
      <c r="Q200" s="38"/>
      <c r="R200" s="38"/>
      <c r="S200" s="38"/>
    </row>
    <row r="201" spans="2:19" s="71" customFormat="1" ht="15" customHeight="1" outlineLevel="1">
      <c r="B201" s="605"/>
      <c r="C201" s="604" t="s">
        <v>429</v>
      </c>
      <c r="D201" s="606" t="s">
        <v>430</v>
      </c>
      <c r="E201" s="606"/>
      <c r="F201" s="39"/>
      <c r="G201" s="38"/>
      <c r="H201" s="38"/>
      <c r="I201" s="38"/>
      <c r="J201" s="38"/>
      <c r="K201" s="38"/>
      <c r="L201" s="38"/>
      <c r="M201" s="38"/>
      <c r="N201" s="38"/>
      <c r="O201" s="38"/>
      <c r="P201" s="38"/>
      <c r="Q201" s="38"/>
      <c r="R201" s="38"/>
      <c r="S201" s="38"/>
    </row>
    <row r="202" spans="2:19" s="71" customFormat="1" ht="15" customHeight="1" outlineLevel="1">
      <c r="B202" s="605"/>
      <c r="C202" s="604"/>
      <c r="D202" s="39" t="s">
        <v>431</v>
      </c>
      <c r="E202" s="39"/>
      <c r="F202" s="39"/>
      <c r="G202" s="38"/>
      <c r="H202" s="38"/>
      <c r="I202" s="38"/>
      <c r="J202" s="38"/>
      <c r="K202" s="38"/>
      <c r="L202" s="38"/>
      <c r="M202" s="38"/>
      <c r="N202" s="38"/>
      <c r="O202" s="38"/>
      <c r="P202" s="38"/>
      <c r="Q202" s="38"/>
      <c r="R202" s="38"/>
      <c r="S202" s="38"/>
    </row>
    <row r="203" spans="2:19" s="71" customFormat="1" ht="15" customHeight="1" outlineLevel="1">
      <c r="B203" s="605"/>
      <c r="C203" s="604"/>
      <c r="D203" s="386" t="s">
        <v>325</v>
      </c>
      <c r="E203" s="39" t="s">
        <v>519</v>
      </c>
      <c r="F203" s="39"/>
      <c r="G203" s="38"/>
      <c r="H203" s="38"/>
      <c r="I203" s="38"/>
      <c r="J203" s="38"/>
      <c r="K203" s="38"/>
      <c r="L203" s="38"/>
      <c r="M203" s="38"/>
      <c r="N203" s="38"/>
      <c r="O203" s="38"/>
      <c r="P203" s="38"/>
      <c r="Q203" s="38"/>
      <c r="R203" s="38"/>
      <c r="S203" s="38"/>
    </row>
    <row r="204" spans="2:19" s="71" customFormat="1" ht="15" customHeight="1" outlineLevel="1">
      <c r="B204" s="605"/>
      <c r="C204" s="604"/>
      <c r="D204" s="386" t="s">
        <v>325</v>
      </c>
      <c r="E204" s="39" t="s">
        <v>520</v>
      </c>
      <c r="F204" s="39"/>
      <c r="G204" s="38"/>
      <c r="H204" s="38"/>
      <c r="I204" s="38"/>
      <c r="J204" s="38"/>
      <c r="K204" s="38"/>
      <c r="L204" s="38"/>
      <c r="M204" s="38"/>
      <c r="N204" s="38"/>
      <c r="O204" s="38"/>
      <c r="P204" s="38"/>
      <c r="Q204" s="38"/>
      <c r="R204" s="38"/>
      <c r="S204" s="38"/>
    </row>
    <row r="205" spans="2:19" s="71" customFormat="1" ht="15" customHeight="1" outlineLevel="1">
      <c r="B205" s="605"/>
      <c r="C205" s="604"/>
      <c r="D205" s="386" t="s">
        <v>325</v>
      </c>
      <c r="E205" s="39" t="s">
        <v>521</v>
      </c>
      <c r="F205" s="39"/>
      <c r="G205" s="38"/>
      <c r="H205" s="38"/>
      <c r="I205" s="38"/>
      <c r="J205" s="38"/>
      <c r="K205" s="38"/>
      <c r="L205" s="38"/>
      <c r="M205" s="38"/>
      <c r="N205" s="38"/>
      <c r="O205" s="38"/>
      <c r="P205" s="38"/>
      <c r="Q205" s="38"/>
      <c r="R205" s="38"/>
      <c r="S205" s="38"/>
    </row>
    <row r="206" spans="2:19" s="71" customFormat="1" ht="15" customHeight="1" outlineLevel="1">
      <c r="B206" s="605"/>
      <c r="C206" s="604"/>
      <c r="D206" s="386" t="s">
        <v>325</v>
      </c>
      <c r="E206" s="39" t="s">
        <v>522</v>
      </c>
      <c r="F206" s="39"/>
      <c r="G206" s="38"/>
      <c r="H206" s="38"/>
      <c r="I206" s="38"/>
      <c r="J206" s="38"/>
      <c r="K206" s="38"/>
      <c r="L206" s="38"/>
      <c r="M206" s="38"/>
      <c r="N206" s="38"/>
      <c r="O206" s="38"/>
      <c r="P206" s="38"/>
      <c r="Q206" s="38"/>
      <c r="R206" s="38"/>
      <c r="S206" s="38"/>
    </row>
    <row r="207" spans="2:19" s="71" customFormat="1" ht="15" customHeight="1" outlineLevel="1">
      <c r="B207" s="605"/>
      <c r="C207" s="604"/>
      <c r="D207" s="385"/>
      <c r="E207" s="39"/>
      <c r="F207" s="39"/>
      <c r="G207" s="38"/>
      <c r="H207" s="38"/>
      <c r="I207" s="38"/>
      <c r="J207" s="38"/>
      <c r="K207" s="38"/>
      <c r="L207" s="38"/>
      <c r="M207" s="38"/>
      <c r="N207" s="38"/>
      <c r="O207" s="38"/>
      <c r="P207" s="38"/>
      <c r="Q207" s="38"/>
      <c r="R207" s="38"/>
      <c r="S207" s="38"/>
    </row>
    <row r="208" spans="2:19" s="71" customFormat="1" ht="15" customHeight="1" outlineLevel="1">
      <c r="B208" s="605"/>
      <c r="C208" s="604"/>
      <c r="D208" s="391" t="s">
        <v>432</v>
      </c>
      <c r="E208" s="391"/>
      <c r="F208" s="39"/>
      <c r="G208" s="38"/>
      <c r="H208" s="38"/>
      <c r="I208" s="38"/>
      <c r="J208" s="38"/>
      <c r="K208" s="38"/>
      <c r="L208" s="38"/>
      <c r="M208" s="38"/>
      <c r="N208" s="38"/>
      <c r="O208" s="38"/>
      <c r="P208" s="38"/>
      <c r="Q208" s="38"/>
      <c r="R208" s="38"/>
      <c r="S208" s="38"/>
    </row>
    <row r="209" spans="2:19" s="71" customFormat="1" ht="15" customHeight="1" outlineLevel="1">
      <c r="B209" s="605"/>
      <c r="C209" s="604"/>
      <c r="D209" s="391" t="s">
        <v>433</v>
      </c>
      <c r="E209" s="391"/>
      <c r="F209" s="39"/>
      <c r="G209" s="38"/>
      <c r="H209" s="38"/>
      <c r="I209" s="38"/>
      <c r="J209" s="38"/>
      <c r="K209" s="38"/>
      <c r="L209" s="38"/>
      <c r="M209" s="38"/>
      <c r="N209" s="38"/>
      <c r="O209" s="38"/>
      <c r="P209" s="38"/>
      <c r="Q209" s="38"/>
      <c r="R209" s="38"/>
      <c r="S209" s="38"/>
    </row>
    <row r="210" spans="2:19" s="71" customFormat="1" ht="15" customHeight="1" outlineLevel="1">
      <c r="B210" s="605"/>
      <c r="C210" s="39"/>
      <c r="D210" s="39"/>
      <c r="E210" s="39"/>
      <c r="F210" s="39"/>
      <c r="G210" s="38"/>
      <c r="H210" s="38"/>
      <c r="I210" s="38"/>
      <c r="J210" s="38"/>
      <c r="K210" s="38"/>
      <c r="L210" s="38"/>
      <c r="M210" s="38"/>
      <c r="N210" s="38"/>
      <c r="O210" s="38"/>
      <c r="P210" s="38"/>
      <c r="Q210" s="38"/>
      <c r="R210" s="38"/>
      <c r="S210" s="38"/>
    </row>
    <row r="211" spans="2:19" s="71" customFormat="1" ht="15" customHeight="1" outlineLevel="1">
      <c r="B211" s="605"/>
      <c r="C211" s="39"/>
      <c r="D211" s="39"/>
      <c r="E211" s="39"/>
      <c r="F211" s="39"/>
      <c r="G211" s="38"/>
      <c r="H211" s="38"/>
      <c r="I211" s="38"/>
      <c r="J211" s="38"/>
      <c r="K211" s="38"/>
      <c r="L211" s="38"/>
      <c r="M211" s="38"/>
      <c r="N211" s="38"/>
      <c r="O211" s="38"/>
      <c r="P211" s="38"/>
      <c r="Q211" s="38"/>
      <c r="R211" s="38"/>
      <c r="S211" s="38"/>
    </row>
    <row r="212" spans="2:19" s="71" customFormat="1" ht="15" customHeight="1" outlineLevel="1">
      <c r="B212" s="605"/>
      <c r="C212" s="604" t="s">
        <v>434</v>
      </c>
      <c r="D212" s="606" t="s">
        <v>529</v>
      </c>
      <c r="E212" s="606"/>
      <c r="F212" s="39"/>
      <c r="G212" s="38"/>
      <c r="H212" s="38"/>
      <c r="I212" s="38"/>
      <c r="J212" s="38"/>
      <c r="K212" s="38"/>
      <c r="L212" s="38"/>
      <c r="M212" s="38"/>
      <c r="N212" s="38"/>
      <c r="O212" s="38"/>
      <c r="P212" s="38"/>
      <c r="Q212" s="38"/>
      <c r="R212" s="38"/>
      <c r="S212" s="38"/>
    </row>
    <row r="213" spans="2:19" s="71" customFormat="1" ht="15" customHeight="1" outlineLevel="1">
      <c r="B213" s="605"/>
      <c r="C213" s="604"/>
      <c r="D213" s="39" t="s">
        <v>435</v>
      </c>
      <c r="E213" s="39"/>
      <c r="F213" s="39"/>
      <c r="G213" s="38"/>
      <c r="H213" s="38"/>
      <c r="I213" s="38"/>
      <c r="J213" s="38"/>
      <c r="K213" s="38"/>
      <c r="L213" s="38"/>
      <c r="M213" s="38"/>
      <c r="N213" s="38"/>
      <c r="O213" s="38"/>
      <c r="P213" s="38"/>
      <c r="Q213" s="38"/>
      <c r="R213" s="38"/>
      <c r="S213" s="38"/>
    </row>
    <row r="214" spans="2:19" s="71" customFormat="1" ht="15" customHeight="1" outlineLevel="1">
      <c r="B214" s="605"/>
      <c r="C214" s="604"/>
      <c r="D214" s="39" t="s">
        <v>530</v>
      </c>
      <c r="E214" s="39"/>
      <c r="F214" s="39"/>
      <c r="G214" s="38"/>
      <c r="H214" s="38"/>
      <c r="I214" s="38"/>
      <c r="J214" s="38"/>
      <c r="K214" s="38"/>
      <c r="L214" s="38"/>
      <c r="M214" s="38"/>
      <c r="N214" s="38"/>
      <c r="O214" s="38"/>
      <c r="P214" s="38"/>
      <c r="Q214" s="38"/>
      <c r="R214" s="38"/>
      <c r="S214" s="38"/>
    </row>
    <row r="215" spans="2:19" s="71" customFormat="1" ht="15" customHeight="1" outlineLevel="1">
      <c r="B215" s="605"/>
      <c r="C215" s="604"/>
      <c r="D215" s="39" t="s">
        <v>436</v>
      </c>
      <c r="E215" s="39"/>
      <c r="F215" s="39"/>
      <c r="G215" s="38"/>
      <c r="H215" s="38"/>
      <c r="I215" s="38"/>
      <c r="J215" s="38"/>
      <c r="K215" s="38"/>
      <c r="L215" s="38"/>
      <c r="M215" s="38"/>
      <c r="N215" s="38"/>
      <c r="O215" s="38"/>
      <c r="P215" s="38"/>
      <c r="Q215" s="38"/>
      <c r="R215" s="38"/>
      <c r="S215" s="38"/>
    </row>
    <row r="216" spans="2:19" s="71" customFormat="1" ht="15" customHeight="1" outlineLevel="1">
      <c r="B216" s="605"/>
      <c r="C216" s="39"/>
      <c r="D216" s="39"/>
      <c r="E216" s="39"/>
      <c r="F216" s="39"/>
      <c r="G216" s="38"/>
      <c r="H216" s="38"/>
      <c r="I216" s="38"/>
      <c r="J216" s="38"/>
      <c r="K216" s="38"/>
      <c r="L216" s="38"/>
      <c r="M216" s="38"/>
      <c r="N216" s="38"/>
      <c r="O216" s="38"/>
      <c r="P216" s="38"/>
      <c r="Q216" s="38"/>
      <c r="R216" s="38"/>
      <c r="S216" s="38"/>
    </row>
    <row r="217" spans="2:19" s="71" customFormat="1" ht="15" customHeight="1" outlineLevel="1">
      <c r="B217" s="605"/>
      <c r="C217" s="39"/>
      <c r="D217" s="39"/>
      <c r="E217" s="39"/>
      <c r="F217" s="39"/>
      <c r="G217" s="38"/>
      <c r="H217" s="38"/>
      <c r="I217" s="38"/>
      <c r="J217" s="38"/>
      <c r="K217" s="38"/>
      <c r="L217" s="38"/>
      <c r="M217" s="38"/>
      <c r="N217" s="38"/>
      <c r="O217" s="38"/>
      <c r="P217" s="38"/>
      <c r="Q217" s="38"/>
      <c r="R217" s="38"/>
      <c r="S217" s="38"/>
    </row>
    <row r="218" spans="2:19" s="71" customFormat="1" ht="15" customHeight="1" outlineLevel="1">
      <c r="B218" s="605"/>
      <c r="C218" s="604" t="s">
        <v>437</v>
      </c>
      <c r="D218" s="606" t="s">
        <v>438</v>
      </c>
      <c r="E218" s="606"/>
      <c r="F218" s="39"/>
      <c r="G218" s="38"/>
      <c r="H218" s="38"/>
      <c r="I218" s="38"/>
      <c r="J218" s="38"/>
      <c r="K218" s="38"/>
      <c r="L218" s="38"/>
      <c r="M218" s="38"/>
      <c r="N218" s="38"/>
      <c r="O218" s="38"/>
      <c r="P218" s="38"/>
      <c r="Q218" s="38"/>
      <c r="R218" s="38"/>
      <c r="S218" s="38"/>
    </row>
    <row r="219" spans="2:19" s="71" customFormat="1" ht="15" customHeight="1" outlineLevel="1">
      <c r="B219" s="605"/>
      <c r="C219" s="604"/>
      <c r="D219" s="39" t="s">
        <v>439</v>
      </c>
      <c r="E219" s="39"/>
      <c r="F219" s="39"/>
      <c r="G219" s="38"/>
      <c r="H219" s="38"/>
      <c r="I219" s="38"/>
      <c r="J219" s="38"/>
      <c r="K219" s="38"/>
      <c r="L219" s="38"/>
      <c r="M219" s="38"/>
      <c r="N219" s="38"/>
      <c r="O219" s="38"/>
      <c r="P219" s="38"/>
      <c r="Q219" s="38"/>
      <c r="R219" s="38"/>
      <c r="S219" s="38"/>
    </row>
    <row r="220" spans="2:19" s="71" customFormat="1" ht="15" customHeight="1" outlineLevel="1">
      <c r="B220" s="605"/>
      <c r="C220" s="604"/>
      <c r="D220" s="39" t="s">
        <v>531</v>
      </c>
      <c r="E220" s="39"/>
      <c r="F220" s="39"/>
      <c r="G220" s="38"/>
      <c r="H220" s="38"/>
      <c r="I220" s="38"/>
      <c r="J220" s="38"/>
      <c r="K220" s="38"/>
      <c r="L220" s="38"/>
      <c r="M220" s="38"/>
      <c r="N220" s="38"/>
      <c r="O220" s="38"/>
      <c r="P220" s="38"/>
      <c r="Q220" s="38"/>
      <c r="R220" s="38"/>
      <c r="S220" s="38"/>
    </row>
    <row r="221" spans="2:19" s="71" customFormat="1" ht="15" customHeight="1" outlineLevel="1">
      <c r="B221" s="605"/>
      <c r="C221" s="39"/>
      <c r="D221" s="39"/>
      <c r="E221" s="39"/>
      <c r="F221" s="39"/>
      <c r="G221" s="38"/>
      <c r="H221" s="38"/>
      <c r="I221" s="38"/>
      <c r="J221" s="38"/>
      <c r="K221" s="38"/>
      <c r="L221" s="38"/>
      <c r="M221" s="38"/>
      <c r="N221" s="38"/>
      <c r="O221" s="38"/>
      <c r="P221" s="38"/>
      <c r="Q221" s="38"/>
      <c r="R221" s="38"/>
      <c r="S221" s="38"/>
    </row>
    <row r="222" spans="2:19" s="71" customFormat="1" ht="15" customHeight="1" outlineLevel="1">
      <c r="B222" s="605"/>
      <c r="C222" s="39"/>
      <c r="D222" s="39"/>
      <c r="E222" s="39"/>
      <c r="F222" s="39"/>
      <c r="G222" s="38"/>
      <c r="H222" s="38"/>
      <c r="I222" s="38"/>
      <c r="J222" s="38"/>
      <c r="K222" s="38"/>
      <c r="L222" s="38"/>
      <c r="M222" s="38"/>
      <c r="N222" s="38"/>
      <c r="O222" s="38"/>
      <c r="P222" s="38"/>
      <c r="Q222" s="38"/>
      <c r="R222" s="38"/>
      <c r="S222" s="38"/>
    </row>
    <row r="223" spans="2:19" s="71" customFormat="1" ht="15" customHeight="1" outlineLevel="1">
      <c r="B223" s="605"/>
      <c r="C223" s="604" t="s">
        <v>443</v>
      </c>
      <c r="D223" s="606" t="s">
        <v>444</v>
      </c>
      <c r="E223" s="606"/>
      <c r="F223" s="39"/>
      <c r="G223" s="38"/>
      <c r="H223" s="38"/>
      <c r="I223" s="38"/>
      <c r="J223" s="38"/>
      <c r="K223" s="38"/>
      <c r="L223" s="38"/>
      <c r="M223" s="38"/>
      <c r="N223" s="38"/>
      <c r="O223" s="38"/>
      <c r="P223" s="38"/>
      <c r="Q223" s="38"/>
      <c r="R223" s="38"/>
      <c r="S223" s="38"/>
    </row>
    <row r="224" spans="2:19" s="71" customFormat="1" ht="15" customHeight="1" outlineLevel="1">
      <c r="B224" s="605"/>
      <c r="C224" s="604"/>
      <c r="D224" s="390" t="s">
        <v>445</v>
      </c>
      <c r="E224" s="39"/>
      <c r="F224" s="39"/>
      <c r="G224" s="38"/>
      <c r="H224" s="38"/>
      <c r="I224" s="38"/>
      <c r="J224" s="38"/>
      <c r="K224" s="38"/>
      <c r="L224" s="38"/>
      <c r="M224" s="38"/>
      <c r="N224" s="38"/>
      <c r="O224" s="38"/>
      <c r="P224" s="38"/>
      <c r="Q224" s="38"/>
      <c r="R224" s="38"/>
      <c r="S224" s="38"/>
    </row>
    <row r="225" spans="2:19" s="71" customFormat="1" ht="15" customHeight="1" outlineLevel="1">
      <c r="B225" s="605"/>
      <c r="C225" s="604"/>
      <c r="D225" s="390" t="s">
        <v>532</v>
      </c>
      <c r="E225" s="39"/>
      <c r="F225" s="39"/>
      <c r="G225" s="38"/>
      <c r="H225" s="38"/>
      <c r="I225" s="38"/>
      <c r="J225" s="38"/>
      <c r="K225" s="38"/>
      <c r="L225" s="38"/>
      <c r="M225" s="38"/>
      <c r="N225" s="38"/>
      <c r="O225" s="38"/>
      <c r="P225" s="38"/>
      <c r="Q225" s="38"/>
      <c r="R225" s="38"/>
      <c r="S225" s="38"/>
    </row>
    <row r="226" spans="2:19" s="71" customFormat="1" ht="15" customHeight="1" outlineLevel="1">
      <c r="B226" s="605"/>
      <c r="C226" s="604"/>
      <c r="D226" s="386" t="s">
        <v>325</v>
      </c>
      <c r="E226" s="390" t="s">
        <v>533</v>
      </c>
      <c r="F226" s="39"/>
      <c r="G226" s="38"/>
      <c r="H226" s="38"/>
      <c r="I226" s="38"/>
      <c r="J226" s="38"/>
      <c r="K226" s="38"/>
      <c r="L226" s="38"/>
      <c r="M226" s="38"/>
      <c r="N226" s="38"/>
      <c r="O226" s="38"/>
      <c r="P226" s="38"/>
      <c r="Q226" s="38"/>
      <c r="R226" s="38"/>
      <c r="S226" s="38"/>
    </row>
    <row r="227" spans="2:19" s="71" customFormat="1" ht="15" customHeight="1" outlineLevel="1">
      <c r="B227" s="605"/>
      <c r="C227" s="39"/>
      <c r="D227" s="39"/>
      <c r="E227" s="39"/>
      <c r="F227" s="39"/>
      <c r="G227" s="38"/>
      <c r="H227" s="38"/>
      <c r="I227" s="38"/>
      <c r="J227" s="38"/>
      <c r="K227" s="38"/>
      <c r="L227" s="38"/>
      <c r="M227" s="38"/>
      <c r="N227" s="38"/>
      <c r="O227" s="38"/>
      <c r="P227" s="38"/>
      <c r="Q227" s="38"/>
      <c r="R227" s="38"/>
      <c r="S227" s="38"/>
    </row>
    <row r="228" spans="2:19" s="71" customFormat="1" ht="15" customHeight="1" outlineLevel="1">
      <c r="B228" s="605"/>
      <c r="C228" s="39"/>
      <c r="D228" s="39"/>
      <c r="E228" s="39"/>
      <c r="F228" s="39"/>
      <c r="G228" s="38"/>
      <c r="H228" s="38"/>
      <c r="I228" s="38"/>
      <c r="J228" s="38"/>
      <c r="K228" s="38"/>
      <c r="L228" s="38"/>
      <c r="M228" s="38"/>
      <c r="N228" s="38"/>
      <c r="O228" s="38"/>
      <c r="P228" s="38"/>
      <c r="Q228" s="38"/>
      <c r="R228" s="38"/>
      <c r="S228" s="38"/>
    </row>
    <row r="229" spans="2:19" s="71" customFormat="1" ht="15" customHeight="1" outlineLevel="1">
      <c r="B229" s="605"/>
      <c r="C229" s="604" t="s">
        <v>440</v>
      </c>
      <c r="D229" s="606" t="s">
        <v>441</v>
      </c>
      <c r="E229" s="606"/>
      <c r="F229" s="39"/>
      <c r="G229" s="38"/>
      <c r="H229" s="38"/>
      <c r="I229" s="38"/>
      <c r="J229" s="38"/>
      <c r="K229" s="38"/>
      <c r="L229" s="38"/>
      <c r="M229" s="38"/>
      <c r="N229" s="38"/>
      <c r="O229" s="38"/>
      <c r="P229" s="38"/>
      <c r="Q229" s="38"/>
      <c r="R229" s="38"/>
      <c r="S229" s="38"/>
    </row>
    <row r="230" spans="2:19" s="71" customFormat="1" ht="15" customHeight="1" outlineLevel="1">
      <c r="B230" s="605"/>
      <c r="C230" s="604"/>
      <c r="D230" s="39" t="s">
        <v>442</v>
      </c>
      <c r="E230" s="39"/>
      <c r="F230" s="39"/>
      <c r="G230" s="38"/>
      <c r="H230" s="38"/>
      <c r="I230" s="38"/>
      <c r="J230" s="38"/>
      <c r="K230" s="38"/>
      <c r="L230" s="38"/>
      <c r="M230" s="38"/>
      <c r="N230" s="38"/>
      <c r="O230" s="38"/>
      <c r="P230" s="38"/>
      <c r="Q230" s="38"/>
      <c r="R230" s="38"/>
      <c r="S230" s="38"/>
    </row>
    <row r="231" spans="2:19" s="71" customFormat="1" ht="15" customHeight="1" outlineLevel="1">
      <c r="B231" s="605"/>
      <c r="C231" s="604"/>
      <c r="D231" s="39" t="s">
        <v>477</v>
      </c>
      <c r="E231" s="39"/>
      <c r="F231" s="39"/>
      <c r="G231" s="38"/>
      <c r="H231" s="38"/>
      <c r="I231" s="38"/>
      <c r="J231" s="38"/>
      <c r="K231" s="38"/>
      <c r="L231" s="38"/>
      <c r="M231" s="38"/>
      <c r="N231" s="38"/>
      <c r="O231" s="38"/>
      <c r="P231" s="38"/>
      <c r="Q231" s="38"/>
      <c r="R231" s="38"/>
      <c r="S231" s="38"/>
    </row>
    <row r="232" spans="2:19" s="71" customFormat="1" ht="15" customHeight="1" outlineLevel="1">
      <c r="B232" s="605"/>
      <c r="C232" s="604"/>
      <c r="D232" s="390" t="s">
        <v>535</v>
      </c>
      <c r="E232" s="39"/>
      <c r="F232" s="39"/>
      <c r="G232" s="38"/>
      <c r="H232" s="38"/>
      <c r="I232" s="38"/>
      <c r="J232" s="38"/>
      <c r="K232" s="38"/>
      <c r="L232" s="38"/>
      <c r="M232" s="38"/>
      <c r="N232" s="38"/>
      <c r="O232" s="38"/>
      <c r="P232" s="38"/>
      <c r="Q232" s="38"/>
      <c r="R232" s="38"/>
      <c r="S232" s="38"/>
    </row>
    <row r="233" spans="2:19" s="71" customFormat="1" ht="15" customHeight="1" outlineLevel="1">
      <c r="B233" s="605"/>
      <c r="C233" s="604"/>
      <c r="D233" s="386" t="s">
        <v>325</v>
      </c>
      <c r="E233" s="39" t="s">
        <v>549</v>
      </c>
      <c r="F233" s="39"/>
      <c r="G233" s="38"/>
      <c r="H233" s="38"/>
      <c r="I233" s="38"/>
      <c r="J233" s="38"/>
      <c r="K233" s="38"/>
      <c r="L233" s="38"/>
      <c r="M233" s="38"/>
      <c r="N233" s="38"/>
      <c r="O233" s="38"/>
      <c r="P233" s="38"/>
      <c r="Q233" s="38"/>
      <c r="R233" s="38"/>
      <c r="S233" s="38"/>
    </row>
    <row r="234" spans="2:19" s="71" customFormat="1" ht="15" customHeight="1" outlineLevel="1">
      <c r="B234" s="605"/>
      <c r="C234" s="39"/>
      <c r="D234" s="39"/>
      <c r="E234" s="39"/>
      <c r="F234" s="39"/>
      <c r="G234" s="38"/>
      <c r="H234" s="38"/>
      <c r="I234" s="38"/>
      <c r="J234" s="38"/>
      <c r="K234" s="38"/>
      <c r="L234" s="38"/>
      <c r="M234" s="38"/>
      <c r="N234" s="38"/>
      <c r="O234" s="38"/>
      <c r="P234" s="38"/>
      <c r="Q234" s="38"/>
      <c r="R234" s="38"/>
      <c r="S234" s="38"/>
    </row>
    <row r="235" spans="2:19" s="71" customFormat="1" ht="15" customHeight="1" outlineLevel="1">
      <c r="B235" s="605"/>
      <c r="C235" s="39"/>
      <c r="D235" s="39"/>
      <c r="E235" s="39"/>
      <c r="F235" s="39"/>
      <c r="G235" s="38"/>
      <c r="H235" s="38"/>
      <c r="I235" s="38"/>
      <c r="J235" s="38"/>
      <c r="K235" s="38"/>
      <c r="L235" s="38"/>
      <c r="M235" s="38"/>
      <c r="N235" s="38"/>
      <c r="O235" s="38"/>
      <c r="P235" s="38"/>
      <c r="Q235" s="38"/>
      <c r="R235" s="38"/>
      <c r="S235" s="38"/>
    </row>
    <row r="236" spans="2:19" s="71" customFormat="1" ht="15" customHeight="1" outlineLevel="1">
      <c r="B236" s="605"/>
      <c r="C236" s="604" t="s">
        <v>440</v>
      </c>
      <c r="D236" s="606" t="s">
        <v>446</v>
      </c>
      <c r="E236" s="606"/>
      <c r="F236" s="39"/>
      <c r="G236" s="38"/>
      <c r="H236" s="38"/>
      <c r="I236" s="38"/>
      <c r="J236" s="38"/>
      <c r="K236" s="38"/>
      <c r="L236" s="38"/>
      <c r="M236" s="38"/>
      <c r="N236" s="38"/>
      <c r="O236" s="38"/>
      <c r="P236" s="38"/>
      <c r="Q236" s="38"/>
      <c r="R236" s="38"/>
      <c r="S236" s="38"/>
    </row>
    <row r="237" spans="2:19" s="71" customFormat="1" ht="15" customHeight="1" outlineLevel="1">
      <c r="B237" s="605"/>
      <c r="C237" s="604"/>
      <c r="D237" s="39" t="s">
        <v>534</v>
      </c>
      <c r="E237" s="39"/>
      <c r="F237" s="39"/>
      <c r="G237" s="38"/>
      <c r="H237" s="38"/>
      <c r="I237" s="38"/>
      <c r="J237" s="38"/>
      <c r="K237" s="38"/>
      <c r="L237" s="38"/>
      <c r="M237" s="38"/>
      <c r="N237" s="38"/>
      <c r="O237" s="38"/>
      <c r="P237" s="38"/>
      <c r="Q237" s="38"/>
      <c r="R237" s="38"/>
      <c r="S237" s="38"/>
    </row>
    <row r="238" spans="2:19" s="71" customFormat="1" ht="15" customHeight="1" outlineLevel="1">
      <c r="B238" s="605"/>
      <c r="C238" s="604"/>
      <c r="D238" s="395" t="str">
        <f>"'Profit-share' or 'bonus' components received by Equity Partners are categorised as either Bonus Income or Dividend Income based on the following:"</f>
        <v>'Profit-share' or 'bonus' components received by Equity Partners are categorised as either Bonus Income or Dividend Income based on the following:</v>
      </c>
      <c r="E238" s="39"/>
      <c r="F238" s="39"/>
      <c r="G238" s="38"/>
      <c r="H238" s="38"/>
      <c r="I238" s="38"/>
      <c r="J238" s="38"/>
      <c r="K238" s="38"/>
      <c r="L238" s="38"/>
      <c r="M238" s="38"/>
      <c r="N238" s="38"/>
      <c r="O238" s="38"/>
      <c r="P238" s="38"/>
      <c r="Q238" s="38"/>
      <c r="R238" s="38"/>
      <c r="S238" s="38"/>
    </row>
    <row r="239" spans="2:19" s="71" customFormat="1" ht="15" customHeight="1" outlineLevel="1">
      <c r="B239" s="605"/>
      <c r="C239" s="604"/>
      <c r="D239" s="386" t="s">
        <v>325</v>
      </c>
      <c r="E239" s="39" t="s">
        <v>536</v>
      </c>
      <c r="F239" s="39"/>
      <c r="G239" s="38"/>
      <c r="H239" s="38"/>
      <c r="I239" s="38"/>
      <c r="J239" s="38"/>
      <c r="K239" s="38"/>
      <c r="L239" s="38"/>
      <c r="M239" s="38"/>
      <c r="N239" s="38"/>
      <c r="O239" s="38"/>
      <c r="P239" s="38"/>
      <c r="Q239" s="38"/>
      <c r="R239" s="38"/>
      <c r="S239" s="38"/>
    </row>
    <row r="240" spans="2:19" s="71" customFormat="1" ht="15" customHeight="1" outlineLevel="1">
      <c r="B240" s="605"/>
      <c r="C240" s="604"/>
      <c r="D240" s="386" t="s">
        <v>325</v>
      </c>
      <c r="E240" s="39" t="s">
        <v>537</v>
      </c>
      <c r="F240" s="39"/>
      <c r="G240" s="38"/>
      <c r="H240" s="38"/>
      <c r="I240" s="38"/>
      <c r="J240" s="38"/>
      <c r="K240" s="38"/>
      <c r="L240" s="38"/>
      <c r="M240" s="38"/>
      <c r="N240" s="38"/>
      <c r="O240" s="38"/>
      <c r="P240" s="38"/>
      <c r="Q240" s="38"/>
      <c r="R240" s="38"/>
      <c r="S240" s="38"/>
    </row>
    <row r="241" spans="2:19" s="71" customFormat="1" ht="15" customHeight="1" outlineLevel="1">
      <c r="B241" s="605"/>
      <c r="C241" s="604"/>
      <c r="D241" s="39" t="str">
        <f>"'Profit-share' or 'bonus' components received by Equity Partners are not categorised as Equity Income."</f>
        <v>'Profit-share' or 'bonus' components received by Equity Partners are not categorised as Equity Income.</v>
      </c>
      <c r="E241" s="39"/>
      <c r="F241" s="39"/>
      <c r="G241" s="38"/>
      <c r="H241" s="38"/>
      <c r="I241" s="38"/>
      <c r="J241" s="38"/>
      <c r="K241" s="38"/>
      <c r="L241" s="38"/>
      <c r="M241" s="38"/>
      <c r="N241" s="38"/>
      <c r="O241" s="38"/>
      <c r="P241" s="38"/>
      <c r="Q241" s="38"/>
      <c r="R241" s="38"/>
      <c r="S241" s="38"/>
    </row>
    <row r="242" spans="2:19" s="71" customFormat="1" ht="15" customHeight="1" outlineLevel="1">
      <c r="B242" s="605"/>
      <c r="C242" s="604"/>
      <c r="D242" s="39"/>
      <c r="E242" s="39"/>
      <c r="F242" s="39"/>
      <c r="G242" s="38"/>
      <c r="H242" s="38"/>
      <c r="I242" s="38"/>
      <c r="J242" s="38"/>
      <c r="K242" s="38"/>
      <c r="L242" s="38"/>
      <c r="M242" s="38"/>
      <c r="N242" s="38"/>
      <c r="O242" s="38"/>
      <c r="P242" s="38"/>
      <c r="Q242" s="38"/>
      <c r="R242" s="38"/>
      <c r="S242" s="38"/>
    </row>
    <row r="243" spans="2:19" s="71" customFormat="1" ht="15" customHeight="1" outlineLevel="1">
      <c r="B243" s="605"/>
      <c r="C243" s="604"/>
      <c r="D243" s="391" t="s">
        <v>432</v>
      </c>
      <c r="E243" s="39"/>
      <c r="F243" s="39"/>
      <c r="G243" s="38"/>
      <c r="H243" s="38"/>
      <c r="I243" s="38"/>
      <c r="J243" s="38"/>
      <c r="K243" s="38"/>
      <c r="L243" s="38"/>
      <c r="M243" s="38"/>
      <c r="N243" s="38"/>
      <c r="O243" s="38"/>
      <c r="P243" s="38"/>
      <c r="Q243" s="38"/>
      <c r="R243" s="38"/>
      <c r="S243" s="38"/>
    </row>
    <row r="244" spans="2:19" s="71" customFormat="1" ht="15" customHeight="1" outlineLevel="1">
      <c r="B244" s="605"/>
      <c r="C244" s="604"/>
      <c r="D244" s="391" t="s">
        <v>433</v>
      </c>
      <c r="E244" s="39"/>
      <c r="F244" s="39"/>
      <c r="G244" s="38"/>
      <c r="H244" s="38"/>
      <c r="I244" s="38"/>
      <c r="J244" s="38"/>
      <c r="K244" s="38"/>
      <c r="L244" s="38"/>
      <c r="M244" s="38"/>
      <c r="N244" s="38"/>
      <c r="O244" s="38"/>
      <c r="P244" s="38"/>
      <c r="Q244" s="38"/>
      <c r="R244" s="38"/>
      <c r="S244" s="38"/>
    </row>
    <row r="245" spans="2:19" s="71" customFormat="1" ht="15" customHeight="1">
      <c r="B245" s="39"/>
      <c r="C245" s="39"/>
      <c r="D245" s="391"/>
      <c r="E245" s="39"/>
      <c r="F245" s="39"/>
      <c r="G245" s="38"/>
      <c r="H245" s="38"/>
      <c r="I245" s="38"/>
      <c r="J245" s="38"/>
      <c r="K245" s="38"/>
      <c r="L245" s="38"/>
      <c r="M245" s="38"/>
      <c r="N245" s="38"/>
      <c r="O245" s="38"/>
      <c r="P245" s="38"/>
      <c r="Q245" s="38"/>
      <c r="R245" s="38"/>
      <c r="S245" s="38"/>
    </row>
    <row r="246" spans="2:19" s="71" customFormat="1" ht="15" customHeight="1" thickBot="1">
      <c r="B246" s="39"/>
      <c r="C246" s="39"/>
      <c r="D246" s="391"/>
      <c r="E246" s="39"/>
      <c r="F246" s="39"/>
      <c r="G246" s="38"/>
      <c r="H246" s="38"/>
      <c r="I246" s="38"/>
      <c r="J246" s="38"/>
      <c r="K246" s="38"/>
      <c r="L246" s="38"/>
      <c r="M246" s="38"/>
      <c r="N246" s="38"/>
      <c r="O246" s="38"/>
      <c r="P246" s="38"/>
      <c r="Q246" s="38"/>
      <c r="R246" s="38"/>
      <c r="S246" s="38"/>
    </row>
    <row r="247" spans="2:19" s="71" customFormat="1" ht="15" customHeight="1">
      <c r="B247" s="393" t="s">
        <v>471</v>
      </c>
      <c r="C247" s="39"/>
      <c r="D247" s="391"/>
      <c r="E247" s="39"/>
      <c r="F247" s="39"/>
      <c r="G247" s="38"/>
      <c r="H247" s="38"/>
      <c r="I247" s="38"/>
      <c r="J247" s="38"/>
      <c r="K247" s="38"/>
      <c r="L247" s="38"/>
      <c r="M247" s="38"/>
      <c r="N247" s="38"/>
      <c r="O247" s="38"/>
      <c r="P247" s="38"/>
      <c r="Q247" s="38"/>
      <c r="R247" s="38"/>
      <c r="S247" s="38"/>
    </row>
    <row r="248" spans="2:19" s="71" customFormat="1" ht="15" customHeight="1" outlineLevel="1">
      <c r="B248" s="605" t="s">
        <v>447</v>
      </c>
      <c r="C248" s="604" t="s">
        <v>538</v>
      </c>
      <c r="D248" s="606" t="s">
        <v>448</v>
      </c>
      <c r="E248" s="606"/>
      <c r="F248" s="39"/>
      <c r="G248" s="38"/>
      <c r="H248" s="38"/>
      <c r="I248" s="38"/>
      <c r="J248" s="38"/>
      <c r="K248" s="38"/>
      <c r="L248" s="38"/>
      <c r="M248" s="38"/>
      <c r="N248" s="38"/>
      <c r="O248" s="38"/>
      <c r="P248" s="38"/>
      <c r="Q248" s="38"/>
      <c r="R248" s="38"/>
      <c r="S248" s="38"/>
    </row>
    <row r="249" spans="2:19" s="71" customFormat="1" ht="15" customHeight="1" outlineLevel="1">
      <c r="B249" s="605"/>
      <c r="C249" s="604"/>
      <c r="D249" s="390" t="s">
        <v>539</v>
      </c>
      <c r="E249" s="39"/>
      <c r="F249" s="39"/>
      <c r="G249" s="38"/>
      <c r="H249" s="38"/>
      <c r="I249" s="38"/>
      <c r="J249" s="38"/>
      <c r="K249" s="38"/>
      <c r="L249" s="38"/>
      <c r="M249" s="38"/>
      <c r="N249" s="38"/>
      <c r="O249" s="38"/>
      <c r="P249" s="38"/>
      <c r="Q249" s="38"/>
      <c r="R249" s="38"/>
      <c r="S249" s="38"/>
    </row>
    <row r="250" spans="2:19" s="71" customFormat="1" ht="15" customHeight="1" outlineLevel="1">
      <c r="B250" s="605"/>
      <c r="C250" s="604"/>
      <c r="D250" s="390" t="s">
        <v>449</v>
      </c>
      <c r="E250" s="39"/>
      <c r="F250" s="39"/>
      <c r="G250" s="38"/>
      <c r="H250" s="38"/>
      <c r="I250" s="38"/>
      <c r="J250" s="38"/>
      <c r="K250" s="38"/>
      <c r="L250" s="38"/>
      <c r="M250" s="38"/>
      <c r="N250" s="38"/>
      <c r="O250" s="38"/>
      <c r="P250" s="38"/>
      <c r="Q250" s="38"/>
      <c r="R250" s="38"/>
      <c r="S250" s="38"/>
    </row>
    <row r="251" spans="2:19" s="71" customFormat="1" ht="15" customHeight="1" outlineLevel="1">
      <c r="B251" s="605"/>
      <c r="C251" s="604"/>
      <c r="D251" s="390" t="s">
        <v>450</v>
      </c>
      <c r="E251" s="39"/>
      <c r="F251" s="39"/>
      <c r="G251" s="38"/>
      <c r="H251" s="38"/>
      <c r="I251" s="38"/>
      <c r="J251" s="38"/>
      <c r="K251" s="38"/>
      <c r="L251" s="38"/>
      <c r="M251" s="38"/>
      <c r="N251" s="38"/>
      <c r="O251" s="38"/>
      <c r="P251" s="38"/>
      <c r="Q251" s="38"/>
      <c r="R251" s="38"/>
      <c r="S251" s="38"/>
    </row>
    <row r="252" spans="2:19" s="71" customFormat="1" ht="15" customHeight="1" outlineLevel="1">
      <c r="B252" s="605"/>
      <c r="C252" s="604"/>
      <c r="D252" s="390" t="s">
        <v>451</v>
      </c>
      <c r="E252" s="39"/>
      <c r="F252" s="39"/>
      <c r="G252" s="38"/>
      <c r="H252" s="38"/>
      <c r="I252" s="38"/>
      <c r="J252" s="38"/>
      <c r="K252" s="38"/>
      <c r="L252" s="38"/>
      <c r="M252" s="38"/>
      <c r="N252" s="38"/>
      <c r="O252" s="38"/>
      <c r="P252" s="38"/>
      <c r="Q252" s="38"/>
      <c r="R252" s="38"/>
      <c r="S252" s="38"/>
    </row>
    <row r="253" spans="2:19" s="71" customFormat="1" ht="15" customHeight="1">
      <c r="B253" s="39"/>
      <c r="C253" s="39"/>
      <c r="D253" s="39"/>
      <c r="E253" s="39"/>
      <c r="F253" s="39"/>
      <c r="G253" s="38"/>
      <c r="H253" s="38"/>
      <c r="I253" s="38"/>
      <c r="J253" s="38"/>
      <c r="K253" s="38"/>
      <c r="L253" s="38"/>
      <c r="M253" s="38"/>
      <c r="N253" s="38"/>
      <c r="O253" s="38"/>
      <c r="P253" s="38"/>
      <c r="Q253" s="38"/>
      <c r="R253" s="38"/>
      <c r="S253" s="38"/>
    </row>
    <row r="254" spans="2:19" s="71" customFormat="1" ht="15" customHeight="1" thickBot="1">
      <c r="B254" s="39"/>
      <c r="C254" s="39"/>
      <c r="D254" s="39"/>
      <c r="E254" s="39"/>
      <c r="F254" s="39"/>
      <c r="G254" s="38"/>
      <c r="H254" s="38"/>
      <c r="I254" s="38"/>
      <c r="J254" s="38"/>
      <c r="K254" s="38"/>
      <c r="L254" s="38"/>
      <c r="M254" s="38"/>
      <c r="N254" s="38"/>
      <c r="O254" s="38"/>
      <c r="P254" s="38"/>
      <c r="Q254" s="38"/>
      <c r="R254" s="38"/>
      <c r="S254" s="38"/>
    </row>
    <row r="255" spans="2:19" s="71" customFormat="1" ht="15" customHeight="1">
      <c r="B255" s="393" t="s">
        <v>472</v>
      </c>
      <c r="C255" s="39"/>
      <c r="D255" s="39"/>
      <c r="E255" s="39"/>
      <c r="F255" s="39"/>
      <c r="G255" s="38"/>
      <c r="H255" s="38"/>
      <c r="I255" s="38"/>
      <c r="J255" s="38"/>
      <c r="K255" s="38"/>
      <c r="L255" s="38"/>
      <c r="M255" s="38"/>
      <c r="N255" s="38"/>
      <c r="O255" s="38"/>
      <c r="P255" s="38"/>
      <c r="Q255" s="38"/>
      <c r="R255" s="38"/>
      <c r="S255" s="38"/>
    </row>
    <row r="256" spans="2:19" s="71" customFormat="1" ht="15" customHeight="1" outlineLevel="1">
      <c r="B256" s="605" t="s">
        <v>540</v>
      </c>
      <c r="C256" s="604" t="s">
        <v>541</v>
      </c>
      <c r="D256" s="606" t="s">
        <v>452</v>
      </c>
      <c r="E256" s="606"/>
      <c r="F256" s="39"/>
      <c r="G256" s="38"/>
      <c r="H256" s="38"/>
      <c r="I256" s="38"/>
      <c r="J256" s="38"/>
      <c r="K256" s="38"/>
      <c r="L256" s="38"/>
      <c r="M256" s="38"/>
      <c r="N256" s="38"/>
      <c r="O256" s="38"/>
      <c r="P256" s="38"/>
      <c r="Q256" s="38"/>
      <c r="R256" s="38"/>
      <c r="S256" s="38"/>
    </row>
    <row r="257" spans="2:19" s="71" customFormat="1" ht="15" customHeight="1" outlineLevel="1">
      <c r="B257" s="605"/>
      <c r="C257" s="604"/>
      <c r="D257" s="1" t="s">
        <v>543</v>
      </c>
      <c r="E257" s="39"/>
      <c r="F257" s="39"/>
      <c r="G257" s="38"/>
      <c r="H257" s="38"/>
      <c r="I257" s="38"/>
      <c r="J257" s="38"/>
      <c r="K257" s="38"/>
      <c r="L257" s="38"/>
      <c r="M257" s="38"/>
      <c r="N257" s="38"/>
      <c r="O257" s="38"/>
      <c r="P257" s="38"/>
      <c r="Q257" s="38"/>
      <c r="R257" s="38"/>
      <c r="S257" s="38"/>
    </row>
    <row r="258" spans="2:19" s="71" customFormat="1" ht="15" customHeight="1" outlineLevel="1">
      <c r="B258" s="605"/>
      <c r="C258" s="604"/>
      <c r="D258" s="1" t="s">
        <v>544</v>
      </c>
      <c r="E258" s="39"/>
      <c r="F258" s="39"/>
      <c r="G258" s="38"/>
      <c r="H258" s="38"/>
      <c r="I258" s="38"/>
      <c r="J258" s="38"/>
      <c r="K258" s="38"/>
      <c r="L258" s="38"/>
      <c r="M258" s="38"/>
      <c r="N258" s="38"/>
      <c r="O258" s="38"/>
      <c r="P258" s="38"/>
      <c r="Q258" s="38"/>
      <c r="R258" s="38"/>
      <c r="S258" s="38"/>
    </row>
    <row r="259" spans="2:19" s="71" customFormat="1" ht="15" customHeight="1" outlineLevel="1">
      <c r="B259" s="605"/>
      <c r="C259" s="604"/>
      <c r="D259" s="386" t="s">
        <v>325</v>
      </c>
      <c r="E259" s="39" t="s">
        <v>545</v>
      </c>
      <c r="F259" s="39"/>
      <c r="G259" s="38"/>
      <c r="H259" s="38"/>
      <c r="I259" s="38"/>
      <c r="J259" s="38"/>
      <c r="K259" s="38"/>
      <c r="L259" s="38"/>
      <c r="M259" s="38"/>
      <c r="N259" s="38"/>
      <c r="O259" s="38"/>
      <c r="P259" s="38"/>
      <c r="Q259" s="38"/>
      <c r="R259" s="38"/>
      <c r="S259" s="38"/>
    </row>
    <row r="260" spans="2:19" s="71" customFormat="1" ht="15" customHeight="1" outlineLevel="1">
      <c r="B260" s="605"/>
      <c r="C260" s="604"/>
      <c r="D260" s="386" t="s">
        <v>325</v>
      </c>
      <c r="E260" s="39" t="s">
        <v>453</v>
      </c>
      <c r="F260" s="39"/>
      <c r="G260" s="38"/>
      <c r="H260" s="38"/>
      <c r="I260" s="38"/>
      <c r="J260" s="38"/>
      <c r="K260" s="38"/>
      <c r="L260" s="38"/>
      <c r="M260" s="38"/>
      <c r="N260" s="38"/>
      <c r="O260" s="38"/>
      <c r="P260" s="38"/>
      <c r="Q260" s="38"/>
      <c r="R260" s="38"/>
      <c r="S260" s="38"/>
    </row>
    <row r="261" spans="2:19" s="71" customFormat="1" ht="15" customHeight="1" outlineLevel="1">
      <c r="B261" s="605"/>
      <c r="C261" s="604"/>
      <c r="D261" s="386" t="s">
        <v>325</v>
      </c>
      <c r="E261" s="39" t="s">
        <v>454</v>
      </c>
      <c r="F261" s="39"/>
      <c r="G261" s="38"/>
      <c r="H261" s="38"/>
      <c r="I261" s="38"/>
      <c r="J261" s="38"/>
      <c r="K261" s="38"/>
      <c r="L261" s="38"/>
      <c r="M261" s="38"/>
      <c r="N261" s="38"/>
      <c r="O261" s="38"/>
      <c r="P261" s="38"/>
      <c r="Q261" s="38"/>
      <c r="R261" s="38"/>
      <c r="S261" s="38"/>
    </row>
    <row r="262" spans="2:19" s="71" customFormat="1" ht="15" customHeight="1" outlineLevel="1">
      <c r="B262" s="605"/>
      <c r="C262" s="604"/>
      <c r="D262" s="1"/>
      <c r="E262" s="39"/>
      <c r="F262" s="39"/>
      <c r="G262" s="38"/>
      <c r="H262" s="38"/>
      <c r="I262" s="38"/>
      <c r="J262" s="38"/>
      <c r="K262" s="38"/>
      <c r="L262" s="38"/>
      <c r="M262" s="38"/>
      <c r="N262" s="38"/>
      <c r="O262" s="38"/>
      <c r="P262" s="38"/>
      <c r="Q262" s="38"/>
      <c r="R262" s="38"/>
      <c r="S262" s="38"/>
    </row>
    <row r="263" spans="2:19" s="71" customFormat="1" ht="15" customHeight="1" outlineLevel="1">
      <c r="B263" s="605"/>
      <c r="C263" s="604"/>
      <c r="D263" s="391" t="s">
        <v>455</v>
      </c>
      <c r="E263" s="39"/>
      <c r="F263" s="39"/>
      <c r="G263" s="38"/>
      <c r="H263" s="38"/>
      <c r="I263" s="38"/>
      <c r="J263" s="38"/>
      <c r="K263" s="38"/>
      <c r="L263" s="38"/>
      <c r="M263" s="38"/>
      <c r="N263" s="38"/>
      <c r="O263" s="38"/>
      <c r="P263" s="38"/>
      <c r="Q263" s="38"/>
      <c r="R263" s="38"/>
      <c r="S263" s="38"/>
    </row>
    <row r="264" spans="2:19" s="71" customFormat="1" ht="15" customHeight="1" outlineLevel="1">
      <c r="B264" s="605"/>
      <c r="C264" s="604"/>
      <c r="D264" s="392" t="s">
        <v>456</v>
      </c>
      <c r="E264" s="39"/>
      <c r="F264" s="39"/>
      <c r="G264" s="38"/>
      <c r="H264" s="38"/>
      <c r="I264" s="38"/>
      <c r="J264" s="38"/>
      <c r="K264" s="38"/>
      <c r="L264" s="38"/>
      <c r="M264" s="38"/>
      <c r="N264" s="38"/>
      <c r="O264" s="38"/>
      <c r="P264" s="38"/>
      <c r="Q264" s="38"/>
      <c r="R264" s="38"/>
      <c r="S264" s="38"/>
    </row>
    <row r="265" spans="2:19" s="71" customFormat="1" ht="15" customHeight="1" outlineLevel="1">
      <c r="B265" s="605"/>
      <c r="C265" s="39"/>
      <c r="D265" s="389"/>
      <c r="E265" s="389"/>
      <c r="F265" s="389"/>
      <c r="G265" s="389"/>
      <c r="H265" s="389"/>
      <c r="I265" s="389"/>
      <c r="J265" s="389"/>
      <c r="K265" s="389"/>
      <c r="L265" s="389"/>
      <c r="M265" s="389"/>
      <c r="N265" s="389"/>
      <c r="O265" s="389"/>
      <c r="P265" s="389"/>
      <c r="Q265" s="389"/>
      <c r="R265" s="389"/>
      <c r="S265" s="389"/>
    </row>
    <row r="266" spans="2:19" s="71" customFormat="1" ht="15" customHeight="1" outlineLevel="1">
      <c r="B266" s="605"/>
      <c r="C266" s="39"/>
      <c r="D266" s="389"/>
      <c r="E266" s="389"/>
      <c r="F266" s="389"/>
      <c r="G266" s="389"/>
      <c r="H266" s="389"/>
      <c r="I266" s="389"/>
      <c r="J266" s="389"/>
      <c r="K266" s="389"/>
      <c r="L266" s="389"/>
      <c r="M266" s="389"/>
      <c r="N266" s="389"/>
      <c r="O266" s="389"/>
      <c r="P266" s="389"/>
      <c r="Q266" s="389"/>
      <c r="R266" s="389"/>
      <c r="S266" s="389"/>
    </row>
    <row r="267" spans="2:19" s="71" customFormat="1" ht="15" customHeight="1" outlineLevel="1">
      <c r="B267" s="605"/>
      <c r="C267" s="604" t="s">
        <v>542</v>
      </c>
      <c r="D267" s="606" t="s">
        <v>595</v>
      </c>
      <c r="E267" s="606"/>
      <c r="F267" s="39"/>
      <c r="G267" s="39"/>
      <c r="H267" s="39"/>
      <c r="I267" s="39"/>
      <c r="J267" s="39"/>
      <c r="K267" s="39"/>
      <c r="L267" s="39"/>
      <c r="M267" s="39"/>
      <c r="N267" s="39"/>
      <c r="O267" s="39"/>
      <c r="P267" s="39"/>
      <c r="Q267" s="39"/>
      <c r="R267" s="39"/>
      <c r="S267" s="39"/>
    </row>
    <row r="268" spans="2:19" s="71" customFormat="1" ht="15" customHeight="1" outlineLevel="1">
      <c r="B268" s="605"/>
      <c r="C268" s="604"/>
      <c r="D268" s="39" t="s">
        <v>457</v>
      </c>
      <c r="E268" s="39"/>
      <c r="F268" s="39"/>
      <c r="G268" s="39"/>
      <c r="H268" s="39"/>
      <c r="I268" s="39"/>
      <c r="J268" s="39"/>
      <c r="K268" s="39"/>
      <c r="L268" s="39"/>
      <c r="M268" s="39"/>
      <c r="N268" s="39"/>
      <c r="O268" s="39"/>
      <c r="P268" s="39"/>
      <c r="Q268" s="39"/>
      <c r="R268" s="39"/>
      <c r="S268" s="39"/>
    </row>
    <row r="269" spans="2:19" s="71" customFormat="1" ht="15" customHeight="1" outlineLevel="1">
      <c r="B269" s="605"/>
      <c r="C269" s="604"/>
      <c r="D269" s="396" t="s">
        <v>547</v>
      </c>
      <c r="E269" s="396"/>
      <c r="F269" s="396"/>
      <c r="G269" s="396"/>
      <c r="H269" s="396"/>
      <c r="I269" s="396"/>
      <c r="J269" s="396"/>
      <c r="K269" s="396"/>
      <c r="L269" s="396"/>
      <c r="M269" s="396"/>
      <c r="N269" s="396"/>
      <c r="O269" s="396"/>
      <c r="P269" s="396"/>
      <c r="Q269" s="396"/>
      <c r="R269" s="396"/>
      <c r="S269" s="396"/>
    </row>
    <row r="270" spans="2:19" s="71" customFormat="1" ht="15" customHeight="1" outlineLevel="1">
      <c r="B270" s="605"/>
      <c r="C270" s="604"/>
      <c r="D270" s="396" t="s">
        <v>546</v>
      </c>
      <c r="E270" s="396"/>
      <c r="F270" s="396"/>
      <c r="G270" s="396"/>
      <c r="H270" s="396"/>
      <c r="I270" s="396"/>
      <c r="J270" s="396"/>
      <c r="K270" s="396"/>
      <c r="L270" s="396"/>
      <c r="M270" s="396"/>
      <c r="N270" s="396"/>
      <c r="O270" s="396"/>
      <c r="P270" s="396"/>
      <c r="Q270" s="396"/>
      <c r="R270" s="396"/>
      <c r="S270" s="396"/>
    </row>
    <row r="271" spans="2:19" s="71" customFormat="1" ht="15" customHeight="1" outlineLevel="1">
      <c r="B271" s="605"/>
      <c r="C271" s="604"/>
      <c r="D271" s="39" t="s">
        <v>458</v>
      </c>
      <c r="E271" s="39"/>
      <c r="F271" s="39"/>
      <c r="G271" s="39"/>
      <c r="H271" s="39"/>
      <c r="I271" s="39"/>
      <c r="J271" s="39"/>
      <c r="K271" s="39"/>
      <c r="L271" s="39"/>
      <c r="M271" s="39"/>
      <c r="N271" s="39"/>
      <c r="O271" s="39"/>
      <c r="P271" s="39"/>
      <c r="Q271" s="39"/>
      <c r="R271" s="39"/>
      <c r="S271" s="39"/>
    </row>
    <row r="272" spans="2:19" s="71" customFormat="1" ht="15" customHeight="1" outlineLevel="1">
      <c r="B272" s="605"/>
      <c r="C272" s="604"/>
      <c r="D272" s="39" t="s">
        <v>596</v>
      </c>
      <c r="E272" s="39"/>
      <c r="F272" s="39"/>
      <c r="G272" s="39"/>
      <c r="H272" s="39"/>
      <c r="I272" s="39"/>
      <c r="J272" s="39"/>
      <c r="K272" s="39"/>
      <c r="L272" s="39"/>
      <c r="M272" s="39"/>
      <c r="N272" s="39"/>
      <c r="O272" s="39"/>
      <c r="P272" s="39"/>
      <c r="Q272" s="39"/>
      <c r="R272" s="39"/>
      <c r="S272" s="39"/>
    </row>
    <row r="273" spans="2:19" s="71" customFormat="1" ht="15" customHeight="1" outlineLevel="1">
      <c r="B273" s="605"/>
      <c r="C273" s="604"/>
      <c r="D273" s="39"/>
      <c r="E273" s="39"/>
      <c r="F273" s="39"/>
      <c r="G273" s="39"/>
      <c r="H273" s="39"/>
      <c r="I273" s="39"/>
      <c r="J273" s="39"/>
      <c r="K273" s="39"/>
      <c r="L273" s="39"/>
      <c r="M273" s="39"/>
      <c r="N273" s="39"/>
      <c r="O273" s="39"/>
      <c r="P273" s="39"/>
      <c r="Q273" s="39"/>
      <c r="R273" s="39"/>
      <c r="S273" s="39"/>
    </row>
    <row r="274" spans="2:19" s="71" customFormat="1" ht="15" customHeight="1" outlineLevel="1">
      <c r="B274" s="605"/>
      <c r="C274" s="604"/>
      <c r="D274" s="39" t="s">
        <v>597</v>
      </c>
      <c r="E274" s="39"/>
      <c r="F274" s="39"/>
      <c r="G274" s="39"/>
      <c r="H274" s="39"/>
      <c r="I274" s="39"/>
      <c r="J274" s="39"/>
      <c r="K274" s="39"/>
      <c r="L274" s="39"/>
      <c r="M274" s="39"/>
      <c r="N274" s="39"/>
      <c r="O274" s="39"/>
      <c r="P274" s="39"/>
      <c r="Q274" s="39"/>
      <c r="R274" s="39"/>
      <c r="S274" s="39"/>
    </row>
    <row r="275" spans="2:19" s="71" customFormat="1" ht="15" customHeight="1" outlineLevel="1">
      <c r="B275" s="605"/>
      <c r="C275" s="604"/>
      <c r="D275" s="39"/>
      <c r="E275" s="39"/>
      <c r="F275" s="39"/>
      <c r="G275" s="39"/>
      <c r="H275" s="39"/>
      <c r="I275" s="39"/>
      <c r="J275" s="39"/>
      <c r="K275" s="39"/>
      <c r="L275" s="39"/>
      <c r="M275" s="39"/>
      <c r="N275" s="39"/>
      <c r="O275" s="39"/>
      <c r="P275" s="39"/>
      <c r="Q275" s="39"/>
      <c r="R275" s="39"/>
      <c r="S275" s="39"/>
    </row>
    <row r="276" spans="2:19" s="71" customFormat="1" ht="15" customHeight="1" outlineLevel="1">
      <c r="B276" s="605"/>
      <c r="C276" s="604"/>
      <c r="D276" s="391" t="s">
        <v>548</v>
      </c>
      <c r="E276" s="39"/>
      <c r="F276" s="39"/>
      <c r="G276" s="39"/>
      <c r="H276" s="39"/>
      <c r="I276" s="39"/>
      <c r="J276" s="39"/>
      <c r="K276" s="39"/>
      <c r="L276" s="39"/>
      <c r="M276" s="39"/>
      <c r="N276" s="39"/>
      <c r="O276" s="39"/>
      <c r="P276" s="39"/>
      <c r="Q276" s="39"/>
      <c r="R276" s="39"/>
      <c r="S276" s="39"/>
    </row>
    <row r="277" spans="2:19" s="71" customFormat="1" ht="15" customHeight="1" outlineLevel="1" thickBot="1">
      <c r="B277" s="605"/>
      <c r="C277" s="604"/>
      <c r="D277" s="391" t="s">
        <v>459</v>
      </c>
      <c r="E277" s="39"/>
      <c r="F277" s="39"/>
      <c r="G277" s="39"/>
      <c r="H277" s="39"/>
      <c r="I277" s="39"/>
      <c r="J277" s="39"/>
      <c r="K277" s="39"/>
      <c r="L277" s="39"/>
      <c r="M277" s="39"/>
      <c r="N277" s="39"/>
      <c r="O277" s="39"/>
      <c r="P277" s="39"/>
      <c r="Q277" s="39"/>
      <c r="R277" s="39"/>
      <c r="S277" s="39"/>
    </row>
    <row r="278" spans="2:19" s="71" customFormat="1" ht="15" customHeight="1" thickBot="1">
      <c r="B278" s="384"/>
      <c r="C278" s="384"/>
      <c r="D278" s="380"/>
      <c r="E278" s="380"/>
    </row>
    <row r="279" spans="2:19" s="71" customFormat="1" ht="15" customHeight="1">
      <c r="B279" s="384"/>
      <c r="C279" s="384"/>
      <c r="D279" s="380"/>
      <c r="E279" s="380"/>
    </row>
    <row r="280" spans="2:19" s="71" customFormat="1" ht="15" customHeight="1">
      <c r="B280" s="252" t="s">
        <v>813</v>
      </c>
      <c r="C280" s="65"/>
      <c r="D280" s="65"/>
    </row>
  </sheetData>
  <mergeCells count="78">
    <mergeCell ref="D3:E3"/>
    <mergeCell ref="D6:E6"/>
    <mergeCell ref="C6:C9"/>
    <mergeCell ref="D12:E12"/>
    <mergeCell ref="C236:C244"/>
    <mergeCell ref="C38:C44"/>
    <mergeCell ref="D38:E38"/>
    <mergeCell ref="D47:E47"/>
    <mergeCell ref="C47:C50"/>
    <mergeCell ref="D54:E54"/>
    <mergeCell ref="D65:E65"/>
    <mergeCell ref="D71:E71"/>
    <mergeCell ref="C71:C81"/>
    <mergeCell ref="D130:E130"/>
    <mergeCell ref="C100:C105"/>
    <mergeCell ref="D85:E85"/>
    <mergeCell ref="B6:B50"/>
    <mergeCell ref="D27:E27"/>
    <mergeCell ref="D18:E18"/>
    <mergeCell ref="D33:E33"/>
    <mergeCell ref="C12:C15"/>
    <mergeCell ref="C27:C30"/>
    <mergeCell ref="C33:C35"/>
    <mergeCell ref="C18:C24"/>
    <mergeCell ref="B54:B81"/>
    <mergeCell ref="C85:C89"/>
    <mergeCell ref="C92:C97"/>
    <mergeCell ref="C65:C68"/>
    <mergeCell ref="C54:C62"/>
    <mergeCell ref="B85:B105"/>
    <mergeCell ref="D92:E92"/>
    <mergeCell ref="D100:E100"/>
    <mergeCell ref="B109:B139"/>
    <mergeCell ref="C130:C139"/>
    <mergeCell ref="C120:C122"/>
    <mergeCell ref="C113:C117"/>
    <mergeCell ref="C109:C110"/>
    <mergeCell ref="D109:E109"/>
    <mergeCell ref="D113:E113"/>
    <mergeCell ref="D120:E120"/>
    <mergeCell ref="C125:C127"/>
    <mergeCell ref="D125:E125"/>
    <mergeCell ref="B143:B190"/>
    <mergeCell ref="D170:E170"/>
    <mergeCell ref="D175:E175"/>
    <mergeCell ref="D181:E181"/>
    <mergeCell ref="C159:C167"/>
    <mergeCell ref="C153:C156"/>
    <mergeCell ref="C175:C178"/>
    <mergeCell ref="C181:C190"/>
    <mergeCell ref="C143:C150"/>
    <mergeCell ref="C170:C172"/>
    <mergeCell ref="C218:C220"/>
    <mergeCell ref="D143:E143"/>
    <mergeCell ref="D153:E153"/>
    <mergeCell ref="D159:E159"/>
    <mergeCell ref="E166:E167"/>
    <mergeCell ref="D236:E236"/>
    <mergeCell ref="C248:C252"/>
    <mergeCell ref="B248:B252"/>
    <mergeCell ref="D248:E248"/>
    <mergeCell ref="B194:B244"/>
    <mergeCell ref="C201:C209"/>
    <mergeCell ref="D194:E194"/>
    <mergeCell ref="D201:E201"/>
    <mergeCell ref="D212:E212"/>
    <mergeCell ref="D218:E218"/>
    <mergeCell ref="D229:E229"/>
    <mergeCell ref="D223:E223"/>
    <mergeCell ref="C194:C198"/>
    <mergeCell ref="C212:C215"/>
    <mergeCell ref="C229:C233"/>
    <mergeCell ref="C223:C226"/>
    <mergeCell ref="C267:C277"/>
    <mergeCell ref="C256:C264"/>
    <mergeCell ref="B256:B277"/>
    <mergeCell ref="D256:E256"/>
    <mergeCell ref="D267:E267"/>
  </mergeCell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DF52A-6283-4124-8A2D-2B446FFB549E}">
  <sheetPr codeName="Sheet9">
    <tabColor theme="0"/>
  </sheetPr>
  <dimension ref="A1:Q20"/>
  <sheetViews>
    <sheetView showRowColHeaders="0" workbookViewId="0">
      <selection activeCell="A19" sqref="A19"/>
    </sheetView>
  </sheetViews>
  <sheetFormatPr defaultColWidth="0" defaultRowHeight="15" customHeight="1" zeroHeight="1"/>
  <cols>
    <col min="1" max="1" width="2.140625" style="38" customWidth="1"/>
    <col min="2" max="2" width="24.28515625" style="38" customWidth="1"/>
    <col min="3" max="16" width="12.85546875" style="38" customWidth="1"/>
    <col min="17" max="17" width="2.140625" style="38" customWidth="1"/>
    <col min="18" max="16384" width="9.140625" style="38" hidden="1"/>
  </cols>
  <sheetData>
    <row r="1" spans="1:17" ht="30" customHeight="1">
      <c r="A1" s="270" t="s">
        <v>583</v>
      </c>
      <c r="B1" s="267"/>
      <c r="C1" s="273"/>
      <c r="D1" s="266"/>
      <c r="E1" s="266"/>
      <c r="F1" s="266"/>
      <c r="G1" s="145"/>
      <c r="H1" s="145"/>
      <c r="I1" s="256"/>
      <c r="J1" s="145"/>
      <c r="K1" s="145"/>
      <c r="L1" s="256"/>
      <c r="M1" s="145"/>
      <c r="N1" s="145"/>
      <c r="O1" s="145"/>
      <c r="P1" s="145"/>
      <c r="Q1" s="146"/>
    </row>
    <row r="2" spans="1:17" ht="12" customHeight="1">
      <c r="A2" s="148"/>
      <c r="B2" s="142"/>
      <c r="C2" s="142"/>
      <c r="D2" s="142"/>
      <c r="E2" s="142"/>
      <c r="F2" s="142"/>
      <c r="G2" s="142"/>
      <c r="H2" s="142"/>
      <c r="I2" s="142"/>
      <c r="J2" s="143"/>
      <c r="K2" s="142"/>
      <c r="L2" s="142"/>
      <c r="M2" s="142"/>
      <c r="N2" s="142"/>
      <c r="O2" s="142"/>
      <c r="P2" s="142"/>
      <c r="Q2" s="142"/>
    </row>
    <row r="3" spans="1:17" ht="12.75" customHeight="1">
      <c r="A3" s="147"/>
      <c r="B3" s="528" t="s">
        <v>197</v>
      </c>
      <c r="C3" s="529" t="s">
        <v>150</v>
      </c>
      <c r="D3" s="530"/>
      <c r="E3" s="530"/>
      <c r="F3" s="530"/>
      <c r="G3" s="530"/>
      <c r="H3" s="530"/>
      <c r="I3" s="530"/>
      <c r="J3" s="530"/>
      <c r="K3" s="530"/>
      <c r="L3" s="530"/>
      <c r="M3" s="530"/>
      <c r="N3" s="530"/>
      <c r="O3" s="530"/>
      <c r="P3" s="531"/>
      <c r="Q3" s="142"/>
    </row>
    <row r="4" spans="1:17" ht="12.75" customHeight="1">
      <c r="A4" s="271"/>
      <c r="B4" s="528"/>
      <c r="C4" s="532" t="s">
        <v>154</v>
      </c>
      <c r="D4" s="533"/>
      <c r="E4" s="533"/>
      <c r="F4" s="533"/>
      <c r="G4" s="533"/>
      <c r="H4" s="533"/>
      <c r="I4" s="533"/>
      <c r="J4" s="533"/>
      <c r="K4" s="534" t="s">
        <v>156</v>
      </c>
      <c r="L4" s="537" t="s">
        <v>155</v>
      </c>
      <c r="M4" s="538"/>
      <c r="N4" s="538"/>
      <c r="O4" s="539" t="s">
        <v>149</v>
      </c>
      <c r="P4" s="542" t="s">
        <v>150</v>
      </c>
      <c r="Q4" s="142"/>
    </row>
    <row r="5" spans="1:17" ht="12.75" customHeight="1">
      <c r="A5" s="271"/>
      <c r="B5" s="528"/>
      <c r="C5" s="544" t="s">
        <v>14</v>
      </c>
      <c r="D5" s="545"/>
      <c r="E5" s="546" t="s">
        <v>171</v>
      </c>
      <c r="F5" s="548" t="s">
        <v>152</v>
      </c>
      <c r="G5" s="549"/>
      <c r="H5" s="549"/>
      <c r="I5" s="549"/>
      <c r="J5" s="546" t="s">
        <v>169</v>
      </c>
      <c r="K5" s="535"/>
      <c r="L5" s="550" t="s">
        <v>158</v>
      </c>
      <c r="M5" s="551" t="s">
        <v>19</v>
      </c>
      <c r="N5" s="552" t="s">
        <v>164</v>
      </c>
      <c r="O5" s="540"/>
      <c r="P5" s="543"/>
      <c r="Q5" s="142"/>
    </row>
    <row r="6" spans="1:17" ht="24" customHeight="1">
      <c r="A6" s="272"/>
      <c r="B6" s="528"/>
      <c r="C6" s="257" t="s">
        <v>151</v>
      </c>
      <c r="D6" s="258" t="s">
        <v>75</v>
      </c>
      <c r="E6" s="547"/>
      <c r="F6" s="257" t="s">
        <v>170</v>
      </c>
      <c r="G6" s="259" t="s">
        <v>165</v>
      </c>
      <c r="H6" s="259" t="s">
        <v>157</v>
      </c>
      <c r="I6" s="260" t="s">
        <v>23</v>
      </c>
      <c r="J6" s="547"/>
      <c r="K6" s="536"/>
      <c r="L6" s="550"/>
      <c r="M6" s="551"/>
      <c r="N6" s="552"/>
      <c r="O6" s="541"/>
      <c r="P6" s="543"/>
      <c r="Q6" s="142"/>
    </row>
    <row r="7" spans="1:17" ht="11.25" customHeight="1">
      <c r="A7" s="148"/>
      <c r="B7" s="142"/>
      <c r="C7" s="525" t="s">
        <v>573</v>
      </c>
      <c r="D7" s="525"/>
      <c r="E7" s="525"/>
      <c r="F7" s="525"/>
      <c r="G7" s="525"/>
      <c r="H7" s="525"/>
      <c r="I7" s="525"/>
      <c r="J7" s="525"/>
      <c r="K7" s="525"/>
      <c r="L7" s="525"/>
      <c r="M7" s="525"/>
      <c r="N7" s="525"/>
      <c r="O7" s="525"/>
      <c r="P7" s="525"/>
      <c r="Q7" s="142"/>
    </row>
    <row r="8" spans="1:17" ht="56.25" customHeight="1">
      <c r="A8" s="272"/>
      <c r="B8" s="526" t="s">
        <v>574</v>
      </c>
      <c r="C8" s="355" t="s">
        <v>552</v>
      </c>
      <c r="D8" s="261" t="s">
        <v>553</v>
      </c>
      <c r="E8" s="418" t="s">
        <v>118</v>
      </c>
      <c r="F8" s="262" t="s">
        <v>578</v>
      </c>
      <c r="G8" s="356" t="s">
        <v>570</v>
      </c>
      <c r="H8" s="356" t="s">
        <v>561</v>
      </c>
      <c r="I8" s="261" t="s">
        <v>562</v>
      </c>
      <c r="J8" s="418" t="s">
        <v>118</v>
      </c>
      <c r="K8" s="418" t="s">
        <v>118</v>
      </c>
      <c r="L8" s="262" t="s">
        <v>563</v>
      </c>
      <c r="M8" s="356" t="s">
        <v>19</v>
      </c>
      <c r="N8" s="261" t="s">
        <v>564</v>
      </c>
      <c r="O8" s="418" t="s">
        <v>118</v>
      </c>
      <c r="P8" s="418" t="s">
        <v>118</v>
      </c>
      <c r="Q8" s="142"/>
    </row>
    <row r="9" spans="1:17" ht="56.25" customHeight="1">
      <c r="A9" s="272"/>
      <c r="B9" s="527"/>
      <c r="C9" s="357" t="s">
        <v>554</v>
      </c>
      <c r="D9" s="358" t="s">
        <v>555</v>
      </c>
      <c r="E9" s="419" t="s">
        <v>118</v>
      </c>
      <c r="F9" s="268" t="s">
        <v>579</v>
      </c>
      <c r="G9" s="359" t="s">
        <v>571</v>
      </c>
      <c r="H9" s="359" t="s">
        <v>565</v>
      </c>
      <c r="I9" s="358" t="s">
        <v>118</v>
      </c>
      <c r="J9" s="419" t="s">
        <v>118</v>
      </c>
      <c r="K9" s="419" t="s">
        <v>118</v>
      </c>
      <c r="L9" s="268" t="s">
        <v>566</v>
      </c>
      <c r="M9" s="359" t="s">
        <v>118</v>
      </c>
      <c r="N9" s="358" t="s">
        <v>118</v>
      </c>
      <c r="O9" s="419" t="s">
        <v>118</v>
      </c>
      <c r="P9" s="419" t="s">
        <v>118</v>
      </c>
      <c r="Q9" s="142"/>
    </row>
    <row r="10" spans="1:17" ht="56.25" customHeight="1">
      <c r="A10" s="272"/>
      <c r="B10" s="527"/>
      <c r="C10" s="357" t="s">
        <v>556</v>
      </c>
      <c r="D10" s="358" t="s">
        <v>557</v>
      </c>
      <c r="E10" s="420" t="s">
        <v>118</v>
      </c>
      <c r="F10" s="268" t="s">
        <v>580</v>
      </c>
      <c r="G10" s="359" t="s">
        <v>576</v>
      </c>
      <c r="H10" s="359" t="s">
        <v>563</v>
      </c>
      <c r="I10" s="358" t="s">
        <v>118</v>
      </c>
      <c r="J10" s="420" t="s">
        <v>118</v>
      </c>
      <c r="K10" s="420" t="s">
        <v>118</v>
      </c>
      <c r="L10" s="268" t="s">
        <v>567</v>
      </c>
      <c r="M10" s="359" t="s">
        <v>118</v>
      </c>
      <c r="N10" s="358" t="s">
        <v>118</v>
      </c>
      <c r="O10" s="420" t="s">
        <v>118</v>
      </c>
      <c r="P10" s="420" t="s">
        <v>118</v>
      </c>
      <c r="Q10" s="142"/>
    </row>
    <row r="11" spans="1:17" ht="56.25" customHeight="1">
      <c r="A11" s="272"/>
      <c r="B11" s="527"/>
      <c r="C11" s="357" t="s">
        <v>118</v>
      </c>
      <c r="D11" s="358" t="s">
        <v>558</v>
      </c>
      <c r="E11" s="420" t="s">
        <v>118</v>
      </c>
      <c r="F11" s="268" t="s">
        <v>577</v>
      </c>
      <c r="G11" s="359" t="s">
        <v>118</v>
      </c>
      <c r="H11" s="359" t="s">
        <v>566</v>
      </c>
      <c r="I11" s="358" t="s">
        <v>118</v>
      </c>
      <c r="J11" s="420" t="s">
        <v>118</v>
      </c>
      <c r="K11" s="420" t="s">
        <v>118</v>
      </c>
      <c r="L11" s="268" t="s">
        <v>572</v>
      </c>
      <c r="M11" s="359" t="s">
        <v>118</v>
      </c>
      <c r="N11" s="358" t="s">
        <v>118</v>
      </c>
      <c r="O11" s="420" t="s">
        <v>118</v>
      </c>
      <c r="P11" s="420" t="s">
        <v>118</v>
      </c>
      <c r="Q11" s="142"/>
    </row>
    <row r="12" spans="1:17" ht="56.25" customHeight="1">
      <c r="A12" s="272"/>
      <c r="B12" s="527"/>
      <c r="C12" s="357" t="s">
        <v>118</v>
      </c>
      <c r="D12" s="358" t="s">
        <v>559</v>
      </c>
      <c r="E12" s="420" t="s">
        <v>118</v>
      </c>
      <c r="F12" s="268" t="s">
        <v>118</v>
      </c>
      <c r="G12" s="359" t="s">
        <v>118</v>
      </c>
      <c r="H12" s="359" t="s">
        <v>568</v>
      </c>
      <c r="I12" s="358" t="s">
        <v>118</v>
      </c>
      <c r="J12" s="420" t="s">
        <v>118</v>
      </c>
      <c r="K12" s="420" t="s">
        <v>118</v>
      </c>
      <c r="L12" s="268" t="s">
        <v>118</v>
      </c>
      <c r="M12" s="359" t="s">
        <v>118</v>
      </c>
      <c r="N12" s="358" t="s">
        <v>118</v>
      </c>
      <c r="O12" s="420" t="s">
        <v>118</v>
      </c>
      <c r="P12" s="420" t="s">
        <v>118</v>
      </c>
      <c r="Q12" s="142"/>
    </row>
    <row r="13" spans="1:17" ht="56.25" customHeight="1">
      <c r="A13" s="272"/>
      <c r="B13" s="527"/>
      <c r="C13" s="357" t="s">
        <v>118</v>
      </c>
      <c r="D13" s="421" t="s">
        <v>560</v>
      </c>
      <c r="E13" s="420" t="s">
        <v>118</v>
      </c>
      <c r="F13" s="268" t="s">
        <v>118</v>
      </c>
      <c r="G13" s="359" t="s">
        <v>118</v>
      </c>
      <c r="H13" s="359" t="s">
        <v>569</v>
      </c>
      <c r="I13" s="358" t="s">
        <v>118</v>
      </c>
      <c r="J13" s="420" t="s">
        <v>118</v>
      </c>
      <c r="K13" s="420" t="s">
        <v>118</v>
      </c>
      <c r="L13" s="268" t="s">
        <v>118</v>
      </c>
      <c r="M13" s="359" t="s">
        <v>118</v>
      </c>
      <c r="N13" s="358" t="s">
        <v>118</v>
      </c>
      <c r="O13" s="420" t="s">
        <v>118</v>
      </c>
      <c r="P13" s="420" t="s">
        <v>118</v>
      </c>
      <c r="Q13" s="142"/>
    </row>
    <row r="14" spans="1:17" ht="56.25" customHeight="1">
      <c r="A14" s="272"/>
      <c r="B14" s="613"/>
      <c r="C14" s="360" t="s">
        <v>118</v>
      </c>
      <c r="D14" s="361" t="s">
        <v>118</v>
      </c>
      <c r="E14" s="422" t="s">
        <v>118</v>
      </c>
      <c r="F14" s="363" t="s">
        <v>118</v>
      </c>
      <c r="G14" s="364" t="s">
        <v>118</v>
      </c>
      <c r="H14" s="364" t="s">
        <v>567</v>
      </c>
      <c r="I14" s="361" t="s">
        <v>118</v>
      </c>
      <c r="J14" s="422" t="s">
        <v>118</v>
      </c>
      <c r="K14" s="422" t="s">
        <v>118</v>
      </c>
      <c r="L14" s="363" t="s">
        <v>118</v>
      </c>
      <c r="M14" s="364" t="s">
        <v>118</v>
      </c>
      <c r="N14" s="361" t="s">
        <v>118</v>
      </c>
      <c r="O14" s="422" t="s">
        <v>118</v>
      </c>
      <c r="P14" s="422" t="s">
        <v>118</v>
      </c>
      <c r="Q14" s="318"/>
    </row>
    <row r="15" spans="1:17" ht="11.25" customHeight="1">
      <c r="A15" s="274"/>
      <c r="B15" s="269"/>
      <c r="C15" s="269"/>
      <c r="D15" s="269"/>
      <c r="E15" s="269"/>
      <c r="F15" s="275" t="s">
        <v>175</v>
      </c>
      <c r="G15" s="269"/>
      <c r="H15" s="269"/>
      <c r="I15" s="269"/>
      <c r="J15" s="275" t="s">
        <v>176</v>
      </c>
      <c r="K15" s="269"/>
      <c r="L15" s="269"/>
      <c r="M15" s="269"/>
      <c r="N15" s="269"/>
      <c r="O15" s="269"/>
      <c r="P15" s="269"/>
      <c r="Q15" s="142"/>
    </row>
    <row r="16" spans="1:17" ht="5.25" customHeight="1">
      <c r="A16" s="274"/>
      <c r="B16" s="142"/>
      <c r="C16" s="142"/>
      <c r="D16" s="142"/>
      <c r="E16" s="142"/>
      <c r="F16" s="234"/>
      <c r="G16" s="234"/>
      <c r="H16" s="142"/>
      <c r="I16" s="142"/>
      <c r="J16" s="234"/>
      <c r="K16" s="142"/>
      <c r="L16" s="142"/>
      <c r="M16" s="142"/>
      <c r="N16" s="142"/>
      <c r="O16" s="142"/>
      <c r="P16" s="142"/>
      <c r="Q16" s="142"/>
    </row>
    <row r="17" spans="1:17" ht="11.25" customHeight="1">
      <c r="A17" s="274"/>
      <c r="B17" s="142"/>
      <c r="C17" s="142"/>
      <c r="D17" s="142"/>
      <c r="E17" s="142"/>
      <c r="F17" s="234"/>
      <c r="G17" s="234" t="s">
        <v>575</v>
      </c>
      <c r="H17" s="142"/>
      <c r="I17" s="142"/>
      <c r="J17" s="234"/>
      <c r="K17" s="142"/>
      <c r="L17" s="142"/>
      <c r="M17" s="142"/>
      <c r="N17" s="142"/>
      <c r="O17" s="142"/>
      <c r="P17" s="142"/>
      <c r="Q17" s="142"/>
    </row>
    <row r="18" spans="1:17" ht="5.25" customHeight="1">
      <c r="A18" s="274"/>
      <c r="B18" s="142"/>
      <c r="C18" s="142"/>
      <c r="D18" s="142"/>
      <c r="E18" s="142"/>
      <c r="F18" s="234"/>
      <c r="G18" s="234"/>
      <c r="H18" s="142"/>
      <c r="I18" s="142"/>
      <c r="J18" s="234"/>
      <c r="K18" s="142"/>
      <c r="L18" s="142"/>
      <c r="M18" s="142"/>
      <c r="N18" s="142"/>
      <c r="O18" s="142"/>
      <c r="P18" s="142"/>
      <c r="Q18" s="142"/>
    </row>
    <row r="19" spans="1:17" ht="11.25" customHeight="1">
      <c r="A19" s="142"/>
      <c r="B19" s="65" t="s">
        <v>813</v>
      </c>
      <c r="C19" s="142"/>
      <c r="D19" s="142"/>
      <c r="E19" s="142"/>
      <c r="F19" s="142"/>
      <c r="G19" s="142"/>
      <c r="H19" s="142"/>
      <c r="I19" s="142"/>
      <c r="J19" s="142"/>
      <c r="K19" s="142"/>
      <c r="L19" s="142"/>
      <c r="M19" s="142"/>
      <c r="N19" s="142"/>
      <c r="O19" s="142"/>
      <c r="P19" s="142"/>
      <c r="Q19" s="142"/>
    </row>
    <row r="20" spans="1:17" ht="11.25" hidden="1" customHeight="1">
      <c r="A20" s="142"/>
      <c r="B20" s="65"/>
      <c r="C20" s="142"/>
      <c r="D20" s="142"/>
      <c r="E20" s="142"/>
      <c r="F20" s="142"/>
      <c r="G20" s="142"/>
      <c r="H20" s="142"/>
      <c r="I20" s="142"/>
      <c r="J20" s="142"/>
      <c r="K20" s="142"/>
      <c r="L20" s="142"/>
      <c r="M20" s="142"/>
      <c r="N20" s="142"/>
      <c r="O20" s="142"/>
      <c r="P20" s="142"/>
      <c r="Q20" s="142"/>
    </row>
  </sheetData>
  <mergeCells count="16">
    <mergeCell ref="J5:J6"/>
    <mergeCell ref="L5:L6"/>
    <mergeCell ref="M5:M6"/>
    <mergeCell ref="N5:N6"/>
    <mergeCell ref="B8:B14"/>
    <mergeCell ref="C7:P7"/>
    <mergeCell ref="B3:B6"/>
    <mergeCell ref="C3:P3"/>
    <mergeCell ref="C4:J4"/>
    <mergeCell ref="K4:K6"/>
    <mergeCell ref="L4:N4"/>
    <mergeCell ref="O4:O6"/>
    <mergeCell ref="P4:P6"/>
    <mergeCell ref="C5:D5"/>
    <mergeCell ref="E5:E6"/>
    <mergeCell ref="F5:I5"/>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tabColor theme="4"/>
  </sheetPr>
  <dimension ref="A1:F16"/>
  <sheetViews>
    <sheetView showRowColHeaders="0" zoomScaleNormal="100" zoomScaleSheetLayoutView="75" workbookViewId="0">
      <selection activeCell="A16" sqref="A16"/>
    </sheetView>
  </sheetViews>
  <sheetFormatPr defaultColWidth="0" defaultRowHeight="12.75" customHeight="1" zeroHeight="1"/>
  <cols>
    <col min="1" max="1" width="2.140625" customWidth="1"/>
    <col min="2" max="2" width="19" customWidth="1"/>
    <col min="3" max="3" width="128.140625" customWidth="1"/>
    <col min="4" max="4" width="27.85546875" customWidth="1"/>
    <col min="5" max="5" width="2.140625" customWidth="1"/>
    <col min="6" max="6" width="0" hidden="1" customWidth="1"/>
    <col min="7" max="16384" width="11.42578125" hidden="1"/>
  </cols>
  <sheetData>
    <row r="1" spans="1:4" s="267" customFormat="1" ht="30" customHeight="1">
      <c r="A1" s="270" t="s">
        <v>206</v>
      </c>
    </row>
    <row r="2" spans="1:4" s="71" customFormat="1" ht="12" customHeight="1"/>
    <row r="3" spans="1:4" s="122" customFormat="1" ht="41.25" customHeight="1" thickBot="1">
      <c r="B3" s="282" t="s">
        <v>24</v>
      </c>
      <c r="C3" s="283" t="s">
        <v>204</v>
      </c>
      <c r="D3" s="282" t="s">
        <v>205</v>
      </c>
    </row>
    <row r="4" spans="1:4" s="122" customFormat="1" ht="7.5" customHeight="1" thickBot="1">
      <c r="B4" s="123"/>
      <c r="C4" s="124"/>
      <c r="D4" s="123"/>
    </row>
    <row r="5" spans="1:4" s="71" customFormat="1" ht="86.25" customHeight="1" thickBot="1">
      <c r="B5" s="276" t="s">
        <v>200</v>
      </c>
      <c r="C5" s="277" t="s">
        <v>44</v>
      </c>
      <c r="D5" s="308">
        <v>4</v>
      </c>
    </row>
    <row r="6" spans="1:4" s="71" customFormat="1" ht="86.25" customHeight="1" thickBot="1">
      <c r="B6" s="278" t="s">
        <v>201</v>
      </c>
      <c r="C6" s="279" t="s">
        <v>71</v>
      </c>
      <c r="D6" s="309">
        <v>4</v>
      </c>
    </row>
    <row r="7" spans="1:4" s="71" customFormat="1" ht="86.25" customHeight="1" thickBot="1">
      <c r="B7" s="280" t="s">
        <v>202</v>
      </c>
      <c r="C7" s="277" t="s">
        <v>145</v>
      </c>
      <c r="D7" s="308">
        <v>4</v>
      </c>
    </row>
    <row r="8" spans="1:4" s="71" customFormat="1" ht="86.25" customHeight="1" thickBot="1">
      <c r="B8" s="281" t="s">
        <v>203</v>
      </c>
      <c r="C8" s="279" t="s">
        <v>243</v>
      </c>
      <c r="D8" s="309">
        <v>4</v>
      </c>
    </row>
    <row r="9" spans="1:4" s="122" customFormat="1" ht="7.5" customHeight="1" thickBot="1">
      <c r="B9" s="123"/>
      <c r="C9" s="124"/>
      <c r="D9" s="285"/>
    </row>
    <row r="10" spans="1:4" s="122" customFormat="1" ht="30" customHeight="1" thickBot="1">
      <c r="B10" s="127"/>
      <c r="C10" s="284" t="s">
        <v>790</v>
      </c>
      <c r="D10" s="286">
        <v>16</v>
      </c>
    </row>
    <row r="11" spans="1:4" s="122" customFormat="1" ht="7.5" customHeight="1" thickBot="1">
      <c r="B11" s="125"/>
      <c r="C11" s="126"/>
      <c r="D11" s="126"/>
    </row>
    <row r="12" spans="1:4" s="71" customFormat="1" ht="21" customHeight="1" thickBot="1">
      <c r="B12" s="483" t="s">
        <v>60</v>
      </c>
      <c r="C12" s="483"/>
      <c r="D12" s="483"/>
    </row>
    <row r="13" spans="1:4" s="71" customFormat="1" ht="15" customHeight="1" thickBot="1">
      <c r="B13" s="483" t="s">
        <v>66</v>
      </c>
      <c r="C13" s="483"/>
      <c r="D13" s="483"/>
    </row>
    <row r="14" spans="1:4" s="71" customFormat="1" ht="15" customHeight="1">
      <c r="B14" s="483" t="s">
        <v>61</v>
      </c>
      <c r="C14" s="483"/>
      <c r="D14" s="483"/>
    </row>
    <row r="15" spans="1:4" s="71" customFormat="1" ht="12.75" customHeight="1"/>
    <row r="16" spans="1:4" s="71" customFormat="1" ht="12.75" customHeight="1">
      <c r="B16" s="65" t="s">
        <v>813</v>
      </c>
    </row>
  </sheetData>
  <mergeCells count="3">
    <mergeCell ref="B12:D12"/>
    <mergeCell ref="B13:D13"/>
    <mergeCell ref="B14:D14"/>
  </mergeCell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4"/>
  </sheetPr>
  <dimension ref="A1:AR24"/>
  <sheetViews>
    <sheetView showRowColHeaders="0" zoomScaleNormal="100" zoomScaleSheetLayoutView="75" workbookViewId="0">
      <selection activeCell="A24" sqref="A24"/>
    </sheetView>
  </sheetViews>
  <sheetFormatPr defaultColWidth="0" defaultRowHeight="0" customHeight="1" zeroHeight="1"/>
  <cols>
    <col min="1" max="2" width="2.140625" customWidth="1"/>
    <col min="3" max="3" width="20.28515625" customWidth="1"/>
    <col min="4" max="43" width="4.85546875" customWidth="1"/>
    <col min="44" max="44" width="2.140625" customWidth="1"/>
    <col min="45" max="16384" width="11.42578125" hidden="1"/>
  </cols>
  <sheetData>
    <row r="1" spans="1:44" s="317" customFormat="1" ht="30" customHeight="1">
      <c r="A1" s="270" t="s">
        <v>326</v>
      </c>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row>
    <row r="2" spans="1:44" ht="4.5" customHeight="1">
      <c r="A2" s="128"/>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row>
    <row r="3" spans="1:44" ht="15" customHeight="1">
      <c r="A3" s="129"/>
      <c r="B3" s="298" t="s">
        <v>789</v>
      </c>
      <c r="C3" s="296"/>
      <c r="D3" s="296"/>
      <c r="E3" s="296"/>
      <c r="F3" s="296"/>
      <c r="G3" s="296"/>
      <c r="H3" s="296"/>
      <c r="I3" s="296"/>
      <c r="J3" s="296"/>
      <c r="K3" s="296"/>
      <c r="L3" s="296"/>
      <c r="M3" s="296"/>
      <c r="N3" s="296"/>
      <c r="O3" s="296"/>
      <c r="P3" s="296"/>
      <c r="Q3" s="296"/>
      <c r="R3" s="296"/>
      <c r="S3" s="296"/>
      <c r="T3" s="296"/>
      <c r="U3" s="296"/>
      <c r="V3" s="64" t="s">
        <v>638</v>
      </c>
      <c r="W3" s="296"/>
      <c r="X3" s="296"/>
      <c r="Y3" s="296"/>
      <c r="Z3" s="296"/>
      <c r="AA3" s="296"/>
      <c r="AB3" s="296"/>
      <c r="AC3" s="296"/>
      <c r="AD3" s="296"/>
      <c r="AE3" s="296"/>
      <c r="AF3" s="296"/>
      <c r="AG3" s="296"/>
      <c r="AH3" s="296"/>
      <c r="AI3" s="296"/>
      <c r="AJ3" s="296"/>
      <c r="AK3" s="296"/>
      <c r="AL3" s="296"/>
      <c r="AM3" s="296"/>
      <c r="AN3" s="296"/>
      <c r="AO3" s="296"/>
      <c r="AP3" s="296"/>
      <c r="AQ3" s="296"/>
      <c r="AR3" s="129"/>
    </row>
    <row r="4" spans="1:44" ht="4.5" customHeight="1">
      <c r="A4" s="129"/>
      <c r="B4" s="130"/>
      <c r="C4" s="130"/>
      <c r="D4" s="130"/>
      <c r="E4" s="130"/>
      <c r="F4" s="130"/>
      <c r="G4" s="131"/>
      <c r="H4" s="131"/>
      <c r="I4" s="131"/>
      <c r="J4" s="131"/>
      <c r="K4" s="130"/>
      <c r="L4" s="130"/>
      <c r="M4" s="131"/>
      <c r="N4" s="131"/>
      <c r="O4" s="131"/>
      <c r="P4" s="131"/>
      <c r="Q4" s="130"/>
      <c r="R4" s="130"/>
      <c r="S4" s="131"/>
      <c r="T4" s="131"/>
      <c r="U4" s="131"/>
      <c r="V4" s="131"/>
      <c r="W4" s="130"/>
      <c r="X4" s="131"/>
      <c r="Y4" s="131"/>
      <c r="Z4" s="131"/>
      <c r="AA4" s="131"/>
      <c r="AB4" s="130"/>
      <c r="AC4" s="130"/>
      <c r="AD4" s="131"/>
      <c r="AE4" s="131"/>
      <c r="AF4" s="131"/>
      <c r="AG4" s="131"/>
      <c r="AH4" s="130"/>
      <c r="AI4" s="130"/>
      <c r="AJ4" s="131"/>
      <c r="AK4" s="131"/>
      <c r="AL4" s="131"/>
      <c r="AM4" s="131"/>
      <c r="AN4" s="131"/>
      <c r="AO4" s="131"/>
      <c r="AP4" s="131"/>
      <c r="AQ4" s="131"/>
      <c r="AR4" s="129"/>
    </row>
    <row r="5" spans="1:44" ht="25.5" customHeight="1">
      <c r="A5" s="132"/>
      <c r="B5" s="502" t="s">
        <v>139</v>
      </c>
      <c r="C5" s="503"/>
      <c r="D5" s="292" t="s">
        <v>208</v>
      </c>
      <c r="E5" s="292" t="s">
        <v>209</v>
      </c>
      <c r="F5" s="292" t="s">
        <v>210</v>
      </c>
      <c r="G5" s="292" t="s">
        <v>211</v>
      </c>
      <c r="H5" s="292" t="s">
        <v>212</v>
      </c>
      <c r="I5" s="292" t="s">
        <v>213</v>
      </c>
      <c r="J5" s="292" t="s">
        <v>214</v>
      </c>
      <c r="K5" s="292" t="s">
        <v>215</v>
      </c>
      <c r="L5" s="292" t="s">
        <v>216</v>
      </c>
      <c r="M5" s="292" t="s">
        <v>217</v>
      </c>
      <c r="N5" s="292" t="s">
        <v>218</v>
      </c>
      <c r="O5" s="292" t="s">
        <v>219</v>
      </c>
      <c r="P5" s="292" t="s">
        <v>220</v>
      </c>
      <c r="Q5" s="292" t="s">
        <v>221</v>
      </c>
      <c r="R5" s="292" t="s">
        <v>222</v>
      </c>
      <c r="S5" s="292" t="s">
        <v>223</v>
      </c>
      <c r="T5" s="292" t="s">
        <v>20</v>
      </c>
      <c r="U5" s="292" t="s">
        <v>20</v>
      </c>
      <c r="V5" s="292" t="s">
        <v>20</v>
      </c>
      <c r="W5" s="292" t="s">
        <v>20</v>
      </c>
      <c r="X5" s="292" t="s">
        <v>20</v>
      </c>
      <c r="Y5" s="292" t="s">
        <v>20</v>
      </c>
      <c r="Z5" s="292" t="s">
        <v>20</v>
      </c>
      <c r="AA5" s="292" t="s">
        <v>20</v>
      </c>
      <c r="AB5" s="292" t="s">
        <v>20</v>
      </c>
      <c r="AC5" s="292" t="s">
        <v>20</v>
      </c>
      <c r="AD5" s="292" t="s">
        <v>20</v>
      </c>
      <c r="AE5" s="292" t="s">
        <v>20</v>
      </c>
      <c r="AF5" s="292" t="s">
        <v>20</v>
      </c>
      <c r="AG5" s="292" t="s">
        <v>20</v>
      </c>
      <c r="AH5" s="292" t="s">
        <v>20</v>
      </c>
      <c r="AI5" s="292" t="s">
        <v>20</v>
      </c>
      <c r="AJ5" s="292" t="s">
        <v>20</v>
      </c>
      <c r="AK5" s="292" t="s">
        <v>20</v>
      </c>
      <c r="AL5" s="292" t="s">
        <v>20</v>
      </c>
      <c r="AM5" s="292" t="s">
        <v>20</v>
      </c>
      <c r="AN5" s="292" t="s">
        <v>20</v>
      </c>
      <c r="AO5" s="292" t="s">
        <v>20</v>
      </c>
      <c r="AP5" s="292" t="s">
        <v>20</v>
      </c>
      <c r="AQ5" s="292" t="s">
        <v>20</v>
      </c>
      <c r="AR5" s="128"/>
    </row>
    <row r="6" spans="1:44" ht="25.5" customHeight="1">
      <c r="A6" s="132"/>
      <c r="B6" s="502" t="s">
        <v>25</v>
      </c>
      <c r="C6" s="503"/>
      <c r="D6" s="292" t="s">
        <v>31</v>
      </c>
      <c r="E6" s="292" t="s">
        <v>31</v>
      </c>
      <c r="F6" s="292" t="s">
        <v>31</v>
      </c>
      <c r="G6" s="292" t="s">
        <v>31</v>
      </c>
      <c r="H6" s="292" t="s">
        <v>34</v>
      </c>
      <c r="I6" s="292" t="s">
        <v>34</v>
      </c>
      <c r="J6" s="292" t="s">
        <v>34</v>
      </c>
      <c r="K6" s="292" t="s">
        <v>34</v>
      </c>
      <c r="L6" s="292" t="s">
        <v>33</v>
      </c>
      <c r="M6" s="292" t="s">
        <v>33</v>
      </c>
      <c r="N6" s="292" t="s">
        <v>33</v>
      </c>
      <c r="O6" s="292" t="s">
        <v>33</v>
      </c>
      <c r="P6" s="292" t="s">
        <v>32</v>
      </c>
      <c r="Q6" s="292" t="s">
        <v>32</v>
      </c>
      <c r="R6" s="292" t="s">
        <v>32</v>
      </c>
      <c r="S6" s="292" t="s">
        <v>32</v>
      </c>
      <c r="T6" s="292" t="s">
        <v>20</v>
      </c>
      <c r="U6" s="292" t="s">
        <v>20</v>
      </c>
      <c r="V6" s="292" t="s">
        <v>20</v>
      </c>
      <c r="W6" s="292" t="s">
        <v>20</v>
      </c>
      <c r="X6" s="292" t="s">
        <v>20</v>
      </c>
      <c r="Y6" s="292" t="s">
        <v>20</v>
      </c>
      <c r="Z6" s="292" t="s">
        <v>20</v>
      </c>
      <c r="AA6" s="292" t="s">
        <v>20</v>
      </c>
      <c r="AB6" s="292" t="s">
        <v>20</v>
      </c>
      <c r="AC6" s="292" t="s">
        <v>20</v>
      </c>
      <c r="AD6" s="292" t="s">
        <v>20</v>
      </c>
      <c r="AE6" s="292" t="s">
        <v>20</v>
      </c>
      <c r="AF6" s="292" t="s">
        <v>20</v>
      </c>
      <c r="AG6" s="292" t="s">
        <v>20</v>
      </c>
      <c r="AH6" s="292" t="s">
        <v>20</v>
      </c>
      <c r="AI6" s="292" t="s">
        <v>20</v>
      </c>
      <c r="AJ6" s="292" t="s">
        <v>20</v>
      </c>
      <c r="AK6" s="292" t="s">
        <v>20</v>
      </c>
      <c r="AL6" s="292" t="s">
        <v>20</v>
      </c>
      <c r="AM6" s="292" t="s">
        <v>20</v>
      </c>
      <c r="AN6" s="292" t="s">
        <v>20</v>
      </c>
      <c r="AO6" s="292" t="s">
        <v>20</v>
      </c>
      <c r="AP6" s="292" t="s">
        <v>20</v>
      </c>
      <c r="AQ6" s="292" t="s">
        <v>20</v>
      </c>
      <c r="AR6" s="128"/>
    </row>
    <row r="7" spans="1:44" ht="25.5" customHeight="1">
      <c r="A7" s="132"/>
      <c r="B7" s="504" t="s">
        <v>22</v>
      </c>
      <c r="C7" s="288" t="s">
        <v>26</v>
      </c>
      <c r="D7" s="289">
        <v>3</v>
      </c>
      <c r="E7" s="289">
        <v>3</v>
      </c>
      <c r="F7" s="289">
        <v>2</v>
      </c>
      <c r="G7" s="289">
        <v>2</v>
      </c>
      <c r="H7" s="289">
        <v>3</v>
      </c>
      <c r="I7" s="289">
        <v>3</v>
      </c>
      <c r="J7" s="289">
        <v>2</v>
      </c>
      <c r="K7" s="289">
        <v>1</v>
      </c>
      <c r="L7" s="289">
        <v>3</v>
      </c>
      <c r="M7" s="289">
        <v>2</v>
      </c>
      <c r="N7" s="289">
        <v>2</v>
      </c>
      <c r="O7" s="289">
        <v>2</v>
      </c>
      <c r="P7" s="289">
        <v>3</v>
      </c>
      <c r="Q7" s="289">
        <v>2</v>
      </c>
      <c r="R7" s="289">
        <v>2</v>
      </c>
      <c r="S7" s="289">
        <v>1</v>
      </c>
      <c r="T7" s="289" t="s">
        <v>20</v>
      </c>
      <c r="U7" s="289" t="s">
        <v>20</v>
      </c>
      <c r="V7" s="289" t="s">
        <v>20</v>
      </c>
      <c r="W7" s="289" t="s">
        <v>20</v>
      </c>
      <c r="X7" s="289" t="s">
        <v>20</v>
      </c>
      <c r="Y7" s="289" t="s">
        <v>20</v>
      </c>
      <c r="Z7" s="289" t="s">
        <v>20</v>
      </c>
      <c r="AA7" s="289" t="s">
        <v>20</v>
      </c>
      <c r="AB7" s="289" t="s">
        <v>20</v>
      </c>
      <c r="AC7" s="289" t="s">
        <v>20</v>
      </c>
      <c r="AD7" s="289" t="s">
        <v>20</v>
      </c>
      <c r="AE7" s="289" t="s">
        <v>20</v>
      </c>
      <c r="AF7" s="289" t="s">
        <v>20</v>
      </c>
      <c r="AG7" s="289" t="s">
        <v>20</v>
      </c>
      <c r="AH7" s="289" t="s">
        <v>20</v>
      </c>
      <c r="AI7" s="289" t="s">
        <v>20</v>
      </c>
      <c r="AJ7" s="289" t="s">
        <v>20</v>
      </c>
      <c r="AK7" s="289" t="s">
        <v>20</v>
      </c>
      <c r="AL7" s="289" t="s">
        <v>20</v>
      </c>
      <c r="AM7" s="289" t="s">
        <v>20</v>
      </c>
      <c r="AN7" s="289" t="s">
        <v>20</v>
      </c>
      <c r="AO7" s="289" t="s">
        <v>20</v>
      </c>
      <c r="AP7" s="289" t="s">
        <v>20</v>
      </c>
      <c r="AQ7" s="289" t="s">
        <v>20</v>
      </c>
      <c r="AR7" s="128"/>
    </row>
    <row r="8" spans="1:44" ht="25.5" customHeight="1">
      <c r="A8" s="132"/>
      <c r="B8" s="504"/>
      <c r="C8" s="288" t="s">
        <v>27</v>
      </c>
      <c r="D8" s="291">
        <v>3</v>
      </c>
      <c r="E8" s="291">
        <v>3</v>
      </c>
      <c r="F8" s="291">
        <v>2</v>
      </c>
      <c r="G8" s="291">
        <v>1</v>
      </c>
      <c r="H8" s="291">
        <v>2</v>
      </c>
      <c r="I8" s="291">
        <v>3</v>
      </c>
      <c r="J8" s="291">
        <v>2</v>
      </c>
      <c r="K8" s="291">
        <v>1</v>
      </c>
      <c r="L8" s="291">
        <v>3</v>
      </c>
      <c r="M8" s="291">
        <v>2</v>
      </c>
      <c r="N8" s="291">
        <v>1</v>
      </c>
      <c r="O8" s="291">
        <v>1</v>
      </c>
      <c r="P8" s="291">
        <v>3</v>
      </c>
      <c r="Q8" s="291">
        <v>2</v>
      </c>
      <c r="R8" s="291">
        <v>2</v>
      </c>
      <c r="S8" s="291">
        <v>1</v>
      </c>
      <c r="T8" s="291" t="s">
        <v>20</v>
      </c>
      <c r="U8" s="291" t="s">
        <v>20</v>
      </c>
      <c r="V8" s="291" t="s">
        <v>20</v>
      </c>
      <c r="W8" s="291" t="s">
        <v>20</v>
      </c>
      <c r="X8" s="291" t="s">
        <v>20</v>
      </c>
      <c r="Y8" s="291" t="s">
        <v>20</v>
      </c>
      <c r="Z8" s="291" t="s">
        <v>20</v>
      </c>
      <c r="AA8" s="291" t="s">
        <v>20</v>
      </c>
      <c r="AB8" s="291" t="s">
        <v>20</v>
      </c>
      <c r="AC8" s="291" t="s">
        <v>20</v>
      </c>
      <c r="AD8" s="291" t="s">
        <v>20</v>
      </c>
      <c r="AE8" s="291" t="s">
        <v>20</v>
      </c>
      <c r="AF8" s="291" t="s">
        <v>20</v>
      </c>
      <c r="AG8" s="291" t="s">
        <v>20</v>
      </c>
      <c r="AH8" s="291" t="s">
        <v>20</v>
      </c>
      <c r="AI8" s="291" t="s">
        <v>20</v>
      </c>
      <c r="AJ8" s="291" t="s">
        <v>20</v>
      </c>
      <c r="AK8" s="291" t="s">
        <v>20</v>
      </c>
      <c r="AL8" s="291" t="s">
        <v>20</v>
      </c>
      <c r="AM8" s="291" t="s">
        <v>20</v>
      </c>
      <c r="AN8" s="291" t="s">
        <v>20</v>
      </c>
      <c r="AO8" s="291" t="s">
        <v>20</v>
      </c>
      <c r="AP8" s="291" t="s">
        <v>20</v>
      </c>
      <c r="AQ8" s="291" t="s">
        <v>20</v>
      </c>
      <c r="AR8" s="128"/>
    </row>
    <row r="9" spans="1:44" ht="25.5" customHeight="1">
      <c r="A9" s="132"/>
      <c r="B9" s="504"/>
      <c r="C9" s="288" t="s">
        <v>28</v>
      </c>
      <c r="D9" s="290">
        <v>2</v>
      </c>
      <c r="E9" s="290">
        <v>1</v>
      </c>
      <c r="F9" s="290">
        <v>2</v>
      </c>
      <c r="G9" s="290">
        <v>3</v>
      </c>
      <c r="H9" s="290">
        <v>1</v>
      </c>
      <c r="I9" s="290">
        <v>1</v>
      </c>
      <c r="J9" s="290">
        <v>2</v>
      </c>
      <c r="K9" s="290">
        <v>2</v>
      </c>
      <c r="L9" s="290">
        <v>2</v>
      </c>
      <c r="M9" s="290">
        <v>2</v>
      </c>
      <c r="N9" s="290">
        <v>2</v>
      </c>
      <c r="O9" s="290">
        <v>3</v>
      </c>
      <c r="P9" s="290">
        <v>2</v>
      </c>
      <c r="Q9" s="290">
        <v>3</v>
      </c>
      <c r="R9" s="290">
        <v>2</v>
      </c>
      <c r="S9" s="290">
        <v>3</v>
      </c>
      <c r="T9" s="290" t="s">
        <v>20</v>
      </c>
      <c r="U9" s="290" t="s">
        <v>20</v>
      </c>
      <c r="V9" s="290" t="s">
        <v>20</v>
      </c>
      <c r="W9" s="290" t="s">
        <v>20</v>
      </c>
      <c r="X9" s="290" t="s">
        <v>20</v>
      </c>
      <c r="Y9" s="290" t="s">
        <v>20</v>
      </c>
      <c r="Z9" s="290" t="s">
        <v>20</v>
      </c>
      <c r="AA9" s="290" t="s">
        <v>20</v>
      </c>
      <c r="AB9" s="290" t="s">
        <v>20</v>
      </c>
      <c r="AC9" s="290" t="s">
        <v>20</v>
      </c>
      <c r="AD9" s="290" t="s">
        <v>20</v>
      </c>
      <c r="AE9" s="290" t="s">
        <v>20</v>
      </c>
      <c r="AF9" s="290" t="s">
        <v>20</v>
      </c>
      <c r="AG9" s="290" t="s">
        <v>20</v>
      </c>
      <c r="AH9" s="290" t="s">
        <v>20</v>
      </c>
      <c r="AI9" s="290" t="s">
        <v>20</v>
      </c>
      <c r="AJ9" s="290" t="s">
        <v>20</v>
      </c>
      <c r="AK9" s="290" t="s">
        <v>20</v>
      </c>
      <c r="AL9" s="290" t="s">
        <v>20</v>
      </c>
      <c r="AM9" s="290" t="s">
        <v>20</v>
      </c>
      <c r="AN9" s="290" t="s">
        <v>20</v>
      </c>
      <c r="AO9" s="290" t="s">
        <v>20</v>
      </c>
      <c r="AP9" s="290" t="s">
        <v>20</v>
      </c>
      <c r="AQ9" s="290" t="s">
        <v>20</v>
      </c>
      <c r="AR9" s="128"/>
    </row>
    <row r="10" spans="1:44" ht="25.5" customHeight="1">
      <c r="A10" s="132"/>
      <c r="B10" s="504"/>
      <c r="C10" s="288" t="s">
        <v>67</v>
      </c>
      <c r="D10" s="291">
        <v>3</v>
      </c>
      <c r="E10" s="291">
        <v>3</v>
      </c>
      <c r="F10" s="291">
        <v>2</v>
      </c>
      <c r="G10" s="291">
        <v>1</v>
      </c>
      <c r="H10" s="291">
        <v>3</v>
      </c>
      <c r="I10" s="291">
        <v>2</v>
      </c>
      <c r="J10" s="291">
        <v>2</v>
      </c>
      <c r="K10" s="291">
        <v>1</v>
      </c>
      <c r="L10" s="291">
        <v>3</v>
      </c>
      <c r="M10" s="291">
        <v>2</v>
      </c>
      <c r="N10" s="291">
        <v>1</v>
      </c>
      <c r="O10" s="291">
        <v>1</v>
      </c>
      <c r="P10" s="291">
        <v>3</v>
      </c>
      <c r="Q10" s="291">
        <v>2</v>
      </c>
      <c r="R10" s="291">
        <v>1</v>
      </c>
      <c r="S10" s="291">
        <v>1</v>
      </c>
      <c r="T10" s="291" t="s">
        <v>20</v>
      </c>
      <c r="U10" s="291" t="s">
        <v>20</v>
      </c>
      <c r="V10" s="291" t="s">
        <v>20</v>
      </c>
      <c r="W10" s="291" t="s">
        <v>20</v>
      </c>
      <c r="X10" s="291" t="s">
        <v>20</v>
      </c>
      <c r="Y10" s="291" t="s">
        <v>20</v>
      </c>
      <c r="Z10" s="291" t="s">
        <v>20</v>
      </c>
      <c r="AA10" s="291" t="s">
        <v>20</v>
      </c>
      <c r="AB10" s="291" t="s">
        <v>20</v>
      </c>
      <c r="AC10" s="291" t="s">
        <v>20</v>
      </c>
      <c r="AD10" s="291" t="s">
        <v>20</v>
      </c>
      <c r="AE10" s="291" t="s">
        <v>20</v>
      </c>
      <c r="AF10" s="291" t="s">
        <v>20</v>
      </c>
      <c r="AG10" s="291" t="s">
        <v>20</v>
      </c>
      <c r="AH10" s="291" t="s">
        <v>20</v>
      </c>
      <c r="AI10" s="291" t="s">
        <v>20</v>
      </c>
      <c r="AJ10" s="291" t="s">
        <v>20</v>
      </c>
      <c r="AK10" s="291" t="s">
        <v>20</v>
      </c>
      <c r="AL10" s="291" t="s">
        <v>20</v>
      </c>
      <c r="AM10" s="291" t="s">
        <v>20</v>
      </c>
      <c r="AN10" s="291" t="s">
        <v>20</v>
      </c>
      <c r="AO10" s="291" t="s">
        <v>20</v>
      </c>
      <c r="AP10" s="291" t="s">
        <v>20</v>
      </c>
      <c r="AQ10" s="291" t="s">
        <v>20</v>
      </c>
      <c r="AR10" s="128"/>
    </row>
    <row r="11" spans="1:44" ht="25.5" customHeight="1">
      <c r="A11" s="132"/>
      <c r="B11" s="504"/>
      <c r="C11" s="288" t="s">
        <v>29</v>
      </c>
      <c r="D11" s="290">
        <v>3</v>
      </c>
      <c r="E11" s="290">
        <v>3</v>
      </c>
      <c r="F11" s="290">
        <v>3</v>
      </c>
      <c r="G11" s="290">
        <v>2</v>
      </c>
      <c r="H11" s="290">
        <v>2</v>
      </c>
      <c r="I11" s="290">
        <v>3</v>
      </c>
      <c r="J11" s="290">
        <v>3</v>
      </c>
      <c r="K11" s="290">
        <v>2</v>
      </c>
      <c r="L11" s="290">
        <v>3</v>
      </c>
      <c r="M11" s="290">
        <v>3</v>
      </c>
      <c r="N11" s="290">
        <v>2</v>
      </c>
      <c r="O11" s="290">
        <v>2</v>
      </c>
      <c r="P11" s="290">
        <v>3</v>
      </c>
      <c r="Q11" s="290">
        <v>2</v>
      </c>
      <c r="R11" s="290">
        <v>3</v>
      </c>
      <c r="S11" s="290">
        <v>2</v>
      </c>
      <c r="T11" s="290" t="s">
        <v>20</v>
      </c>
      <c r="U11" s="290" t="s">
        <v>20</v>
      </c>
      <c r="V11" s="290" t="s">
        <v>20</v>
      </c>
      <c r="W11" s="290" t="s">
        <v>20</v>
      </c>
      <c r="X11" s="290" t="s">
        <v>20</v>
      </c>
      <c r="Y11" s="290" t="s">
        <v>20</v>
      </c>
      <c r="Z11" s="290" t="s">
        <v>20</v>
      </c>
      <c r="AA11" s="290" t="s">
        <v>20</v>
      </c>
      <c r="AB11" s="290" t="s">
        <v>20</v>
      </c>
      <c r="AC11" s="290" t="s">
        <v>20</v>
      </c>
      <c r="AD11" s="290" t="s">
        <v>20</v>
      </c>
      <c r="AE11" s="290" t="s">
        <v>20</v>
      </c>
      <c r="AF11" s="290" t="s">
        <v>20</v>
      </c>
      <c r="AG11" s="290" t="s">
        <v>20</v>
      </c>
      <c r="AH11" s="290" t="s">
        <v>20</v>
      </c>
      <c r="AI11" s="290" t="s">
        <v>20</v>
      </c>
      <c r="AJ11" s="290" t="s">
        <v>20</v>
      </c>
      <c r="AK11" s="290" t="s">
        <v>20</v>
      </c>
      <c r="AL11" s="290" t="s">
        <v>20</v>
      </c>
      <c r="AM11" s="290" t="s">
        <v>20</v>
      </c>
      <c r="AN11" s="290" t="s">
        <v>20</v>
      </c>
      <c r="AO11" s="290" t="s">
        <v>20</v>
      </c>
      <c r="AP11" s="290" t="s">
        <v>20</v>
      </c>
      <c r="AQ11" s="290" t="s">
        <v>20</v>
      </c>
      <c r="AR11" s="128"/>
    </row>
    <row r="12" spans="1:44" ht="25.5" customHeight="1">
      <c r="A12" s="132"/>
      <c r="B12" s="504"/>
      <c r="C12" s="288" t="s">
        <v>30</v>
      </c>
      <c r="D12" s="291">
        <v>3</v>
      </c>
      <c r="E12" s="291">
        <v>3</v>
      </c>
      <c r="F12" s="291">
        <v>3</v>
      </c>
      <c r="G12" s="291">
        <v>2</v>
      </c>
      <c r="H12" s="291">
        <v>1</v>
      </c>
      <c r="I12" s="291">
        <v>3</v>
      </c>
      <c r="J12" s="291">
        <v>3</v>
      </c>
      <c r="K12" s="291">
        <v>2</v>
      </c>
      <c r="L12" s="291">
        <v>3</v>
      </c>
      <c r="M12" s="291">
        <v>1</v>
      </c>
      <c r="N12" s="291">
        <v>2</v>
      </c>
      <c r="O12" s="291">
        <v>2</v>
      </c>
      <c r="P12" s="291">
        <v>3</v>
      </c>
      <c r="Q12" s="291">
        <v>2</v>
      </c>
      <c r="R12" s="291">
        <v>3</v>
      </c>
      <c r="S12" s="291">
        <v>1</v>
      </c>
      <c r="T12" s="291" t="s">
        <v>20</v>
      </c>
      <c r="U12" s="291" t="s">
        <v>20</v>
      </c>
      <c r="V12" s="291" t="s">
        <v>20</v>
      </c>
      <c r="W12" s="291" t="s">
        <v>20</v>
      </c>
      <c r="X12" s="291" t="s">
        <v>20</v>
      </c>
      <c r="Y12" s="291" t="s">
        <v>20</v>
      </c>
      <c r="Z12" s="291" t="s">
        <v>20</v>
      </c>
      <c r="AA12" s="291" t="s">
        <v>20</v>
      </c>
      <c r="AB12" s="291" t="s">
        <v>20</v>
      </c>
      <c r="AC12" s="291" t="s">
        <v>20</v>
      </c>
      <c r="AD12" s="291" t="s">
        <v>20</v>
      </c>
      <c r="AE12" s="291" t="s">
        <v>20</v>
      </c>
      <c r="AF12" s="291" t="s">
        <v>20</v>
      </c>
      <c r="AG12" s="291" t="s">
        <v>20</v>
      </c>
      <c r="AH12" s="291" t="s">
        <v>20</v>
      </c>
      <c r="AI12" s="291" t="s">
        <v>20</v>
      </c>
      <c r="AJ12" s="291" t="s">
        <v>20</v>
      </c>
      <c r="AK12" s="291" t="s">
        <v>20</v>
      </c>
      <c r="AL12" s="291" t="s">
        <v>20</v>
      </c>
      <c r="AM12" s="291" t="s">
        <v>20</v>
      </c>
      <c r="AN12" s="291" t="s">
        <v>20</v>
      </c>
      <c r="AO12" s="291" t="s">
        <v>20</v>
      </c>
      <c r="AP12" s="291" t="s">
        <v>20</v>
      </c>
      <c r="AQ12" s="291" t="s">
        <v>20</v>
      </c>
      <c r="AR12" s="128"/>
    </row>
    <row r="13" spans="1:44" ht="7.5" customHeight="1">
      <c r="A13" s="132"/>
      <c r="B13" s="293"/>
      <c r="C13" s="293"/>
      <c r="D13" s="293"/>
      <c r="E13" s="293"/>
      <c r="F13" s="293"/>
      <c r="G13" s="294"/>
      <c r="H13" s="293"/>
      <c r="I13" s="293"/>
      <c r="J13" s="293"/>
      <c r="K13" s="293"/>
      <c r="L13" s="293"/>
      <c r="M13" s="294"/>
      <c r="N13" s="293"/>
      <c r="O13" s="293"/>
      <c r="P13" s="293"/>
      <c r="Q13" s="293"/>
      <c r="R13" s="293"/>
      <c r="S13" s="294"/>
      <c r="T13" s="293"/>
      <c r="U13" s="293"/>
      <c r="V13" s="293"/>
      <c r="W13" s="293"/>
      <c r="X13" s="294"/>
      <c r="Y13" s="293"/>
      <c r="Z13" s="293"/>
      <c r="AA13" s="293"/>
      <c r="AB13" s="293"/>
      <c r="AC13" s="293"/>
      <c r="AD13" s="294"/>
      <c r="AE13" s="293"/>
      <c r="AF13" s="293"/>
      <c r="AG13" s="293"/>
      <c r="AH13" s="293"/>
      <c r="AI13" s="293"/>
      <c r="AJ13" s="294"/>
      <c r="AK13" s="293"/>
      <c r="AL13" s="293"/>
      <c r="AM13" s="293"/>
      <c r="AN13" s="294"/>
      <c r="AO13" s="293"/>
      <c r="AP13" s="293"/>
      <c r="AQ13" s="293"/>
      <c r="AR13" s="128"/>
    </row>
    <row r="14" spans="1:44" ht="15" customHeight="1">
      <c r="A14" s="128"/>
      <c r="B14" s="299"/>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128"/>
    </row>
    <row r="15" spans="1:44" ht="25.5" customHeight="1" thickBot="1">
      <c r="A15" s="128"/>
      <c r="B15" s="507" t="s">
        <v>231</v>
      </c>
      <c r="C15" s="507"/>
      <c r="D15" s="489">
        <v>1</v>
      </c>
      <c r="E15" s="489"/>
      <c r="F15" s="489"/>
      <c r="G15" s="489"/>
      <c r="H15" s="489"/>
      <c r="I15" s="489"/>
      <c r="J15" s="489"/>
      <c r="K15" s="489">
        <v>2</v>
      </c>
      <c r="L15" s="489"/>
      <c r="M15" s="489"/>
      <c r="N15" s="489"/>
      <c r="O15" s="489"/>
      <c r="P15" s="489"/>
      <c r="Q15" s="489"/>
      <c r="R15" s="489">
        <v>3</v>
      </c>
      <c r="S15" s="489"/>
      <c r="T15" s="489"/>
      <c r="U15" s="489"/>
      <c r="V15" s="489"/>
      <c r="W15" s="489"/>
      <c r="X15" s="489"/>
      <c r="Y15" s="300"/>
      <c r="Z15" s="297"/>
      <c r="AA15" s="33"/>
      <c r="AB15" s="305"/>
      <c r="AC15" s="496" t="s">
        <v>65</v>
      </c>
      <c r="AD15" s="496"/>
      <c r="AE15" s="496"/>
      <c r="AF15" s="496"/>
      <c r="AG15" s="496"/>
      <c r="AH15" s="496"/>
      <c r="AI15" s="496"/>
      <c r="AJ15" s="496"/>
      <c r="AK15" s="496"/>
      <c r="AL15" s="496"/>
      <c r="AM15" s="496"/>
      <c r="AN15" s="496"/>
      <c r="AO15" s="496"/>
      <c r="AP15" s="496"/>
      <c r="AQ15" s="496"/>
      <c r="AR15" s="132"/>
    </row>
    <row r="16" spans="1:44" ht="25.5" customHeight="1" thickBot="1">
      <c r="A16" s="128"/>
      <c r="B16" s="501" t="s">
        <v>123</v>
      </c>
      <c r="C16" s="492"/>
      <c r="D16" s="492" t="s">
        <v>120</v>
      </c>
      <c r="E16" s="492"/>
      <c r="F16" s="492"/>
      <c r="G16" s="492"/>
      <c r="H16" s="492"/>
      <c r="I16" s="492"/>
      <c r="J16" s="492"/>
      <c r="K16" s="492" t="s">
        <v>121</v>
      </c>
      <c r="L16" s="492"/>
      <c r="M16" s="492"/>
      <c r="N16" s="492"/>
      <c r="O16" s="492"/>
      <c r="P16" s="492"/>
      <c r="Q16" s="492"/>
      <c r="R16" s="492" t="s">
        <v>122</v>
      </c>
      <c r="S16" s="492"/>
      <c r="T16" s="492"/>
      <c r="U16" s="492"/>
      <c r="V16" s="492"/>
      <c r="W16" s="492"/>
      <c r="X16" s="493"/>
      <c r="Y16" s="300"/>
      <c r="Z16" s="295"/>
      <c r="AA16" s="303"/>
      <c r="AB16" s="306"/>
      <c r="AC16" s="494" t="s">
        <v>45</v>
      </c>
      <c r="AD16" s="494"/>
      <c r="AE16" s="494"/>
      <c r="AF16" s="488" t="s">
        <v>46</v>
      </c>
      <c r="AG16" s="488"/>
      <c r="AH16" s="488"/>
      <c r="AI16" s="485">
        <v>3</v>
      </c>
      <c r="AJ16" s="485"/>
      <c r="AK16" s="485">
        <v>1</v>
      </c>
      <c r="AL16" s="485"/>
      <c r="AM16" s="485">
        <v>0</v>
      </c>
      <c r="AN16" s="485"/>
      <c r="AO16" s="306"/>
      <c r="AP16" s="306"/>
      <c r="AQ16" s="306"/>
      <c r="AR16" s="132"/>
    </row>
    <row r="17" spans="1:44" ht="25.5" customHeight="1" thickBot="1">
      <c r="A17" s="129"/>
      <c r="B17" s="505" t="s">
        <v>22</v>
      </c>
      <c r="C17" s="301" t="s">
        <v>128</v>
      </c>
      <c r="D17" s="490" t="s">
        <v>124</v>
      </c>
      <c r="E17" s="490"/>
      <c r="F17" s="490"/>
      <c r="G17" s="490"/>
      <c r="H17" s="490"/>
      <c r="I17" s="490"/>
      <c r="J17" s="490"/>
      <c r="K17" s="490" t="s">
        <v>131</v>
      </c>
      <c r="L17" s="490"/>
      <c r="M17" s="490"/>
      <c r="N17" s="490"/>
      <c r="O17" s="490"/>
      <c r="P17" s="490"/>
      <c r="Q17" s="490"/>
      <c r="R17" s="490" t="s">
        <v>137</v>
      </c>
      <c r="S17" s="490"/>
      <c r="T17" s="490"/>
      <c r="U17" s="490"/>
      <c r="V17" s="490"/>
      <c r="W17" s="490"/>
      <c r="X17" s="491"/>
      <c r="Y17" s="300"/>
      <c r="Z17" s="295"/>
      <c r="AA17" s="303"/>
      <c r="AB17" s="306"/>
      <c r="AC17" s="494"/>
      <c r="AD17" s="494"/>
      <c r="AE17" s="494"/>
      <c r="AF17" s="488" t="s">
        <v>47</v>
      </c>
      <c r="AG17" s="488"/>
      <c r="AH17" s="488"/>
      <c r="AI17" s="485">
        <v>2</v>
      </c>
      <c r="AJ17" s="485"/>
      <c r="AK17" s="497">
        <v>4</v>
      </c>
      <c r="AL17" s="497"/>
      <c r="AM17" s="485">
        <v>3</v>
      </c>
      <c r="AN17" s="485"/>
      <c r="AO17" s="306"/>
      <c r="AP17" s="306"/>
      <c r="AQ17" s="306"/>
      <c r="AR17" s="307"/>
    </row>
    <row r="18" spans="1:44" ht="25.5" customHeight="1" thickBot="1">
      <c r="A18" s="33"/>
      <c r="B18" s="506"/>
      <c r="C18" s="301" t="s">
        <v>127</v>
      </c>
      <c r="D18" s="495" t="s">
        <v>64</v>
      </c>
      <c r="E18" s="495"/>
      <c r="F18" s="495"/>
      <c r="G18" s="495"/>
      <c r="H18" s="495"/>
      <c r="I18" s="495"/>
      <c r="J18" s="495"/>
      <c r="K18" s="495" t="s">
        <v>132</v>
      </c>
      <c r="L18" s="495"/>
      <c r="M18" s="495"/>
      <c r="N18" s="495"/>
      <c r="O18" s="495"/>
      <c r="P18" s="495"/>
      <c r="Q18" s="495"/>
      <c r="R18" s="495" t="s">
        <v>63</v>
      </c>
      <c r="S18" s="495"/>
      <c r="T18" s="495"/>
      <c r="U18" s="495"/>
      <c r="V18" s="495"/>
      <c r="W18" s="495"/>
      <c r="X18" s="500"/>
      <c r="Y18" s="300"/>
      <c r="Z18" s="295"/>
      <c r="AA18" s="303"/>
      <c r="AB18" s="306"/>
      <c r="AC18" s="494"/>
      <c r="AD18" s="494"/>
      <c r="AE18" s="494"/>
      <c r="AF18" s="488" t="s">
        <v>48</v>
      </c>
      <c r="AG18" s="488"/>
      <c r="AH18" s="488"/>
      <c r="AI18" s="485">
        <v>0</v>
      </c>
      <c r="AJ18" s="485"/>
      <c r="AK18" s="485">
        <v>1</v>
      </c>
      <c r="AL18" s="485"/>
      <c r="AM18" s="485">
        <v>2</v>
      </c>
      <c r="AN18" s="485"/>
      <c r="AO18" s="306"/>
      <c r="AP18" s="306"/>
      <c r="AQ18" s="306"/>
      <c r="AR18" s="297"/>
    </row>
    <row r="19" spans="1:44" ht="25.5" customHeight="1" thickBot="1">
      <c r="A19" s="33"/>
      <c r="B19" s="506"/>
      <c r="C19" s="301" t="s">
        <v>138</v>
      </c>
      <c r="D19" s="490" t="s">
        <v>125</v>
      </c>
      <c r="E19" s="490"/>
      <c r="F19" s="490"/>
      <c r="G19" s="490"/>
      <c r="H19" s="490"/>
      <c r="I19" s="490"/>
      <c r="J19" s="490"/>
      <c r="K19" s="490" t="s">
        <v>133</v>
      </c>
      <c r="L19" s="490"/>
      <c r="M19" s="490"/>
      <c r="N19" s="490"/>
      <c r="O19" s="490"/>
      <c r="P19" s="490"/>
      <c r="Q19" s="490"/>
      <c r="R19" s="490" t="s">
        <v>136</v>
      </c>
      <c r="S19" s="490"/>
      <c r="T19" s="490"/>
      <c r="U19" s="490"/>
      <c r="V19" s="490"/>
      <c r="W19" s="490"/>
      <c r="X19" s="491"/>
      <c r="Y19" s="300"/>
      <c r="Z19" s="295"/>
      <c r="AA19" s="303"/>
      <c r="AB19" s="306"/>
      <c r="AC19" s="306"/>
      <c r="AD19" s="306"/>
      <c r="AE19" s="306"/>
      <c r="AF19" s="306"/>
      <c r="AG19" s="306"/>
      <c r="AH19" s="306"/>
      <c r="AI19" s="484" t="s">
        <v>64</v>
      </c>
      <c r="AJ19" s="484"/>
      <c r="AK19" s="486" t="s">
        <v>62</v>
      </c>
      <c r="AL19" s="486"/>
      <c r="AM19" s="484" t="s">
        <v>63</v>
      </c>
      <c r="AN19" s="484"/>
      <c r="AO19" s="306"/>
      <c r="AP19" s="306"/>
      <c r="AQ19" s="306"/>
      <c r="AR19" s="297"/>
    </row>
    <row r="20" spans="1:44" ht="25.5" customHeight="1" thickBot="1">
      <c r="A20" s="33"/>
      <c r="B20" s="506"/>
      <c r="C20" s="301" t="s">
        <v>129</v>
      </c>
      <c r="D20" s="495" t="s">
        <v>126</v>
      </c>
      <c r="E20" s="495"/>
      <c r="F20" s="495"/>
      <c r="G20" s="495"/>
      <c r="H20" s="495"/>
      <c r="I20" s="495"/>
      <c r="J20" s="495"/>
      <c r="K20" s="495" t="s">
        <v>134</v>
      </c>
      <c r="L20" s="495"/>
      <c r="M20" s="495"/>
      <c r="N20" s="495"/>
      <c r="O20" s="495"/>
      <c r="P20" s="495"/>
      <c r="Q20" s="495"/>
      <c r="R20" s="495" t="s">
        <v>135</v>
      </c>
      <c r="S20" s="495"/>
      <c r="T20" s="495"/>
      <c r="U20" s="495"/>
      <c r="V20" s="495"/>
      <c r="W20" s="495"/>
      <c r="X20" s="500"/>
      <c r="Y20" s="300"/>
      <c r="Z20" s="295"/>
      <c r="AA20" s="303"/>
      <c r="AB20" s="306"/>
      <c r="AC20" s="306"/>
      <c r="AD20" s="306"/>
      <c r="AE20" s="306"/>
      <c r="AF20" s="306"/>
      <c r="AG20" s="306"/>
      <c r="AH20" s="306"/>
      <c r="AI20" s="487" t="s">
        <v>49</v>
      </c>
      <c r="AJ20" s="487"/>
      <c r="AK20" s="487"/>
      <c r="AL20" s="487"/>
      <c r="AM20" s="487"/>
      <c r="AN20" s="487"/>
      <c r="AO20" s="306"/>
      <c r="AP20" s="306"/>
      <c r="AQ20" s="306"/>
      <c r="AR20" s="297"/>
    </row>
    <row r="21" spans="1:44" ht="37.5" customHeight="1" thickBot="1">
      <c r="A21" s="33"/>
      <c r="B21" s="506"/>
      <c r="C21" s="301" t="s">
        <v>224</v>
      </c>
      <c r="D21" s="490" t="s">
        <v>225</v>
      </c>
      <c r="E21" s="490"/>
      <c r="F21" s="490"/>
      <c r="G21" s="490"/>
      <c r="H21" s="490"/>
      <c r="I21" s="490"/>
      <c r="J21" s="490"/>
      <c r="K21" s="490" t="s">
        <v>227</v>
      </c>
      <c r="L21" s="490"/>
      <c r="M21" s="490"/>
      <c r="N21" s="490"/>
      <c r="O21" s="490"/>
      <c r="P21" s="490"/>
      <c r="Q21" s="490"/>
      <c r="R21" s="490" t="s">
        <v>229</v>
      </c>
      <c r="S21" s="490"/>
      <c r="T21" s="490"/>
      <c r="U21" s="490"/>
      <c r="V21" s="490"/>
      <c r="W21" s="490"/>
      <c r="X21" s="491"/>
      <c r="Y21" s="300"/>
      <c r="Z21" s="295"/>
      <c r="AA21" s="133"/>
      <c r="AB21" s="304"/>
      <c r="AC21" s="297"/>
      <c r="AD21" s="306"/>
      <c r="AE21" s="306"/>
      <c r="AF21" s="306"/>
      <c r="AG21" s="306"/>
      <c r="AH21" s="306"/>
      <c r="AI21" s="297"/>
      <c r="AJ21" s="297"/>
      <c r="AK21" s="297"/>
      <c r="AL21" s="306"/>
      <c r="AM21" s="297"/>
      <c r="AN21" s="306"/>
      <c r="AO21" s="306"/>
      <c r="AP21" s="306"/>
      <c r="AQ21" s="306"/>
      <c r="AR21" s="297"/>
    </row>
    <row r="22" spans="1:44" ht="37.5" customHeight="1" thickBot="1">
      <c r="A22" s="33"/>
      <c r="B22" s="506"/>
      <c r="C22" s="302" t="s">
        <v>130</v>
      </c>
      <c r="D22" s="498" t="s">
        <v>226</v>
      </c>
      <c r="E22" s="498"/>
      <c r="F22" s="498"/>
      <c r="G22" s="498"/>
      <c r="H22" s="498"/>
      <c r="I22" s="498"/>
      <c r="J22" s="498"/>
      <c r="K22" s="498" t="s">
        <v>228</v>
      </c>
      <c r="L22" s="498"/>
      <c r="M22" s="498"/>
      <c r="N22" s="498"/>
      <c r="O22" s="498"/>
      <c r="P22" s="498"/>
      <c r="Q22" s="498"/>
      <c r="R22" s="498" t="s">
        <v>230</v>
      </c>
      <c r="S22" s="498"/>
      <c r="T22" s="498"/>
      <c r="U22" s="498"/>
      <c r="V22" s="498"/>
      <c r="W22" s="498"/>
      <c r="X22" s="499"/>
      <c r="Y22" s="300"/>
      <c r="Z22" s="295"/>
      <c r="AA22" s="133"/>
      <c r="AB22" s="133"/>
      <c r="AC22" s="33"/>
      <c r="AD22" s="33"/>
      <c r="AE22" s="33"/>
      <c r="AF22" s="33"/>
      <c r="AG22" s="33"/>
      <c r="AH22" s="33"/>
      <c r="AI22" s="297"/>
      <c r="AJ22" s="297"/>
      <c r="AK22" s="297"/>
      <c r="AL22" s="297"/>
      <c r="AM22" s="297"/>
      <c r="AN22" s="297"/>
      <c r="AO22" s="297"/>
      <c r="AP22" s="297"/>
      <c r="AQ22" s="297"/>
      <c r="AR22" s="297"/>
    </row>
    <row r="23" spans="1:44" ht="9.9499999999999993"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row>
    <row r="24" spans="1:44" ht="9.9499999999999993" customHeight="1">
      <c r="A24" s="39"/>
      <c r="B24" s="65" t="s">
        <v>813</v>
      </c>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row>
  </sheetData>
  <mergeCells count="48">
    <mergeCell ref="B5:C5"/>
    <mergeCell ref="B6:C6"/>
    <mergeCell ref="B7:B12"/>
    <mergeCell ref="B17:B22"/>
    <mergeCell ref="B15:C15"/>
    <mergeCell ref="D15:J15"/>
    <mergeCell ref="D16:J16"/>
    <mergeCell ref="D17:J17"/>
    <mergeCell ref="D18:J18"/>
    <mergeCell ref="B16:C16"/>
    <mergeCell ref="D19:J19"/>
    <mergeCell ref="D20:J20"/>
    <mergeCell ref="D21:J21"/>
    <mergeCell ref="D22:J22"/>
    <mergeCell ref="K22:Q22"/>
    <mergeCell ref="K21:Q21"/>
    <mergeCell ref="K20:Q20"/>
    <mergeCell ref="K19:Q19"/>
    <mergeCell ref="R22:X22"/>
    <mergeCell ref="R21:X21"/>
    <mergeCell ref="R20:X20"/>
    <mergeCell ref="R19:X19"/>
    <mergeCell ref="R18:X18"/>
    <mergeCell ref="AI20:AN20"/>
    <mergeCell ref="AF18:AH18"/>
    <mergeCell ref="AF17:AH17"/>
    <mergeCell ref="AF16:AH16"/>
    <mergeCell ref="K15:Q15"/>
    <mergeCell ref="R17:X17"/>
    <mergeCell ref="R16:X16"/>
    <mergeCell ref="R15:X15"/>
    <mergeCell ref="AC16:AE18"/>
    <mergeCell ref="K18:Q18"/>
    <mergeCell ref="K17:Q17"/>
    <mergeCell ref="K16:Q16"/>
    <mergeCell ref="AM18:AN18"/>
    <mergeCell ref="AC15:AQ15"/>
    <mergeCell ref="AK17:AL17"/>
    <mergeCell ref="AK16:AL16"/>
    <mergeCell ref="AI19:AJ19"/>
    <mergeCell ref="AI18:AJ18"/>
    <mergeCell ref="AI17:AJ17"/>
    <mergeCell ref="AI16:AJ16"/>
    <mergeCell ref="AM16:AN16"/>
    <mergeCell ref="AM17:AN17"/>
    <mergeCell ref="AM19:AN19"/>
    <mergeCell ref="AK19:AL19"/>
    <mergeCell ref="AK18:AL18"/>
  </mergeCells>
  <phoneticPr fontId="121" type="noConversion"/>
  <conditionalFormatting sqref="H5:AQ12">
    <cfRule type="expression" dxfId="104" priority="8">
      <formula>IF(H5="",TRUE,FALSE)</formula>
    </cfRule>
  </conditionalFormatting>
  <conditionalFormatting sqref="D15">
    <cfRule type="expression" dxfId="103" priority="5">
      <formula>IF(D15="",TRUE,FALSE)</formula>
    </cfRule>
  </conditionalFormatting>
  <conditionalFormatting sqref="K15">
    <cfRule type="expression" dxfId="102" priority="3">
      <formula>IF(K15="",TRUE,FALSE)</formula>
    </cfRule>
  </conditionalFormatting>
  <conditionalFormatting sqref="R15">
    <cfRule type="expression" dxfId="101" priority="1">
      <formula>IF(R15="",TRUE,FALSE)</formula>
    </cfRule>
  </conditionalFormatting>
  <conditionalFormatting sqref="AM16:AM18 AK16:AK18 AI16:AI18">
    <cfRule type="colorScale" priority="2299">
      <colorScale>
        <cfvo type="min"/>
        <cfvo type="max"/>
        <color rgb="FFFCFCFF"/>
        <color rgb="FF63BE7B"/>
      </colorScale>
    </cfRule>
    <cfRule type="colorScale" priority="2300">
      <colorScale>
        <cfvo type="min"/>
        <cfvo type="percentile" val="50"/>
        <cfvo type="max"/>
        <color rgb="FF63BE7B"/>
        <color rgb="FFFFEB84"/>
        <color rgb="FFF8696B"/>
      </colorScale>
    </cfRule>
  </conditionalFormatting>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iconSet" priority="22" id="{839C2EE1-372A-4B89-A81E-EE76F848C7AF}">
            <x14:iconSet iconSet="5Quarters" showValue="0" custom="1">
              <x14:cfvo type="percent">
                <xm:f>0</xm:f>
              </x14:cfvo>
              <x14:cfvo type="num">
                <xm:f>0</xm:f>
              </x14:cfvo>
              <x14:cfvo type="num">
                <xm:f>1</xm:f>
              </x14:cfvo>
              <x14:cfvo type="num">
                <xm:f>2</xm:f>
              </x14:cfvo>
              <x14:cfvo type="num">
                <xm:f>3</xm:f>
              </x14:cfvo>
              <x14:cfIcon iconSet="NoIcons" iconId="0"/>
              <x14:cfIcon iconSet="NoIcons" iconId="0"/>
              <x14:cfIcon iconSet="5Quarters" iconId="0"/>
              <x14:cfIcon iconSet="5Quarters" iconId="2"/>
              <x14:cfIcon iconSet="4RedToBlack" iconId="0"/>
            </x14:iconSet>
          </x14:cfRule>
          <xm:sqref>D7:AQ12</xm:sqref>
        </x14:conditionalFormatting>
        <x14:conditionalFormatting xmlns:xm="http://schemas.microsoft.com/office/excel/2006/main">
          <x14:cfRule type="iconSet" priority="6" id="{08F568D4-A083-440F-803D-9534D154FF8E}">
            <x14:iconSet iconSet="5Quarters" showValue="0" custom="1">
              <x14:cfvo type="percent">
                <xm:f>0</xm:f>
              </x14:cfvo>
              <x14:cfvo type="num">
                <xm:f>0</xm:f>
              </x14:cfvo>
              <x14:cfvo type="num">
                <xm:f>1</xm:f>
              </x14:cfvo>
              <x14:cfvo type="num">
                <xm:f>2</xm:f>
              </x14:cfvo>
              <x14:cfvo type="num">
                <xm:f>3</xm:f>
              </x14:cfvo>
              <x14:cfIcon iconSet="NoIcons" iconId="0"/>
              <x14:cfIcon iconSet="NoIcons" iconId="0"/>
              <x14:cfIcon iconSet="5Quarters" iconId="0"/>
              <x14:cfIcon iconSet="5Quarters" iconId="2"/>
              <x14:cfIcon iconSet="4RedToBlack" iconId="0"/>
            </x14:iconSet>
          </x14:cfRule>
          <xm:sqref>D15</xm:sqref>
        </x14:conditionalFormatting>
        <x14:conditionalFormatting xmlns:xm="http://schemas.microsoft.com/office/excel/2006/main">
          <x14:cfRule type="iconSet" priority="4" id="{B4C98691-DEE7-48D9-8A54-82C531BB7A39}">
            <x14:iconSet iconSet="5Quarters" showValue="0" custom="1">
              <x14:cfvo type="percent">
                <xm:f>0</xm:f>
              </x14:cfvo>
              <x14:cfvo type="num">
                <xm:f>0</xm:f>
              </x14:cfvo>
              <x14:cfvo type="num">
                <xm:f>1</xm:f>
              </x14:cfvo>
              <x14:cfvo type="num">
                <xm:f>2</xm:f>
              </x14:cfvo>
              <x14:cfvo type="num">
                <xm:f>3</xm:f>
              </x14:cfvo>
              <x14:cfIcon iconSet="NoIcons" iconId="0"/>
              <x14:cfIcon iconSet="NoIcons" iconId="0"/>
              <x14:cfIcon iconSet="5Quarters" iconId="0"/>
              <x14:cfIcon iconSet="5Quarters" iconId="2"/>
              <x14:cfIcon iconSet="4RedToBlack" iconId="0"/>
            </x14:iconSet>
          </x14:cfRule>
          <xm:sqref>K15</xm:sqref>
        </x14:conditionalFormatting>
        <x14:conditionalFormatting xmlns:xm="http://schemas.microsoft.com/office/excel/2006/main">
          <x14:cfRule type="iconSet" priority="2" id="{7F08A97B-FEB7-4FBD-9695-939897C51F2A}">
            <x14:iconSet iconSet="5Quarters" showValue="0" custom="1">
              <x14:cfvo type="percent">
                <xm:f>0</xm:f>
              </x14:cfvo>
              <x14:cfvo type="num">
                <xm:f>0</xm:f>
              </x14:cfvo>
              <x14:cfvo type="num">
                <xm:f>1</xm:f>
              </x14:cfvo>
              <x14:cfvo type="num">
                <xm:f>2</xm:f>
              </x14:cfvo>
              <x14:cfvo type="num">
                <xm:f>3</xm:f>
              </x14:cfvo>
              <x14:cfIcon iconSet="NoIcons" iconId="0"/>
              <x14:cfIcon iconSet="NoIcons" iconId="0"/>
              <x14:cfIcon iconSet="5Quarters" iconId="0"/>
              <x14:cfIcon iconSet="5Quarters" iconId="2"/>
              <x14:cfIcon iconSet="4RedToBlack" iconId="0"/>
            </x14:iconSet>
          </x14:cfRule>
          <xm:sqref>R15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075C7-4D23-4340-BD30-82A292BD5310}">
  <sheetPr codeName="Sheet2">
    <tabColor theme="8" tint="-0.249977111117893"/>
  </sheetPr>
  <dimension ref="A1:V50"/>
  <sheetViews>
    <sheetView showRowColHeaders="0" workbookViewId="0">
      <selection activeCell="A36" sqref="A36"/>
    </sheetView>
  </sheetViews>
  <sheetFormatPr defaultColWidth="0" defaultRowHeight="15" customHeight="1" zeroHeight="1"/>
  <cols>
    <col min="1" max="1" width="2.140625" customWidth="1"/>
    <col min="2" max="2" width="28.5703125" customWidth="1"/>
    <col min="3" max="3" width="17.140625" customWidth="1"/>
    <col min="4" max="4" width="2.140625" customWidth="1"/>
    <col min="5" max="6" width="17.140625" customWidth="1"/>
    <col min="7" max="7" width="2.140625" customWidth="1"/>
    <col min="8" max="9" width="17.140625" customWidth="1"/>
    <col min="10" max="10" width="2.140625" customWidth="1"/>
    <col min="11" max="12" width="17.140625" customWidth="1"/>
    <col min="13" max="13" width="2.140625" customWidth="1"/>
    <col min="14" max="22" width="0" hidden="1" customWidth="1"/>
    <col min="23" max="16384" width="9.140625" hidden="1"/>
  </cols>
  <sheetData>
    <row r="1" spans="1:22" ht="30" customHeight="1">
      <c r="A1" s="270" t="s">
        <v>241</v>
      </c>
      <c r="B1" s="267"/>
      <c r="C1" s="273"/>
      <c r="D1" s="266"/>
      <c r="E1" s="266"/>
      <c r="F1" s="266"/>
      <c r="G1" s="145"/>
      <c r="H1" s="145"/>
      <c r="I1" s="256"/>
      <c r="J1" s="145"/>
      <c r="K1" s="145"/>
      <c r="L1" s="256"/>
      <c r="M1" s="146"/>
    </row>
    <row r="2" spans="1:22" ht="12" customHeight="1">
      <c r="A2" s="64" t="s">
        <v>638</v>
      </c>
      <c r="B2" s="142"/>
      <c r="C2" s="142"/>
      <c r="D2" s="142"/>
      <c r="E2" s="142"/>
      <c r="F2" s="142"/>
      <c r="G2" s="142"/>
      <c r="H2" s="142"/>
      <c r="I2" s="142"/>
      <c r="J2" s="143"/>
      <c r="K2" s="142"/>
      <c r="L2" s="142"/>
      <c r="M2" s="142"/>
    </row>
    <row r="3" spans="1:22" ht="15" customHeight="1">
      <c r="A3" s="272"/>
      <c r="B3" s="514" t="s">
        <v>111</v>
      </c>
      <c r="C3" s="336" t="s">
        <v>233</v>
      </c>
      <c r="D3" s="322"/>
      <c r="E3" s="511" t="s">
        <v>623</v>
      </c>
      <c r="F3" s="511"/>
      <c r="G3" s="142"/>
      <c r="H3" s="511" t="s">
        <v>624</v>
      </c>
      <c r="I3" s="511"/>
      <c r="J3" s="223"/>
      <c r="K3" s="511" t="s">
        <v>625</v>
      </c>
      <c r="L3" s="511"/>
      <c r="M3" s="142"/>
      <c r="O3" s="333" t="s">
        <v>792</v>
      </c>
      <c r="P3" s="334" t="s">
        <v>792</v>
      </c>
      <c r="R3" s="333" t="s">
        <v>792</v>
      </c>
      <c r="S3" s="334" t="s">
        <v>792</v>
      </c>
      <c r="U3" s="333" t="s">
        <v>792</v>
      </c>
      <c r="V3" s="334" t="s">
        <v>792</v>
      </c>
    </row>
    <row r="4" spans="1:22" ht="15" customHeight="1">
      <c r="A4" s="272"/>
      <c r="B4" s="515"/>
      <c r="C4" s="337" t="s">
        <v>234</v>
      </c>
      <c r="D4" s="322"/>
      <c r="E4" s="511" t="s">
        <v>626</v>
      </c>
      <c r="F4" s="511"/>
      <c r="G4" s="142"/>
      <c r="H4" s="511" t="s">
        <v>627</v>
      </c>
      <c r="I4" s="511"/>
      <c r="J4" s="223"/>
      <c r="K4" s="511" t="s">
        <v>628</v>
      </c>
      <c r="L4" s="511"/>
      <c r="M4" s="142"/>
      <c r="O4" s="334" t="s">
        <v>792</v>
      </c>
      <c r="P4" s="334" t="s">
        <v>792</v>
      </c>
      <c r="Q4" s="335"/>
      <c r="R4" s="334" t="s">
        <v>792</v>
      </c>
      <c r="S4" s="334" t="s">
        <v>792</v>
      </c>
      <c r="T4" s="335"/>
      <c r="U4" s="334" t="s">
        <v>792</v>
      </c>
      <c r="V4" s="334" t="s">
        <v>792</v>
      </c>
    </row>
    <row r="5" spans="1:22" ht="15" customHeight="1">
      <c r="A5" s="272"/>
      <c r="B5" s="515"/>
      <c r="C5" s="338" t="s">
        <v>235</v>
      </c>
      <c r="D5" s="322"/>
      <c r="E5" s="508" t="s">
        <v>629</v>
      </c>
      <c r="F5" s="508"/>
      <c r="G5" s="142"/>
      <c r="H5" s="508" t="s">
        <v>630</v>
      </c>
      <c r="I5" s="508"/>
      <c r="J5" s="223"/>
      <c r="K5" s="508" t="s">
        <v>631</v>
      </c>
      <c r="L5" s="508"/>
      <c r="M5" s="142"/>
      <c r="O5" s="334" t="s">
        <v>792</v>
      </c>
      <c r="P5" s="334" t="s">
        <v>792</v>
      </c>
      <c r="Q5" s="335"/>
      <c r="R5" s="334" t="s">
        <v>792</v>
      </c>
      <c r="S5" s="334" t="s">
        <v>792</v>
      </c>
      <c r="T5" s="335"/>
      <c r="U5" s="334" t="s">
        <v>792</v>
      </c>
      <c r="V5" s="334" t="s">
        <v>792</v>
      </c>
    </row>
    <row r="6" spans="1:22" ht="15" customHeight="1">
      <c r="A6" s="272"/>
      <c r="B6" s="514" t="s">
        <v>111</v>
      </c>
      <c r="C6" s="336" t="s">
        <v>233</v>
      </c>
      <c r="D6" s="322"/>
      <c r="E6" s="509" t="s">
        <v>632</v>
      </c>
      <c r="F6" s="510"/>
      <c r="G6" s="142"/>
      <c r="H6" s="509" t="s">
        <v>20</v>
      </c>
      <c r="I6" s="510"/>
      <c r="J6" s="223"/>
      <c r="K6" s="509" t="s">
        <v>20</v>
      </c>
      <c r="L6" s="510"/>
      <c r="M6" s="318" t="s">
        <v>20</v>
      </c>
      <c r="O6" s="333" t="s">
        <v>792</v>
      </c>
      <c r="P6" s="334" t="s">
        <v>792</v>
      </c>
      <c r="R6" s="333" t="s">
        <v>20</v>
      </c>
      <c r="S6" s="334" t="s">
        <v>20</v>
      </c>
      <c r="T6" s="38"/>
      <c r="U6" s="333" t="s">
        <v>20</v>
      </c>
      <c r="V6" s="334" t="s">
        <v>20</v>
      </c>
    </row>
    <row r="7" spans="1:22" ht="15" customHeight="1">
      <c r="A7" s="272"/>
      <c r="B7" s="515"/>
      <c r="C7" s="337" t="s">
        <v>234</v>
      </c>
      <c r="D7" s="322"/>
      <c r="E7" s="509" t="s">
        <v>633</v>
      </c>
      <c r="F7" s="510"/>
      <c r="G7" s="142"/>
      <c r="H7" s="509" t="s">
        <v>20</v>
      </c>
      <c r="I7" s="510"/>
      <c r="J7" s="223"/>
      <c r="K7" s="509" t="s">
        <v>20</v>
      </c>
      <c r="L7" s="510"/>
      <c r="M7" s="318" t="s">
        <v>20</v>
      </c>
      <c r="O7" s="334" t="s">
        <v>792</v>
      </c>
      <c r="P7" s="334" t="s">
        <v>792</v>
      </c>
      <c r="Q7" s="335"/>
      <c r="R7" s="334" t="s">
        <v>20</v>
      </c>
      <c r="S7" s="334" t="s">
        <v>20</v>
      </c>
      <c r="T7" s="335"/>
      <c r="U7" s="334" t="s">
        <v>20</v>
      </c>
      <c r="V7" s="334" t="s">
        <v>20</v>
      </c>
    </row>
    <row r="8" spans="1:22" ht="15" customHeight="1">
      <c r="A8" s="272"/>
      <c r="B8" s="515"/>
      <c r="C8" s="338" t="s">
        <v>235</v>
      </c>
      <c r="D8" s="322"/>
      <c r="E8" s="512" t="s">
        <v>634</v>
      </c>
      <c r="F8" s="513"/>
      <c r="G8" s="142"/>
      <c r="H8" s="512" t="s">
        <v>20</v>
      </c>
      <c r="I8" s="513"/>
      <c r="J8" s="223"/>
      <c r="K8" s="512" t="s">
        <v>20</v>
      </c>
      <c r="L8" s="513"/>
      <c r="M8" s="318" t="s">
        <v>20</v>
      </c>
      <c r="O8" s="334" t="s">
        <v>792</v>
      </c>
      <c r="P8" s="334" t="s">
        <v>792</v>
      </c>
      <c r="Q8" s="335"/>
      <c r="R8" s="334" t="s">
        <v>20</v>
      </c>
      <c r="S8" s="334" t="s">
        <v>20</v>
      </c>
      <c r="T8" s="335"/>
      <c r="U8" s="334" t="s">
        <v>20</v>
      </c>
      <c r="V8" s="334" t="s">
        <v>20</v>
      </c>
    </row>
    <row r="9" spans="1:22" ht="15" hidden="1" customHeight="1">
      <c r="A9" s="272"/>
      <c r="B9" s="514" t="s">
        <v>111</v>
      </c>
      <c r="C9" s="336" t="s">
        <v>233</v>
      </c>
      <c r="D9" s="322"/>
      <c r="E9" s="509" t="s">
        <v>20</v>
      </c>
      <c r="F9" s="510"/>
      <c r="G9" s="142"/>
      <c r="H9" s="509" t="s">
        <v>20</v>
      </c>
      <c r="I9" s="510"/>
      <c r="J9" s="223"/>
      <c r="K9" s="509" t="s">
        <v>20</v>
      </c>
      <c r="L9" s="510"/>
      <c r="M9" s="318" t="s">
        <v>791</v>
      </c>
      <c r="O9" s="333" t="s">
        <v>20</v>
      </c>
      <c r="P9" s="334" t="s">
        <v>20</v>
      </c>
      <c r="R9" s="333" t="s">
        <v>20</v>
      </c>
      <c r="S9" s="334" t="s">
        <v>20</v>
      </c>
      <c r="T9" s="38"/>
      <c r="U9" s="333" t="s">
        <v>20</v>
      </c>
      <c r="V9" s="334" t="s">
        <v>20</v>
      </c>
    </row>
    <row r="10" spans="1:22" ht="15" hidden="1" customHeight="1">
      <c r="A10" s="272"/>
      <c r="B10" s="515"/>
      <c r="C10" s="337" t="s">
        <v>234</v>
      </c>
      <c r="D10" s="322"/>
      <c r="E10" s="509" t="s">
        <v>20</v>
      </c>
      <c r="F10" s="510"/>
      <c r="G10" s="142"/>
      <c r="H10" s="509" t="s">
        <v>20</v>
      </c>
      <c r="I10" s="510"/>
      <c r="J10" s="223"/>
      <c r="K10" s="509" t="s">
        <v>20</v>
      </c>
      <c r="L10" s="510"/>
      <c r="M10" s="318" t="s">
        <v>791</v>
      </c>
      <c r="O10" s="334" t="s">
        <v>20</v>
      </c>
      <c r="P10" s="334" t="s">
        <v>20</v>
      </c>
      <c r="Q10" s="335"/>
      <c r="R10" s="334" t="s">
        <v>20</v>
      </c>
      <c r="S10" s="334" t="s">
        <v>20</v>
      </c>
      <c r="T10" s="335"/>
      <c r="U10" s="334" t="s">
        <v>20</v>
      </c>
      <c r="V10" s="334" t="s">
        <v>20</v>
      </c>
    </row>
    <row r="11" spans="1:22" ht="15" hidden="1" customHeight="1">
      <c r="A11" s="272"/>
      <c r="B11" s="515"/>
      <c r="C11" s="338" t="s">
        <v>235</v>
      </c>
      <c r="D11" s="322"/>
      <c r="E11" s="512" t="s">
        <v>20</v>
      </c>
      <c r="F11" s="513"/>
      <c r="G11" s="142"/>
      <c r="H11" s="512" t="s">
        <v>20</v>
      </c>
      <c r="I11" s="513"/>
      <c r="J11" s="223"/>
      <c r="K11" s="512" t="s">
        <v>20</v>
      </c>
      <c r="L11" s="513"/>
      <c r="M11" s="318" t="s">
        <v>791</v>
      </c>
      <c r="O11" s="334" t="s">
        <v>20</v>
      </c>
      <c r="P11" s="334" t="s">
        <v>20</v>
      </c>
      <c r="Q11" s="335"/>
      <c r="R11" s="334" t="s">
        <v>20</v>
      </c>
      <c r="S11" s="334" t="s">
        <v>20</v>
      </c>
      <c r="T11" s="335"/>
      <c r="U11" s="334" t="s">
        <v>20</v>
      </c>
      <c r="V11" s="334" t="s">
        <v>20</v>
      </c>
    </row>
    <row r="12" spans="1:22" ht="15" hidden="1" customHeight="1">
      <c r="A12" s="272"/>
      <c r="B12" s="514" t="s">
        <v>111</v>
      </c>
      <c r="C12" s="336" t="s">
        <v>233</v>
      </c>
      <c r="D12" s="322"/>
      <c r="E12" s="509" t="s">
        <v>20</v>
      </c>
      <c r="F12" s="510"/>
      <c r="G12" s="142"/>
      <c r="H12" s="509" t="s">
        <v>20</v>
      </c>
      <c r="I12" s="510"/>
      <c r="J12" s="223"/>
      <c r="K12" s="509" t="s">
        <v>20</v>
      </c>
      <c r="L12" s="510"/>
      <c r="M12" s="318" t="s">
        <v>791</v>
      </c>
      <c r="O12" s="333" t="s">
        <v>20</v>
      </c>
      <c r="P12" s="334" t="s">
        <v>20</v>
      </c>
      <c r="R12" s="333" t="s">
        <v>20</v>
      </c>
      <c r="S12" s="334" t="s">
        <v>20</v>
      </c>
      <c r="T12" s="38"/>
      <c r="U12" s="333" t="s">
        <v>20</v>
      </c>
      <c r="V12" s="334" t="s">
        <v>20</v>
      </c>
    </row>
    <row r="13" spans="1:22" ht="15" hidden="1" customHeight="1">
      <c r="A13" s="272"/>
      <c r="B13" s="515"/>
      <c r="C13" s="337" t="s">
        <v>234</v>
      </c>
      <c r="D13" s="322"/>
      <c r="E13" s="509" t="s">
        <v>20</v>
      </c>
      <c r="F13" s="510"/>
      <c r="G13" s="142"/>
      <c r="H13" s="509" t="s">
        <v>20</v>
      </c>
      <c r="I13" s="510"/>
      <c r="J13" s="223"/>
      <c r="K13" s="509" t="s">
        <v>20</v>
      </c>
      <c r="L13" s="510"/>
      <c r="M13" s="318" t="s">
        <v>791</v>
      </c>
      <c r="O13" s="334" t="s">
        <v>20</v>
      </c>
      <c r="P13" s="334" t="s">
        <v>20</v>
      </c>
      <c r="Q13" s="335"/>
      <c r="R13" s="334" t="s">
        <v>20</v>
      </c>
      <c r="S13" s="334" t="s">
        <v>20</v>
      </c>
      <c r="T13" s="335"/>
      <c r="U13" s="334" t="s">
        <v>20</v>
      </c>
      <c r="V13" s="334" t="s">
        <v>20</v>
      </c>
    </row>
    <row r="14" spans="1:22" ht="15" hidden="1" customHeight="1">
      <c r="A14" s="272"/>
      <c r="B14" s="515"/>
      <c r="C14" s="338" t="s">
        <v>235</v>
      </c>
      <c r="D14" s="322"/>
      <c r="E14" s="512" t="s">
        <v>20</v>
      </c>
      <c r="F14" s="513"/>
      <c r="G14" s="142"/>
      <c r="H14" s="512" t="s">
        <v>20</v>
      </c>
      <c r="I14" s="513"/>
      <c r="J14" s="223"/>
      <c r="K14" s="512" t="s">
        <v>20</v>
      </c>
      <c r="L14" s="513"/>
      <c r="M14" s="318" t="s">
        <v>791</v>
      </c>
      <c r="O14" s="334" t="s">
        <v>20</v>
      </c>
      <c r="P14" s="334" t="s">
        <v>20</v>
      </c>
      <c r="Q14" s="335"/>
      <c r="R14" s="334" t="s">
        <v>20</v>
      </c>
      <c r="S14" s="334" t="s">
        <v>20</v>
      </c>
      <c r="T14" s="335"/>
      <c r="U14" s="334" t="s">
        <v>20</v>
      </c>
      <c r="V14" s="334" t="s">
        <v>20</v>
      </c>
    </row>
    <row r="15" spans="1:22" ht="15" hidden="1" customHeight="1">
      <c r="A15" s="272"/>
      <c r="B15" s="514" t="s">
        <v>111</v>
      </c>
      <c r="C15" s="336" t="s">
        <v>233</v>
      </c>
      <c r="D15" s="322"/>
      <c r="E15" s="509" t="s">
        <v>20</v>
      </c>
      <c r="F15" s="510"/>
      <c r="G15" s="142"/>
      <c r="H15" s="509" t="s">
        <v>20</v>
      </c>
      <c r="I15" s="510"/>
      <c r="J15" s="223"/>
      <c r="K15" s="509" t="s">
        <v>20</v>
      </c>
      <c r="L15" s="510"/>
      <c r="M15" s="318" t="s">
        <v>791</v>
      </c>
      <c r="O15" s="333" t="s">
        <v>20</v>
      </c>
      <c r="P15" s="334" t="s">
        <v>20</v>
      </c>
      <c r="R15" s="333" t="s">
        <v>20</v>
      </c>
      <c r="S15" s="334" t="s">
        <v>20</v>
      </c>
      <c r="T15" s="38"/>
      <c r="U15" s="333" t="s">
        <v>20</v>
      </c>
      <c r="V15" s="334" t="s">
        <v>20</v>
      </c>
    </row>
    <row r="16" spans="1:22" ht="15" hidden="1" customHeight="1">
      <c r="A16" s="272"/>
      <c r="B16" s="515"/>
      <c r="C16" s="337" t="s">
        <v>234</v>
      </c>
      <c r="D16" s="322"/>
      <c r="E16" s="509" t="s">
        <v>20</v>
      </c>
      <c r="F16" s="510"/>
      <c r="G16" s="142"/>
      <c r="H16" s="509" t="s">
        <v>20</v>
      </c>
      <c r="I16" s="510"/>
      <c r="J16" s="223"/>
      <c r="K16" s="509" t="s">
        <v>20</v>
      </c>
      <c r="L16" s="510"/>
      <c r="M16" s="318" t="s">
        <v>791</v>
      </c>
      <c r="O16" s="334" t="s">
        <v>20</v>
      </c>
      <c r="P16" s="334" t="s">
        <v>20</v>
      </c>
      <c r="Q16" s="335"/>
      <c r="R16" s="334" t="s">
        <v>20</v>
      </c>
      <c r="S16" s="334" t="s">
        <v>20</v>
      </c>
      <c r="T16" s="335"/>
      <c r="U16" s="334" t="s">
        <v>20</v>
      </c>
      <c r="V16" s="334" t="s">
        <v>20</v>
      </c>
    </row>
    <row r="17" spans="1:22" ht="15" hidden="1" customHeight="1">
      <c r="A17" s="272"/>
      <c r="B17" s="515"/>
      <c r="C17" s="338" t="s">
        <v>235</v>
      </c>
      <c r="D17" s="322"/>
      <c r="E17" s="512" t="s">
        <v>20</v>
      </c>
      <c r="F17" s="513"/>
      <c r="G17" s="142"/>
      <c r="H17" s="512" t="s">
        <v>20</v>
      </c>
      <c r="I17" s="513"/>
      <c r="J17" s="223"/>
      <c r="K17" s="512" t="s">
        <v>20</v>
      </c>
      <c r="L17" s="513"/>
      <c r="M17" s="318" t="s">
        <v>791</v>
      </c>
      <c r="O17" s="334" t="s">
        <v>20</v>
      </c>
      <c r="P17" s="334" t="s">
        <v>20</v>
      </c>
      <c r="Q17" s="335"/>
      <c r="R17" s="334" t="s">
        <v>20</v>
      </c>
      <c r="S17" s="334" t="s">
        <v>20</v>
      </c>
      <c r="T17" s="335"/>
      <c r="U17" s="334" t="s">
        <v>20</v>
      </c>
      <c r="V17" s="334" t="s">
        <v>20</v>
      </c>
    </row>
    <row r="18" spans="1:22" s="38" customFormat="1" ht="15" hidden="1" customHeight="1">
      <c r="A18" s="272"/>
      <c r="B18" s="514" t="s">
        <v>111</v>
      </c>
      <c r="C18" s="336" t="s">
        <v>233</v>
      </c>
      <c r="D18" s="322"/>
      <c r="E18" s="509" t="s">
        <v>20</v>
      </c>
      <c r="F18" s="510"/>
      <c r="G18" s="142"/>
      <c r="H18" s="509" t="s">
        <v>20</v>
      </c>
      <c r="I18" s="510"/>
      <c r="J18" s="223"/>
      <c r="K18" s="509" t="s">
        <v>20</v>
      </c>
      <c r="L18" s="510"/>
      <c r="M18" s="318" t="s">
        <v>791</v>
      </c>
      <c r="O18" s="333" t="s">
        <v>20</v>
      </c>
      <c r="P18" s="334" t="s">
        <v>20</v>
      </c>
      <c r="R18" s="333" t="s">
        <v>20</v>
      </c>
      <c r="S18" s="334" t="s">
        <v>20</v>
      </c>
      <c r="U18" s="333" t="s">
        <v>20</v>
      </c>
      <c r="V18" s="334" t="s">
        <v>20</v>
      </c>
    </row>
    <row r="19" spans="1:22" s="38" customFormat="1" ht="15" hidden="1" customHeight="1">
      <c r="A19" s="272"/>
      <c r="B19" s="515"/>
      <c r="C19" s="337" t="s">
        <v>234</v>
      </c>
      <c r="D19" s="322"/>
      <c r="E19" s="509" t="s">
        <v>20</v>
      </c>
      <c r="F19" s="510"/>
      <c r="G19" s="142"/>
      <c r="H19" s="509" t="s">
        <v>20</v>
      </c>
      <c r="I19" s="510"/>
      <c r="J19" s="223"/>
      <c r="K19" s="509" t="s">
        <v>20</v>
      </c>
      <c r="L19" s="510"/>
      <c r="M19" s="318" t="s">
        <v>791</v>
      </c>
      <c r="O19" s="334" t="s">
        <v>20</v>
      </c>
      <c r="P19" s="334" t="s">
        <v>20</v>
      </c>
      <c r="Q19" s="335"/>
      <c r="R19" s="334" t="s">
        <v>20</v>
      </c>
      <c r="S19" s="334" t="s">
        <v>20</v>
      </c>
      <c r="T19" s="335"/>
      <c r="U19" s="334" t="s">
        <v>20</v>
      </c>
      <c r="V19" s="334" t="s">
        <v>20</v>
      </c>
    </row>
    <row r="20" spans="1:22" s="38" customFormat="1" ht="15" hidden="1" customHeight="1">
      <c r="A20" s="272"/>
      <c r="B20" s="515"/>
      <c r="C20" s="338" t="s">
        <v>235</v>
      </c>
      <c r="D20" s="322"/>
      <c r="E20" s="512" t="s">
        <v>20</v>
      </c>
      <c r="F20" s="513"/>
      <c r="G20" s="142"/>
      <c r="H20" s="512" t="s">
        <v>20</v>
      </c>
      <c r="I20" s="513"/>
      <c r="J20" s="223"/>
      <c r="K20" s="512" t="s">
        <v>20</v>
      </c>
      <c r="L20" s="513"/>
      <c r="M20" s="318" t="s">
        <v>791</v>
      </c>
      <c r="O20" s="334" t="s">
        <v>20</v>
      </c>
      <c r="P20" s="334" t="s">
        <v>20</v>
      </c>
      <c r="Q20" s="335"/>
      <c r="R20" s="334" t="s">
        <v>20</v>
      </c>
      <c r="S20" s="334" t="s">
        <v>20</v>
      </c>
      <c r="T20" s="335"/>
      <c r="U20" s="334" t="s">
        <v>20</v>
      </c>
      <c r="V20" s="334" t="s">
        <v>20</v>
      </c>
    </row>
    <row r="21" spans="1:22" s="38" customFormat="1" ht="15" hidden="1" customHeight="1">
      <c r="A21" s="272"/>
      <c r="B21" s="514" t="s">
        <v>111</v>
      </c>
      <c r="C21" s="336" t="s">
        <v>233</v>
      </c>
      <c r="D21" s="322"/>
      <c r="E21" s="509" t="s">
        <v>20</v>
      </c>
      <c r="F21" s="510"/>
      <c r="G21" s="142"/>
      <c r="H21" s="509" t="s">
        <v>20</v>
      </c>
      <c r="I21" s="510"/>
      <c r="J21" s="223"/>
      <c r="K21" s="509" t="s">
        <v>20</v>
      </c>
      <c r="L21" s="510"/>
      <c r="M21" s="318" t="s">
        <v>791</v>
      </c>
      <c r="O21" s="333" t="s">
        <v>20</v>
      </c>
      <c r="P21" s="334" t="s">
        <v>20</v>
      </c>
      <c r="R21" s="333" t="s">
        <v>20</v>
      </c>
      <c r="S21" s="334" t="s">
        <v>20</v>
      </c>
      <c r="U21" s="333" t="s">
        <v>20</v>
      </c>
      <c r="V21" s="334" t="s">
        <v>20</v>
      </c>
    </row>
    <row r="22" spans="1:22" s="38" customFormat="1" ht="15" hidden="1" customHeight="1">
      <c r="A22" s="272"/>
      <c r="B22" s="515"/>
      <c r="C22" s="337" t="s">
        <v>234</v>
      </c>
      <c r="D22" s="322"/>
      <c r="E22" s="509" t="s">
        <v>20</v>
      </c>
      <c r="F22" s="510"/>
      <c r="G22" s="142"/>
      <c r="H22" s="509" t="s">
        <v>20</v>
      </c>
      <c r="I22" s="510"/>
      <c r="J22" s="223"/>
      <c r="K22" s="509" t="s">
        <v>20</v>
      </c>
      <c r="L22" s="510"/>
      <c r="M22" s="318" t="s">
        <v>791</v>
      </c>
      <c r="O22" s="334" t="s">
        <v>20</v>
      </c>
      <c r="P22" s="334" t="s">
        <v>20</v>
      </c>
      <c r="Q22" s="335"/>
      <c r="R22" s="334" t="s">
        <v>20</v>
      </c>
      <c r="S22" s="334" t="s">
        <v>20</v>
      </c>
      <c r="T22" s="335"/>
      <c r="U22" s="334" t="s">
        <v>20</v>
      </c>
      <c r="V22" s="334" t="s">
        <v>20</v>
      </c>
    </row>
    <row r="23" spans="1:22" s="38" customFormat="1" ht="15" hidden="1" customHeight="1">
      <c r="A23" s="272"/>
      <c r="B23" s="515"/>
      <c r="C23" s="338" t="s">
        <v>235</v>
      </c>
      <c r="D23" s="322"/>
      <c r="E23" s="512" t="s">
        <v>20</v>
      </c>
      <c r="F23" s="513"/>
      <c r="G23" s="142"/>
      <c r="H23" s="512" t="s">
        <v>20</v>
      </c>
      <c r="I23" s="513"/>
      <c r="J23" s="223"/>
      <c r="K23" s="512" t="s">
        <v>20</v>
      </c>
      <c r="L23" s="513"/>
      <c r="M23" s="318" t="s">
        <v>791</v>
      </c>
      <c r="O23" s="334" t="s">
        <v>20</v>
      </c>
      <c r="P23" s="334" t="s">
        <v>20</v>
      </c>
      <c r="Q23" s="335"/>
      <c r="R23" s="334" t="s">
        <v>20</v>
      </c>
      <c r="S23" s="334" t="s">
        <v>20</v>
      </c>
      <c r="T23" s="335"/>
      <c r="U23" s="334" t="s">
        <v>20</v>
      </c>
      <c r="V23" s="334" t="s">
        <v>20</v>
      </c>
    </row>
    <row r="24" spans="1:22" s="38" customFormat="1" ht="15" hidden="1" customHeight="1">
      <c r="A24" s="272"/>
      <c r="B24" s="514" t="s">
        <v>111</v>
      </c>
      <c r="C24" s="336" t="s">
        <v>233</v>
      </c>
      <c r="D24" s="322"/>
      <c r="E24" s="509" t="s">
        <v>20</v>
      </c>
      <c r="F24" s="510"/>
      <c r="G24" s="142"/>
      <c r="H24" s="509" t="s">
        <v>20</v>
      </c>
      <c r="I24" s="510"/>
      <c r="J24" s="223"/>
      <c r="K24" s="509" t="s">
        <v>20</v>
      </c>
      <c r="L24" s="510"/>
      <c r="M24" s="318" t="s">
        <v>791</v>
      </c>
      <c r="O24" s="333" t="s">
        <v>20</v>
      </c>
      <c r="P24" s="334" t="s">
        <v>20</v>
      </c>
      <c r="R24" s="333" t="s">
        <v>20</v>
      </c>
      <c r="S24" s="334" t="s">
        <v>20</v>
      </c>
      <c r="U24" s="333" t="s">
        <v>20</v>
      </c>
      <c r="V24" s="334" t="s">
        <v>20</v>
      </c>
    </row>
    <row r="25" spans="1:22" s="38" customFormat="1" ht="15" hidden="1" customHeight="1">
      <c r="A25" s="272"/>
      <c r="B25" s="515"/>
      <c r="C25" s="337" t="s">
        <v>234</v>
      </c>
      <c r="D25" s="322"/>
      <c r="E25" s="509" t="s">
        <v>20</v>
      </c>
      <c r="F25" s="510"/>
      <c r="G25" s="142"/>
      <c r="H25" s="509" t="s">
        <v>20</v>
      </c>
      <c r="I25" s="510"/>
      <c r="J25" s="223"/>
      <c r="K25" s="509" t="s">
        <v>20</v>
      </c>
      <c r="L25" s="510"/>
      <c r="M25" s="318" t="s">
        <v>791</v>
      </c>
      <c r="O25" s="334" t="s">
        <v>20</v>
      </c>
      <c r="P25" s="334" t="s">
        <v>20</v>
      </c>
      <c r="Q25" s="335"/>
      <c r="R25" s="334" t="s">
        <v>20</v>
      </c>
      <c r="S25" s="334" t="s">
        <v>20</v>
      </c>
      <c r="T25" s="335"/>
      <c r="U25" s="334" t="s">
        <v>20</v>
      </c>
      <c r="V25" s="334" t="s">
        <v>20</v>
      </c>
    </row>
    <row r="26" spans="1:22" s="38" customFormat="1" ht="15" hidden="1" customHeight="1">
      <c r="A26" s="272"/>
      <c r="B26" s="524"/>
      <c r="C26" s="338" t="s">
        <v>235</v>
      </c>
      <c r="D26" s="322"/>
      <c r="E26" s="512" t="s">
        <v>20</v>
      </c>
      <c r="F26" s="513"/>
      <c r="G26" s="142"/>
      <c r="H26" s="512" t="s">
        <v>20</v>
      </c>
      <c r="I26" s="513"/>
      <c r="J26" s="223"/>
      <c r="K26" s="512" t="s">
        <v>20</v>
      </c>
      <c r="L26" s="513"/>
      <c r="M26" s="318" t="s">
        <v>791</v>
      </c>
      <c r="O26" s="334" t="s">
        <v>20</v>
      </c>
      <c r="P26" s="334" t="s">
        <v>20</v>
      </c>
      <c r="Q26" s="335"/>
      <c r="R26" s="334" t="s">
        <v>20</v>
      </c>
      <c r="S26" s="334" t="s">
        <v>20</v>
      </c>
      <c r="T26" s="335"/>
      <c r="U26" s="334" t="s">
        <v>20</v>
      </c>
      <c r="V26" s="334" t="s">
        <v>20</v>
      </c>
    </row>
    <row r="27" spans="1:22" ht="11.25" customHeight="1">
      <c r="A27" s="274"/>
      <c r="B27" s="324"/>
      <c r="C27" s="324"/>
      <c r="D27" s="322"/>
      <c r="E27" s="518" t="s">
        <v>237</v>
      </c>
      <c r="F27" s="519"/>
      <c r="G27" s="142"/>
      <c r="H27" s="518" t="s">
        <v>237</v>
      </c>
      <c r="I27" s="519"/>
      <c r="J27" s="142"/>
      <c r="K27" s="518" t="s">
        <v>237</v>
      </c>
      <c r="L27" s="519"/>
      <c r="M27" s="142"/>
      <c r="O27" s="333">
        <f>COUNTIF(O$3:O$26,"MaP")+COUNTIF(O$3:O$26,"MbU")</f>
        <v>6</v>
      </c>
      <c r="R27" s="333">
        <f>COUNTIF(R$3:R$26,"MaP")+COUNTIF(R$3:R$26,"MbU")</f>
        <v>3</v>
      </c>
      <c r="U27" s="333">
        <f>COUNTIF(U$3:U$26,"MaP")+COUNTIF(U$3:U$26,"MbU")</f>
        <v>3</v>
      </c>
    </row>
    <row r="28" spans="1:22" s="38" customFormat="1" ht="37.5" customHeight="1">
      <c r="A28" s="274"/>
      <c r="B28" s="516" t="s">
        <v>236</v>
      </c>
      <c r="C28" s="517"/>
      <c r="D28" s="322"/>
      <c r="E28" s="520" t="s">
        <v>141</v>
      </c>
      <c r="F28" s="521"/>
      <c r="G28" s="142"/>
      <c r="H28" s="520" t="s">
        <v>140</v>
      </c>
      <c r="I28" s="521"/>
      <c r="J28" s="142"/>
      <c r="K28" s="522" t="s">
        <v>142</v>
      </c>
      <c r="L28" s="522"/>
      <c r="M28" s="318"/>
    </row>
    <row r="29" spans="1:22" s="38" customFormat="1" ht="15" customHeight="1">
      <c r="A29" s="274"/>
      <c r="B29" s="325"/>
      <c r="C29" s="325"/>
      <c r="D29" s="325"/>
      <c r="E29" s="325"/>
      <c r="F29" s="326"/>
      <c r="G29" s="325"/>
      <c r="H29" s="325"/>
      <c r="I29" s="325"/>
      <c r="J29" s="326"/>
      <c r="K29" s="325"/>
      <c r="L29" s="325"/>
      <c r="M29" s="142"/>
    </row>
    <row r="30" spans="1:22" s="38" customFormat="1" ht="7.5" customHeight="1">
      <c r="A30" s="274"/>
      <c r="B30" s="142"/>
      <c r="C30" s="223"/>
      <c r="D30" s="223"/>
      <c r="E30" s="223"/>
      <c r="F30" s="323"/>
      <c r="G30" s="223"/>
      <c r="H30" s="223"/>
      <c r="I30" s="223"/>
      <c r="J30" s="323"/>
      <c r="K30" s="223"/>
      <c r="L30" s="223"/>
      <c r="M30" s="142"/>
    </row>
    <row r="31" spans="1:22" s="38" customFormat="1" ht="11.25" customHeight="1">
      <c r="A31" s="142"/>
      <c r="B31" s="65" t="s">
        <v>238</v>
      </c>
      <c r="C31" s="142"/>
      <c r="D31" s="142"/>
      <c r="E31" s="142"/>
      <c r="F31" s="142"/>
      <c r="G31" s="142"/>
      <c r="H31" s="142"/>
      <c r="I31" s="142"/>
      <c r="J31" s="142"/>
      <c r="K31" s="142"/>
      <c r="L31" s="142"/>
      <c r="M31" s="142"/>
    </row>
    <row r="32" spans="1:22" s="38" customFormat="1" ht="11.25" customHeight="1">
      <c r="A32" s="142"/>
      <c r="B32" s="65"/>
      <c r="C32" s="142"/>
      <c r="D32" s="142"/>
      <c r="E32" s="142"/>
      <c r="F32" s="142"/>
      <c r="G32" s="142"/>
      <c r="H32" s="142"/>
      <c r="I32" s="142"/>
      <c r="J32" s="142"/>
      <c r="K32" s="142"/>
      <c r="L32" s="142"/>
      <c r="M32" s="142"/>
    </row>
    <row r="33" spans="1:13" s="38" customFormat="1" ht="11.25" customHeight="1">
      <c r="A33" s="142"/>
      <c r="B33" s="523" t="s">
        <v>242</v>
      </c>
      <c r="C33" s="523"/>
      <c r="D33" s="142"/>
      <c r="E33" s="327" t="s">
        <v>239</v>
      </c>
      <c r="F33" s="328"/>
      <c r="G33" s="328"/>
      <c r="H33" s="328"/>
      <c r="I33" s="329"/>
      <c r="J33" s="142"/>
      <c r="K33" s="142"/>
      <c r="L33" s="142"/>
      <c r="M33" s="142"/>
    </row>
    <row r="34" spans="1:13" s="38" customFormat="1" ht="11.25" customHeight="1">
      <c r="A34" s="142"/>
      <c r="B34" s="523"/>
      <c r="C34" s="523"/>
      <c r="D34" s="142"/>
      <c r="E34" s="330" t="s">
        <v>240</v>
      </c>
      <c r="F34" s="331"/>
      <c r="G34" s="331"/>
      <c r="H34" s="331"/>
      <c r="I34" s="332"/>
      <c r="J34" s="142"/>
      <c r="K34" s="142"/>
      <c r="L34" s="142"/>
      <c r="M34" s="142"/>
    </row>
    <row r="35" spans="1:13" s="38" customFormat="1" ht="11.25" customHeight="1">
      <c r="A35" s="142"/>
      <c r="B35" s="65"/>
      <c r="C35" s="142"/>
      <c r="D35" s="142"/>
      <c r="E35" s="142"/>
      <c r="F35" s="142"/>
      <c r="G35" s="142"/>
      <c r="H35" s="142"/>
      <c r="I35" s="142"/>
      <c r="J35" s="142"/>
      <c r="K35" s="142"/>
      <c r="L35" s="142"/>
      <c r="M35" s="142"/>
    </row>
    <row r="36" spans="1:13" ht="11.25" customHeight="1">
      <c r="A36" s="142"/>
      <c r="B36" s="65" t="s">
        <v>813</v>
      </c>
      <c r="C36" s="142"/>
      <c r="D36" s="142"/>
      <c r="E36" s="142"/>
      <c r="F36" s="142"/>
      <c r="G36" s="142"/>
      <c r="H36" s="142"/>
      <c r="I36" s="142"/>
      <c r="J36" s="142"/>
      <c r="K36" s="142"/>
      <c r="L36" s="142"/>
      <c r="M36" s="142"/>
    </row>
    <row r="37" spans="1:13" ht="11.25" hidden="1" customHeight="1"/>
    <row r="38" spans="1:13" hidden="1">
      <c r="A38" s="38"/>
      <c r="B38" s="38"/>
      <c r="C38" s="38"/>
      <c r="D38" s="38"/>
      <c r="E38" s="38"/>
      <c r="F38" s="38"/>
      <c r="G38" s="38"/>
      <c r="H38" s="38"/>
      <c r="I38" s="38"/>
      <c r="J38" s="38"/>
      <c r="K38" s="38"/>
      <c r="L38" s="38"/>
      <c r="M38" s="38"/>
    </row>
    <row r="39" spans="1:13" hidden="1">
      <c r="A39" s="38"/>
      <c r="B39" s="38"/>
      <c r="C39" s="38"/>
      <c r="D39" s="38"/>
      <c r="E39" s="38"/>
      <c r="F39" s="38"/>
      <c r="G39" s="38"/>
      <c r="H39" s="38"/>
      <c r="I39" s="38"/>
      <c r="J39" s="38"/>
      <c r="K39" s="38"/>
      <c r="L39" s="38"/>
      <c r="M39" s="38"/>
    </row>
    <row r="40" spans="1:13" hidden="1">
      <c r="A40" s="38"/>
      <c r="B40" s="38"/>
      <c r="C40" s="38"/>
      <c r="D40" s="38"/>
      <c r="E40" s="38"/>
      <c r="F40" s="38"/>
      <c r="G40" s="38"/>
      <c r="H40" s="38"/>
      <c r="I40" s="38"/>
      <c r="J40" s="38"/>
      <c r="K40" s="38"/>
      <c r="L40" s="38"/>
      <c r="M40" s="38"/>
    </row>
    <row r="41" spans="1:13" ht="15" hidden="1" customHeight="1">
      <c r="A41" s="38"/>
      <c r="B41" s="38"/>
      <c r="C41" s="38"/>
      <c r="D41" s="38"/>
      <c r="E41" s="38"/>
      <c r="F41" s="38"/>
      <c r="G41" s="38"/>
      <c r="H41" s="38"/>
      <c r="I41" s="38"/>
      <c r="J41" s="38"/>
      <c r="K41" s="38"/>
      <c r="L41" s="38"/>
      <c r="M41" s="38"/>
    </row>
    <row r="42" spans="1:13" ht="15" hidden="1" customHeight="1">
      <c r="A42" s="38"/>
      <c r="B42" s="38"/>
      <c r="C42" s="38"/>
      <c r="D42" s="38"/>
      <c r="E42" s="38"/>
      <c r="F42" s="38"/>
      <c r="G42" s="38"/>
      <c r="H42" s="38"/>
      <c r="I42" s="38"/>
      <c r="J42" s="38"/>
      <c r="K42" s="38"/>
      <c r="L42" s="38"/>
      <c r="M42" s="38"/>
    </row>
    <row r="43" spans="1:13" ht="15" hidden="1" customHeight="1">
      <c r="A43" s="38"/>
      <c r="B43" s="38"/>
      <c r="C43" s="38"/>
      <c r="D43" s="38"/>
      <c r="E43" s="38"/>
      <c r="F43" s="38"/>
      <c r="G43" s="38"/>
      <c r="H43" s="38"/>
      <c r="I43" s="38"/>
      <c r="J43" s="38"/>
      <c r="K43" s="38"/>
      <c r="L43" s="38"/>
      <c r="M43" s="38"/>
    </row>
    <row r="44" spans="1:13" ht="15" hidden="1" customHeight="1">
      <c r="A44" s="38"/>
      <c r="B44" s="38"/>
      <c r="C44" s="38"/>
      <c r="D44" s="38"/>
      <c r="E44" s="38"/>
      <c r="F44" s="38"/>
      <c r="G44" s="38"/>
      <c r="H44" s="38"/>
      <c r="I44" s="38"/>
      <c r="J44" s="38"/>
      <c r="K44" s="38"/>
      <c r="L44" s="38"/>
      <c r="M44" s="38"/>
    </row>
    <row r="45" spans="1:13" ht="15" hidden="1" customHeight="1">
      <c r="A45" s="38"/>
      <c r="B45" s="38"/>
      <c r="C45" s="38"/>
      <c r="D45" s="38"/>
      <c r="E45" s="38"/>
      <c r="F45" s="38"/>
      <c r="G45" s="38"/>
      <c r="H45" s="38"/>
      <c r="I45" s="38"/>
      <c r="J45" s="38"/>
      <c r="K45" s="38"/>
      <c r="L45" s="38"/>
      <c r="M45" s="38"/>
    </row>
    <row r="46" spans="1:13" ht="15" hidden="1" customHeight="1">
      <c r="A46" s="38"/>
      <c r="B46" s="38"/>
      <c r="C46" s="38"/>
      <c r="D46" s="38"/>
      <c r="E46" s="38"/>
      <c r="F46" s="38"/>
      <c r="G46" s="38"/>
      <c r="H46" s="38"/>
      <c r="I46" s="38"/>
      <c r="J46" s="38"/>
      <c r="K46" s="38"/>
      <c r="L46" s="38"/>
      <c r="M46" s="38"/>
    </row>
    <row r="47" spans="1:13" ht="15" hidden="1" customHeight="1">
      <c r="A47" s="38"/>
      <c r="B47" s="38"/>
      <c r="C47" s="38"/>
      <c r="D47" s="38"/>
      <c r="E47" s="38"/>
      <c r="F47" s="38"/>
      <c r="G47" s="38"/>
      <c r="H47" s="38"/>
      <c r="I47" s="38"/>
      <c r="J47" s="38"/>
      <c r="K47" s="38"/>
      <c r="L47" s="38"/>
      <c r="M47" s="38"/>
    </row>
    <row r="48" spans="1:13" ht="15" hidden="1" customHeight="1">
      <c r="A48" s="38"/>
      <c r="B48" s="38"/>
      <c r="C48" s="38"/>
      <c r="D48" s="38"/>
      <c r="E48" s="38"/>
      <c r="F48" s="38"/>
      <c r="G48" s="38"/>
      <c r="H48" s="38"/>
      <c r="I48" s="38"/>
      <c r="J48" s="38"/>
      <c r="K48" s="38"/>
      <c r="L48" s="38"/>
      <c r="M48" s="38"/>
    </row>
    <row r="49" spans="1:13" ht="15" hidden="1" customHeight="1">
      <c r="A49" s="38"/>
      <c r="B49" s="38"/>
      <c r="C49" s="38"/>
      <c r="D49" s="38"/>
      <c r="E49" s="38"/>
      <c r="F49" s="38"/>
      <c r="G49" s="38"/>
      <c r="H49" s="38"/>
      <c r="I49" s="38"/>
      <c r="J49" s="38"/>
      <c r="K49" s="38"/>
      <c r="L49" s="38"/>
      <c r="M49" s="38"/>
    </row>
    <row r="50" spans="1:13" ht="15" hidden="1" customHeight="1">
      <c r="A50" s="38"/>
      <c r="B50" s="38"/>
      <c r="C50" s="38"/>
      <c r="D50" s="38"/>
      <c r="E50" s="38"/>
      <c r="F50" s="38"/>
      <c r="G50" s="38"/>
      <c r="H50" s="38"/>
      <c r="I50" s="38"/>
      <c r="J50" s="38"/>
      <c r="K50" s="38"/>
      <c r="L50" s="38"/>
      <c r="M50" s="38"/>
    </row>
  </sheetData>
  <mergeCells count="88">
    <mergeCell ref="B33:C34"/>
    <mergeCell ref="B6:B8"/>
    <mergeCell ref="B9:B11"/>
    <mergeCell ref="B12:B14"/>
    <mergeCell ref="B15:B17"/>
    <mergeCell ref="B18:B20"/>
    <mergeCell ref="B21:B23"/>
    <mergeCell ref="B24:B26"/>
    <mergeCell ref="B3:B5"/>
    <mergeCell ref="B28:C28"/>
    <mergeCell ref="E27:F27"/>
    <mergeCell ref="H27:I27"/>
    <mergeCell ref="K27:L27"/>
    <mergeCell ref="E28:F28"/>
    <mergeCell ref="H28:I28"/>
    <mergeCell ref="K28:L28"/>
    <mergeCell ref="E25:F25"/>
    <mergeCell ref="H25:I25"/>
    <mergeCell ref="K25:L25"/>
    <mergeCell ref="E26:F26"/>
    <mergeCell ref="H26:I26"/>
    <mergeCell ref="K26:L26"/>
    <mergeCell ref="E23:F23"/>
    <mergeCell ref="H23:I23"/>
    <mergeCell ref="E20:F20"/>
    <mergeCell ref="H20:I20"/>
    <mergeCell ref="K20:L20"/>
    <mergeCell ref="K23:L23"/>
    <mergeCell ref="E24:F24"/>
    <mergeCell ref="H24:I24"/>
    <mergeCell ref="K24:L24"/>
    <mergeCell ref="E21:F21"/>
    <mergeCell ref="H21:I21"/>
    <mergeCell ref="K21:L21"/>
    <mergeCell ref="E22:F22"/>
    <mergeCell ref="H22:I22"/>
    <mergeCell ref="K22:L22"/>
    <mergeCell ref="E18:F18"/>
    <mergeCell ref="H18:I18"/>
    <mergeCell ref="K18:L18"/>
    <mergeCell ref="E19:F19"/>
    <mergeCell ref="H19:I19"/>
    <mergeCell ref="K19:L19"/>
    <mergeCell ref="E16:F16"/>
    <mergeCell ref="H16:I16"/>
    <mergeCell ref="K16:L16"/>
    <mergeCell ref="E17:F17"/>
    <mergeCell ref="H17:I17"/>
    <mergeCell ref="K17:L17"/>
    <mergeCell ref="E14:F14"/>
    <mergeCell ref="H14:I14"/>
    <mergeCell ref="K14:L14"/>
    <mergeCell ref="E15:F15"/>
    <mergeCell ref="H15:I15"/>
    <mergeCell ref="K15:L15"/>
    <mergeCell ref="E12:F12"/>
    <mergeCell ref="H12:I12"/>
    <mergeCell ref="K12:L12"/>
    <mergeCell ref="E13:F13"/>
    <mergeCell ref="H13:I13"/>
    <mergeCell ref="K13:L13"/>
    <mergeCell ref="E10:F10"/>
    <mergeCell ref="H10:I10"/>
    <mergeCell ref="K10:L10"/>
    <mergeCell ref="E11:F11"/>
    <mergeCell ref="H11:I11"/>
    <mergeCell ref="K11:L11"/>
    <mergeCell ref="H7:I7"/>
    <mergeCell ref="K7:L7"/>
    <mergeCell ref="E9:F9"/>
    <mergeCell ref="H9:I9"/>
    <mergeCell ref="K9:L9"/>
    <mergeCell ref="E8:F8"/>
    <mergeCell ref="H8:I8"/>
    <mergeCell ref="K8:L8"/>
    <mergeCell ref="E7:F7"/>
    <mergeCell ref="E3:F3"/>
    <mergeCell ref="H3:I3"/>
    <mergeCell ref="K3:L3"/>
    <mergeCell ref="E4:F4"/>
    <mergeCell ref="H4:I4"/>
    <mergeCell ref="K4:L4"/>
    <mergeCell ref="E5:F5"/>
    <mergeCell ref="H5:I5"/>
    <mergeCell ref="K5:L5"/>
    <mergeCell ref="E6:F6"/>
    <mergeCell ref="H6:I6"/>
    <mergeCell ref="K6:L6"/>
  </mergeCells>
  <conditionalFormatting sqref="E3 H3 K3 E6 H6 K6 E9 H9 K9 E12 H12 K12 E15 H15 K15 E18 H18 K18 E21 H21 K21 E24 H24 K24">
    <cfRule type="expression" dxfId="100" priority="10">
      <formula>IF(O3="MaP",TRUE,FALSE)</formula>
    </cfRule>
    <cfRule type="expression" dxfId="99" priority="12">
      <formula>IF(O3="MbU",TRUE,FALSE)</formula>
    </cfRule>
  </conditionalFormatting>
  <conditionalFormatting sqref="F3 I3 L3 F6 I6 L6 F9 I9 L9 F12 I12 L12 F15 I15 L15 F18 I18 L18 F21 I21 L21 F24 I24 L24">
    <cfRule type="expression" dxfId="98" priority="1">
      <formula>IF(P3="MaP",TRUE,FALSE)</formula>
    </cfRule>
    <cfRule type="expression" dxfId="97" priority="11">
      <formula>IF(Q3="MbU",TRUE,FALSE)</formula>
    </cfRule>
  </conditionalFormatting>
  <conditionalFormatting sqref="E4 H4 K4 E7 H7 K7 E10 H10 K10 E13 H13 K13 E16 H16 K16 E19 H19 K19 E22 H22 K22 E25 H25 K25">
    <cfRule type="expression" dxfId="96" priority="5">
      <formula>IF(O4="MaP",TRUE,FALSE)</formula>
    </cfRule>
    <cfRule type="expression" dxfId="95" priority="8">
      <formula>IF(O4="MbU",TRUE,FALSE)</formula>
    </cfRule>
  </conditionalFormatting>
  <conditionalFormatting sqref="F4 I4 L4 F7 I7 L7 F10 I10 L10 F13 I13 L13 F16 I16 L16 F19 I19 L19 F22 I22 L22 F25 I25 L25">
    <cfRule type="expression" dxfId="94" priority="4">
      <formula>IF(P4="MaP",TRUE,FALSE)</formula>
    </cfRule>
    <cfRule type="expression" dxfId="93" priority="9">
      <formula>IF(P4="MbU",TRUE,FALSE)</formula>
    </cfRule>
  </conditionalFormatting>
  <conditionalFormatting sqref="F5 I5 L5 F8 I8 L8 F11 I11 L11 F14 I14 L14 F17 I17 L17 F20 I20 L20 F23 I23 L23 F26 I26 L26">
    <cfRule type="expression" dxfId="92" priority="3">
      <formula>IF(P5="MaP",TRUE,FALSE)</formula>
    </cfRule>
    <cfRule type="expression" dxfId="91" priority="7">
      <formula>IF(P5="MbU",TRUE,FALSE)</formula>
    </cfRule>
  </conditionalFormatting>
  <conditionalFormatting sqref="E5 H5 K5 E8 H8 K8 E11 H11 K11 E14 H14 K14 E17 H17 K17 E20 H20 K20 E23 H23 K23 E26 H26 K26">
    <cfRule type="expression" dxfId="90" priority="2">
      <formula>IF(O5="MaP",TRUE,FALSE)</formula>
    </cfRule>
    <cfRule type="expression" dxfId="89" priority="6">
      <formula>IF(O5="MbU",TRUE,FALSE)</formula>
    </cfRule>
  </conditionalFormatting>
  <conditionalFormatting sqref="E6:F27 H6:I27 K6:L27">
    <cfRule type="expression" dxfId="88" priority="13">
      <formula>IF(O$27=0,TRUE,FALSE)</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E11F2-00F3-4133-B6E7-3EDD3F1D887E}">
  <sheetPr codeName="Sheet1">
    <tabColor theme="8" tint="-0.249977111117893"/>
  </sheetPr>
  <dimension ref="A1:Q24"/>
  <sheetViews>
    <sheetView showRowColHeaders="0" workbookViewId="0">
      <selection activeCell="A23" sqref="A23"/>
    </sheetView>
  </sheetViews>
  <sheetFormatPr defaultColWidth="0" defaultRowHeight="15" zeroHeight="1"/>
  <cols>
    <col min="1" max="1" width="2.140625" customWidth="1"/>
    <col min="2" max="2" width="24.28515625" customWidth="1"/>
    <col min="3" max="16" width="12.85546875" customWidth="1"/>
    <col min="17" max="17" width="2.140625" customWidth="1"/>
    <col min="18" max="16384" width="9.140625" hidden="1"/>
  </cols>
  <sheetData>
    <row r="1" spans="1:17" ht="30" customHeight="1">
      <c r="A1" s="270" t="s">
        <v>207</v>
      </c>
      <c r="B1" s="267"/>
      <c r="C1" s="273"/>
      <c r="D1" s="266"/>
      <c r="E1" s="266"/>
      <c r="F1" s="266"/>
      <c r="G1" s="145"/>
      <c r="H1" s="145"/>
      <c r="I1" s="256"/>
      <c r="J1" s="145"/>
      <c r="K1" s="145"/>
      <c r="L1" s="256"/>
      <c r="M1" s="145"/>
      <c r="N1" s="145"/>
      <c r="O1" s="145"/>
      <c r="P1" s="145"/>
      <c r="Q1" s="146"/>
    </row>
    <row r="2" spans="1:17" ht="12" customHeight="1">
      <c r="A2" s="375" t="s">
        <v>638</v>
      </c>
      <c r="B2" s="142"/>
      <c r="C2" s="142"/>
      <c r="D2" s="142"/>
      <c r="E2" s="142"/>
      <c r="F2" s="142"/>
      <c r="G2" s="142"/>
      <c r="H2" s="142"/>
      <c r="I2" s="142"/>
      <c r="J2" s="143"/>
      <c r="K2" s="142"/>
      <c r="L2" s="142"/>
      <c r="M2" s="142"/>
      <c r="N2" s="142"/>
      <c r="O2" s="142"/>
      <c r="P2" s="142"/>
      <c r="Q2" s="142"/>
    </row>
    <row r="3" spans="1:17" ht="12.75" customHeight="1">
      <c r="A3" s="142"/>
      <c r="B3" s="528" t="s">
        <v>197</v>
      </c>
      <c r="C3" s="529" t="s">
        <v>150</v>
      </c>
      <c r="D3" s="530"/>
      <c r="E3" s="530"/>
      <c r="F3" s="530"/>
      <c r="G3" s="530"/>
      <c r="H3" s="530"/>
      <c r="I3" s="530"/>
      <c r="J3" s="530"/>
      <c r="K3" s="530"/>
      <c r="L3" s="530"/>
      <c r="M3" s="530"/>
      <c r="N3" s="530"/>
      <c r="O3" s="530"/>
      <c r="P3" s="531"/>
      <c r="Q3" s="142"/>
    </row>
    <row r="4" spans="1:17" ht="12.75" customHeight="1">
      <c r="A4" s="271"/>
      <c r="B4" s="528"/>
      <c r="C4" s="532" t="s">
        <v>154</v>
      </c>
      <c r="D4" s="533"/>
      <c r="E4" s="533"/>
      <c r="F4" s="533"/>
      <c r="G4" s="533"/>
      <c r="H4" s="533"/>
      <c r="I4" s="533"/>
      <c r="J4" s="533"/>
      <c r="K4" s="534" t="s">
        <v>156</v>
      </c>
      <c r="L4" s="537" t="s">
        <v>155</v>
      </c>
      <c r="M4" s="538"/>
      <c r="N4" s="538"/>
      <c r="O4" s="539" t="s">
        <v>149</v>
      </c>
      <c r="P4" s="542" t="s">
        <v>150</v>
      </c>
      <c r="Q4" s="142"/>
    </row>
    <row r="5" spans="1:17" ht="12.75" customHeight="1">
      <c r="A5" s="271"/>
      <c r="B5" s="528"/>
      <c r="C5" s="544" t="s">
        <v>14</v>
      </c>
      <c r="D5" s="545"/>
      <c r="E5" s="546" t="s">
        <v>171</v>
      </c>
      <c r="F5" s="548" t="s">
        <v>152</v>
      </c>
      <c r="G5" s="549"/>
      <c r="H5" s="549"/>
      <c r="I5" s="549"/>
      <c r="J5" s="546" t="s">
        <v>169</v>
      </c>
      <c r="K5" s="535"/>
      <c r="L5" s="550" t="s">
        <v>158</v>
      </c>
      <c r="M5" s="551" t="s">
        <v>19</v>
      </c>
      <c r="N5" s="552" t="s">
        <v>164</v>
      </c>
      <c r="O5" s="540"/>
      <c r="P5" s="543"/>
      <c r="Q5" s="142"/>
    </row>
    <row r="6" spans="1:17" ht="24" customHeight="1">
      <c r="A6" s="272"/>
      <c r="B6" s="528"/>
      <c r="C6" s="257" t="s">
        <v>151</v>
      </c>
      <c r="D6" s="258" t="s">
        <v>75</v>
      </c>
      <c r="E6" s="547"/>
      <c r="F6" s="257" t="s">
        <v>170</v>
      </c>
      <c r="G6" s="259" t="s">
        <v>165</v>
      </c>
      <c r="H6" s="259" t="s">
        <v>157</v>
      </c>
      <c r="I6" s="260" t="s">
        <v>23</v>
      </c>
      <c r="J6" s="547"/>
      <c r="K6" s="536"/>
      <c r="L6" s="550"/>
      <c r="M6" s="551"/>
      <c r="N6" s="552"/>
      <c r="O6" s="541"/>
      <c r="P6" s="543"/>
      <c r="Q6" s="142"/>
    </row>
    <row r="7" spans="1:17" ht="11.25" customHeight="1">
      <c r="A7" s="148"/>
      <c r="B7" s="142"/>
      <c r="C7" s="321"/>
      <c r="D7" s="321"/>
      <c r="E7" s="321"/>
      <c r="F7" s="321"/>
      <c r="G7" s="321"/>
      <c r="H7" s="321"/>
      <c r="I7" s="525" t="s">
        <v>199</v>
      </c>
      <c r="J7" s="525"/>
      <c r="K7" s="321"/>
      <c r="L7" s="321"/>
      <c r="M7" s="321"/>
      <c r="N7" s="321"/>
      <c r="O7" s="321"/>
      <c r="P7" s="321"/>
      <c r="Q7" s="142"/>
    </row>
    <row r="8" spans="1:17" ht="45.75" customHeight="1">
      <c r="A8" s="272"/>
      <c r="B8" s="526" t="s">
        <v>232</v>
      </c>
      <c r="C8" s="355" t="s">
        <v>81</v>
      </c>
      <c r="D8" s="261" t="s">
        <v>118</v>
      </c>
      <c r="E8" s="263" t="s">
        <v>81</v>
      </c>
      <c r="F8" s="262" t="s">
        <v>196</v>
      </c>
      <c r="G8" s="356" t="s">
        <v>118</v>
      </c>
      <c r="H8" s="356" t="s">
        <v>622</v>
      </c>
      <c r="I8" s="261" t="s">
        <v>118</v>
      </c>
      <c r="J8" s="263" t="s">
        <v>196</v>
      </c>
      <c r="K8" s="263" t="s">
        <v>81</v>
      </c>
      <c r="L8" s="262" t="s">
        <v>118</v>
      </c>
      <c r="M8" s="356" t="s">
        <v>19</v>
      </c>
      <c r="N8" s="261" t="s">
        <v>118</v>
      </c>
      <c r="O8" s="263" t="s">
        <v>19</v>
      </c>
      <c r="P8" s="263" t="s">
        <v>81</v>
      </c>
      <c r="Q8" s="142"/>
    </row>
    <row r="9" spans="1:17" ht="45.75" customHeight="1">
      <c r="A9" s="272"/>
      <c r="B9" s="527"/>
      <c r="C9" s="357" t="s">
        <v>118</v>
      </c>
      <c r="D9" s="358" t="s">
        <v>118</v>
      </c>
      <c r="E9" s="264" t="s">
        <v>118</v>
      </c>
      <c r="F9" s="268" t="s">
        <v>118</v>
      </c>
      <c r="G9" s="359" t="s">
        <v>118</v>
      </c>
      <c r="H9" s="359" t="s">
        <v>118</v>
      </c>
      <c r="I9" s="358" t="s">
        <v>118</v>
      </c>
      <c r="J9" s="265" t="s">
        <v>622</v>
      </c>
      <c r="K9" s="264" t="s">
        <v>196</v>
      </c>
      <c r="L9" s="268" t="s">
        <v>118</v>
      </c>
      <c r="M9" s="359" t="s">
        <v>118</v>
      </c>
      <c r="N9" s="358" t="s">
        <v>118</v>
      </c>
      <c r="O9" s="265" t="s">
        <v>118</v>
      </c>
      <c r="P9" s="264" t="s">
        <v>196</v>
      </c>
      <c r="Q9" s="142"/>
    </row>
    <row r="10" spans="1:17" ht="45.75" customHeight="1">
      <c r="A10" s="272"/>
      <c r="B10" s="527"/>
      <c r="C10" s="357" t="s">
        <v>118</v>
      </c>
      <c r="D10" s="358" t="s">
        <v>118</v>
      </c>
      <c r="E10" s="265" t="s">
        <v>118</v>
      </c>
      <c r="F10" s="268" t="s">
        <v>118</v>
      </c>
      <c r="G10" s="359" t="s">
        <v>118</v>
      </c>
      <c r="H10" s="359" t="s">
        <v>118</v>
      </c>
      <c r="I10" s="358" t="s">
        <v>118</v>
      </c>
      <c r="J10" s="265" t="s">
        <v>118</v>
      </c>
      <c r="K10" s="265" t="s">
        <v>622</v>
      </c>
      <c r="L10" s="268" t="s">
        <v>118</v>
      </c>
      <c r="M10" s="359" t="s">
        <v>118</v>
      </c>
      <c r="N10" s="358" t="s">
        <v>118</v>
      </c>
      <c r="O10" s="265" t="s">
        <v>118</v>
      </c>
      <c r="P10" s="265" t="s">
        <v>622</v>
      </c>
      <c r="Q10" s="142"/>
    </row>
    <row r="11" spans="1:17" ht="45.75" customHeight="1">
      <c r="A11" s="272"/>
      <c r="B11" s="527"/>
      <c r="C11" s="357" t="s">
        <v>118</v>
      </c>
      <c r="D11" s="358" t="s">
        <v>118</v>
      </c>
      <c r="E11" s="265" t="s">
        <v>118</v>
      </c>
      <c r="F11" s="268" t="s">
        <v>118</v>
      </c>
      <c r="G11" s="359" t="s">
        <v>118</v>
      </c>
      <c r="H11" s="359" t="s">
        <v>118</v>
      </c>
      <c r="I11" s="358" t="s">
        <v>118</v>
      </c>
      <c r="J11" s="265" t="s">
        <v>118</v>
      </c>
      <c r="K11" s="265" t="s">
        <v>118</v>
      </c>
      <c r="L11" s="268" t="s">
        <v>118</v>
      </c>
      <c r="M11" s="359" t="s">
        <v>118</v>
      </c>
      <c r="N11" s="358" t="s">
        <v>118</v>
      </c>
      <c r="O11" s="265" t="s">
        <v>118</v>
      </c>
      <c r="P11" s="265" t="s">
        <v>19</v>
      </c>
      <c r="Q11" s="142"/>
    </row>
    <row r="12" spans="1:17" ht="45.75" hidden="1" customHeight="1">
      <c r="A12" s="272"/>
      <c r="B12" s="319"/>
      <c r="C12" s="357" t="s">
        <v>118</v>
      </c>
      <c r="D12" s="358" t="s">
        <v>118</v>
      </c>
      <c r="E12" s="265" t="s">
        <v>118</v>
      </c>
      <c r="F12" s="268" t="s">
        <v>118</v>
      </c>
      <c r="G12" s="359" t="s">
        <v>118</v>
      </c>
      <c r="H12" s="359" t="s">
        <v>118</v>
      </c>
      <c r="I12" s="358" t="s">
        <v>118</v>
      </c>
      <c r="J12" s="265" t="s">
        <v>118</v>
      </c>
      <c r="K12" s="265" t="s">
        <v>118</v>
      </c>
      <c r="L12" s="268" t="s">
        <v>118</v>
      </c>
      <c r="M12" s="359" t="s">
        <v>118</v>
      </c>
      <c r="N12" s="358" t="s">
        <v>118</v>
      </c>
      <c r="O12" s="265" t="s">
        <v>118</v>
      </c>
      <c r="P12" s="265" t="s">
        <v>118</v>
      </c>
      <c r="Q12" s="318" t="s">
        <v>791</v>
      </c>
    </row>
    <row r="13" spans="1:17" ht="45.75" hidden="1" customHeight="1">
      <c r="A13" s="272"/>
      <c r="B13" s="319"/>
      <c r="C13" s="357" t="s">
        <v>118</v>
      </c>
      <c r="D13" s="358" t="s">
        <v>118</v>
      </c>
      <c r="E13" s="265" t="s">
        <v>118</v>
      </c>
      <c r="F13" s="268" t="s">
        <v>118</v>
      </c>
      <c r="G13" s="359" t="s">
        <v>118</v>
      </c>
      <c r="H13" s="359" t="s">
        <v>118</v>
      </c>
      <c r="I13" s="358" t="s">
        <v>118</v>
      </c>
      <c r="J13" s="265" t="s">
        <v>118</v>
      </c>
      <c r="K13" s="265" t="s">
        <v>118</v>
      </c>
      <c r="L13" s="268" t="s">
        <v>118</v>
      </c>
      <c r="M13" s="359" t="s">
        <v>118</v>
      </c>
      <c r="N13" s="358" t="s">
        <v>118</v>
      </c>
      <c r="O13" s="265" t="s">
        <v>118</v>
      </c>
      <c r="P13" s="265" t="s">
        <v>118</v>
      </c>
      <c r="Q13" s="318" t="s">
        <v>791</v>
      </c>
    </row>
    <row r="14" spans="1:17" ht="45.75" hidden="1" customHeight="1">
      <c r="A14" s="272"/>
      <c r="B14" s="319"/>
      <c r="C14" s="357" t="s">
        <v>118</v>
      </c>
      <c r="D14" s="358" t="s">
        <v>118</v>
      </c>
      <c r="E14" s="265" t="s">
        <v>118</v>
      </c>
      <c r="F14" s="268" t="s">
        <v>118</v>
      </c>
      <c r="G14" s="359" t="s">
        <v>118</v>
      </c>
      <c r="H14" s="359" t="s">
        <v>118</v>
      </c>
      <c r="I14" s="358" t="s">
        <v>118</v>
      </c>
      <c r="J14" s="265" t="s">
        <v>118</v>
      </c>
      <c r="K14" s="265" t="s">
        <v>118</v>
      </c>
      <c r="L14" s="268" t="s">
        <v>118</v>
      </c>
      <c r="M14" s="359" t="s">
        <v>118</v>
      </c>
      <c r="N14" s="358" t="s">
        <v>118</v>
      </c>
      <c r="O14" s="265" t="s">
        <v>118</v>
      </c>
      <c r="P14" s="265" t="s">
        <v>118</v>
      </c>
      <c r="Q14" s="318" t="s">
        <v>791</v>
      </c>
    </row>
    <row r="15" spans="1:17" ht="45.75" hidden="1" customHeight="1">
      <c r="A15" s="272"/>
      <c r="B15" s="319"/>
      <c r="C15" s="357" t="s">
        <v>118</v>
      </c>
      <c r="D15" s="358" t="s">
        <v>118</v>
      </c>
      <c r="E15" s="265" t="s">
        <v>118</v>
      </c>
      <c r="F15" s="268" t="s">
        <v>118</v>
      </c>
      <c r="G15" s="359" t="s">
        <v>118</v>
      </c>
      <c r="H15" s="359" t="s">
        <v>118</v>
      </c>
      <c r="I15" s="358" t="s">
        <v>118</v>
      </c>
      <c r="J15" s="265" t="s">
        <v>118</v>
      </c>
      <c r="K15" s="265" t="s">
        <v>118</v>
      </c>
      <c r="L15" s="268" t="s">
        <v>118</v>
      </c>
      <c r="M15" s="359" t="s">
        <v>118</v>
      </c>
      <c r="N15" s="358" t="s">
        <v>118</v>
      </c>
      <c r="O15" s="265" t="s">
        <v>118</v>
      </c>
      <c r="P15" s="265" t="s">
        <v>118</v>
      </c>
      <c r="Q15" s="318" t="s">
        <v>791</v>
      </c>
    </row>
    <row r="16" spans="1:17" ht="45.75" hidden="1" customHeight="1">
      <c r="A16" s="272"/>
      <c r="B16" s="319"/>
      <c r="C16" s="357" t="s">
        <v>118</v>
      </c>
      <c r="D16" s="358" t="s">
        <v>118</v>
      </c>
      <c r="E16" s="265" t="s">
        <v>118</v>
      </c>
      <c r="F16" s="268" t="s">
        <v>118</v>
      </c>
      <c r="G16" s="359" t="s">
        <v>118</v>
      </c>
      <c r="H16" s="359" t="s">
        <v>118</v>
      </c>
      <c r="I16" s="358" t="s">
        <v>118</v>
      </c>
      <c r="J16" s="265" t="s">
        <v>118</v>
      </c>
      <c r="K16" s="265" t="s">
        <v>118</v>
      </c>
      <c r="L16" s="268" t="s">
        <v>118</v>
      </c>
      <c r="M16" s="359" t="s">
        <v>118</v>
      </c>
      <c r="N16" s="358" t="s">
        <v>118</v>
      </c>
      <c r="O16" s="265" t="s">
        <v>118</v>
      </c>
      <c r="P16" s="265" t="s">
        <v>118</v>
      </c>
      <c r="Q16" s="318" t="s">
        <v>791</v>
      </c>
    </row>
    <row r="17" spans="1:17" ht="45.75" hidden="1" customHeight="1">
      <c r="A17" s="272"/>
      <c r="B17" s="319"/>
      <c r="C17" s="357" t="s">
        <v>118</v>
      </c>
      <c r="D17" s="358" t="s">
        <v>118</v>
      </c>
      <c r="E17" s="265" t="s">
        <v>118</v>
      </c>
      <c r="F17" s="268" t="s">
        <v>118</v>
      </c>
      <c r="G17" s="359" t="s">
        <v>118</v>
      </c>
      <c r="H17" s="359" t="s">
        <v>118</v>
      </c>
      <c r="I17" s="358" t="s">
        <v>118</v>
      </c>
      <c r="J17" s="265" t="s">
        <v>118</v>
      </c>
      <c r="K17" s="265" t="s">
        <v>118</v>
      </c>
      <c r="L17" s="268" t="s">
        <v>118</v>
      </c>
      <c r="M17" s="359" t="s">
        <v>118</v>
      </c>
      <c r="N17" s="358" t="s">
        <v>118</v>
      </c>
      <c r="O17" s="265" t="s">
        <v>118</v>
      </c>
      <c r="P17" s="265" t="s">
        <v>118</v>
      </c>
      <c r="Q17" s="318" t="s">
        <v>791</v>
      </c>
    </row>
    <row r="18" spans="1:17" ht="45.75" hidden="1" customHeight="1">
      <c r="A18" s="272"/>
      <c r="B18" s="319"/>
      <c r="C18" s="357" t="s">
        <v>118</v>
      </c>
      <c r="D18" s="358" t="s">
        <v>118</v>
      </c>
      <c r="E18" s="265" t="s">
        <v>118</v>
      </c>
      <c r="F18" s="268" t="s">
        <v>118</v>
      </c>
      <c r="G18" s="359" t="s">
        <v>118</v>
      </c>
      <c r="H18" s="359" t="s">
        <v>118</v>
      </c>
      <c r="I18" s="358" t="s">
        <v>118</v>
      </c>
      <c r="J18" s="265" t="s">
        <v>118</v>
      </c>
      <c r="K18" s="265" t="s">
        <v>118</v>
      </c>
      <c r="L18" s="268" t="s">
        <v>118</v>
      </c>
      <c r="M18" s="359" t="s">
        <v>118</v>
      </c>
      <c r="N18" s="358" t="s">
        <v>118</v>
      </c>
      <c r="O18" s="265" t="s">
        <v>118</v>
      </c>
      <c r="P18" s="265" t="s">
        <v>118</v>
      </c>
      <c r="Q18" s="318" t="s">
        <v>791</v>
      </c>
    </row>
    <row r="19" spans="1:17" ht="45.75" hidden="1" customHeight="1">
      <c r="A19" s="272"/>
      <c r="B19" s="319"/>
      <c r="C19" s="357" t="s">
        <v>118</v>
      </c>
      <c r="D19" s="358" t="s">
        <v>118</v>
      </c>
      <c r="E19" s="265" t="s">
        <v>118</v>
      </c>
      <c r="F19" s="268" t="s">
        <v>118</v>
      </c>
      <c r="G19" s="359" t="s">
        <v>118</v>
      </c>
      <c r="H19" s="359" t="s">
        <v>118</v>
      </c>
      <c r="I19" s="358" t="s">
        <v>118</v>
      </c>
      <c r="J19" s="265" t="s">
        <v>118</v>
      </c>
      <c r="K19" s="265" t="s">
        <v>118</v>
      </c>
      <c r="L19" s="268" t="s">
        <v>118</v>
      </c>
      <c r="M19" s="359" t="s">
        <v>118</v>
      </c>
      <c r="N19" s="358" t="s">
        <v>118</v>
      </c>
      <c r="O19" s="265" t="s">
        <v>118</v>
      </c>
      <c r="P19" s="265" t="s">
        <v>118</v>
      </c>
      <c r="Q19" s="318" t="s">
        <v>791</v>
      </c>
    </row>
    <row r="20" spans="1:17" ht="45.75" hidden="1" customHeight="1">
      <c r="A20" s="272"/>
      <c r="B20" s="320"/>
      <c r="C20" s="360" t="s">
        <v>118</v>
      </c>
      <c r="D20" s="361" t="s">
        <v>118</v>
      </c>
      <c r="E20" s="362" t="s">
        <v>118</v>
      </c>
      <c r="F20" s="363" t="s">
        <v>118</v>
      </c>
      <c r="G20" s="364" t="s">
        <v>118</v>
      </c>
      <c r="H20" s="364" t="s">
        <v>118</v>
      </c>
      <c r="I20" s="361" t="s">
        <v>118</v>
      </c>
      <c r="J20" s="362" t="s">
        <v>118</v>
      </c>
      <c r="K20" s="362" t="s">
        <v>118</v>
      </c>
      <c r="L20" s="363" t="s">
        <v>118</v>
      </c>
      <c r="M20" s="364" t="s">
        <v>118</v>
      </c>
      <c r="N20" s="361" t="s">
        <v>118</v>
      </c>
      <c r="O20" s="362" t="s">
        <v>118</v>
      </c>
      <c r="P20" s="362" t="s">
        <v>118</v>
      </c>
      <c r="Q20" s="318" t="s">
        <v>791</v>
      </c>
    </row>
    <row r="21" spans="1:17" ht="11.25" customHeight="1">
      <c r="A21" s="274"/>
      <c r="B21" s="269"/>
      <c r="C21" s="269"/>
      <c r="D21" s="269"/>
      <c r="E21" s="269"/>
      <c r="F21" s="275" t="s">
        <v>175</v>
      </c>
      <c r="G21" s="269"/>
      <c r="H21" s="269"/>
      <c r="I21" s="269"/>
      <c r="J21" s="275" t="s">
        <v>176</v>
      </c>
      <c r="K21" s="269"/>
      <c r="L21" s="269"/>
      <c r="M21" s="269"/>
      <c r="N21" s="269"/>
      <c r="O21" s="269"/>
      <c r="P21" s="269"/>
      <c r="Q21" s="142"/>
    </row>
    <row r="22" spans="1:17" ht="7.5" customHeight="1">
      <c r="A22" s="274"/>
      <c r="B22" s="142"/>
      <c r="C22" s="142"/>
      <c r="D22" s="142"/>
      <c r="E22" s="142"/>
      <c r="F22" s="234"/>
      <c r="G22" s="142"/>
      <c r="H22" s="142"/>
      <c r="I22" s="142"/>
      <c r="J22" s="234"/>
      <c r="K22" s="142"/>
      <c r="L22" s="142"/>
      <c r="M22" s="142"/>
      <c r="N22" s="142"/>
      <c r="O22" s="142"/>
      <c r="P22" s="142"/>
      <c r="Q22" s="142"/>
    </row>
    <row r="23" spans="1:17" ht="11.25" customHeight="1">
      <c r="A23" s="142"/>
      <c r="B23" s="65" t="s">
        <v>813</v>
      </c>
      <c r="C23" s="142"/>
      <c r="D23" s="142"/>
      <c r="E23" s="142"/>
      <c r="F23" s="142"/>
      <c r="G23" s="142"/>
      <c r="H23" s="142"/>
      <c r="I23" s="142"/>
      <c r="J23" s="142"/>
      <c r="K23" s="142"/>
      <c r="L23" s="142"/>
      <c r="M23" s="142"/>
      <c r="N23" s="142"/>
      <c r="O23" s="142"/>
      <c r="P23" s="142"/>
      <c r="Q23" s="142"/>
    </row>
    <row r="24" spans="1:17" ht="11.25" hidden="1" customHeight="1">
      <c r="A24" s="142"/>
      <c r="B24" s="65"/>
      <c r="C24" s="142"/>
      <c r="D24" s="142"/>
      <c r="E24" s="142"/>
      <c r="F24" s="142"/>
      <c r="G24" s="142"/>
      <c r="H24" s="142"/>
      <c r="I24" s="142"/>
      <c r="J24" s="142"/>
      <c r="K24" s="142"/>
      <c r="L24" s="142"/>
      <c r="M24" s="142"/>
      <c r="N24" s="142"/>
      <c r="O24" s="142"/>
      <c r="P24" s="142"/>
      <c r="Q24" s="142"/>
    </row>
  </sheetData>
  <mergeCells count="16">
    <mergeCell ref="I7:J7"/>
    <mergeCell ref="B8:B11"/>
    <mergeCell ref="B3:B6"/>
    <mergeCell ref="C3:P3"/>
    <mergeCell ref="C4:J4"/>
    <mergeCell ref="K4:K6"/>
    <mergeCell ref="L4:N4"/>
    <mergeCell ref="O4:O6"/>
    <mergeCell ref="P4:P6"/>
    <mergeCell ref="C5:D5"/>
    <mergeCell ref="E5:E6"/>
    <mergeCell ref="F5:I5"/>
    <mergeCell ref="J5:J6"/>
    <mergeCell ref="L5:L6"/>
    <mergeCell ref="M5:M6"/>
    <mergeCell ref="N5:N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27E63-10FD-4466-8D5B-A0016BC140FA}">
  <sheetPr codeName="Sheet84">
    <tabColor theme="3" tint="-0.249977111117893"/>
  </sheetPr>
  <dimension ref="A1:S40"/>
  <sheetViews>
    <sheetView showRowColHeaders="0" zoomScaleNormal="100" workbookViewId="0">
      <selection activeCell="A39" sqref="A39"/>
    </sheetView>
  </sheetViews>
  <sheetFormatPr defaultColWidth="0" defaultRowHeight="15" customHeight="1" zeroHeight="1"/>
  <cols>
    <col min="1" max="1" width="2.140625" style="31" customWidth="1"/>
    <col min="2" max="3" width="12.85546875" style="31" customWidth="1"/>
    <col min="4" max="4" width="2.85546875" style="31" customWidth="1"/>
    <col min="5" max="13" width="13.5703125" style="31" customWidth="1"/>
    <col min="14" max="14" width="5.7109375" style="1" customWidth="1"/>
    <col min="15" max="15" width="19.7109375" style="31" bestFit="1" customWidth="1"/>
    <col min="16" max="18" width="14.28515625" style="31" customWidth="1"/>
    <col min="19" max="19" width="2.140625" style="31" customWidth="1"/>
    <col min="20" max="16384" width="9.140625" hidden="1"/>
  </cols>
  <sheetData>
    <row r="1" spans="1:19" s="75" customFormat="1" ht="22.5" customHeight="1">
      <c r="A1" s="310" t="s">
        <v>198</v>
      </c>
      <c r="B1" s="311"/>
      <c r="C1" s="312"/>
      <c r="D1" s="287" t="str">
        <f>B5&amp;" "&amp;B9&amp; ": Your Firm vs Market ("&amp;B23&amp;")"</f>
        <v>Target Total Income: Your Firm vs Market (GND k)</v>
      </c>
      <c r="E1" s="312"/>
      <c r="F1" s="312"/>
      <c r="G1" s="312"/>
      <c r="H1" s="312"/>
      <c r="I1" s="312"/>
      <c r="J1" s="312"/>
      <c r="K1" s="312"/>
      <c r="L1" s="312"/>
      <c r="M1" s="313"/>
      <c r="N1" s="312"/>
      <c r="O1" s="312"/>
      <c r="P1" s="312"/>
      <c r="Q1" s="312"/>
      <c r="R1" s="313"/>
      <c r="S1" s="312"/>
    </row>
    <row r="2" spans="1:19" s="317" customFormat="1" ht="7.5" customHeight="1">
      <c r="A2" s="314"/>
      <c r="B2" s="315"/>
      <c r="C2" s="315"/>
      <c r="D2" s="316"/>
      <c r="E2" s="315"/>
      <c r="F2" s="315"/>
      <c r="G2" s="315"/>
      <c r="H2" s="315"/>
      <c r="I2" s="315"/>
      <c r="J2" s="315"/>
      <c r="K2" s="315"/>
      <c r="L2" s="315"/>
      <c r="M2" s="315"/>
      <c r="N2" s="315"/>
      <c r="O2" s="315"/>
      <c r="P2" s="315"/>
      <c r="Q2" s="315"/>
      <c r="R2" s="315"/>
      <c r="S2" s="315"/>
    </row>
    <row r="3" spans="1:19" ht="12" customHeight="1">
      <c r="A3" s="64" t="s">
        <v>638</v>
      </c>
      <c r="B3" s="1"/>
      <c r="C3" s="1"/>
      <c r="D3" s="1"/>
      <c r="E3" s="1"/>
      <c r="F3" s="1"/>
      <c r="G3" s="1"/>
      <c r="H3" s="1"/>
      <c r="I3" s="1"/>
      <c r="J3" s="1"/>
      <c r="K3" s="1"/>
      <c r="L3" s="1"/>
      <c r="M3" s="1"/>
      <c r="O3" s="1"/>
      <c r="P3" s="1"/>
      <c r="Q3" s="1"/>
      <c r="R3" s="104" t="s">
        <v>640</v>
      </c>
      <c r="S3" s="1"/>
    </row>
    <row r="4" spans="1:19" ht="27" customHeight="1">
      <c r="A4" s="1"/>
      <c r="B4" s="553" t="s">
        <v>113</v>
      </c>
      <c r="C4" s="554"/>
      <c r="D4" s="30"/>
      <c r="E4" s="1"/>
      <c r="F4" s="1"/>
      <c r="G4" s="1"/>
      <c r="H4" s="1"/>
      <c r="I4" s="1"/>
      <c r="J4" s="1"/>
      <c r="K4" s="1"/>
      <c r="L4" s="1"/>
      <c r="M4" s="1"/>
      <c r="O4" s="555" t="s">
        <v>38</v>
      </c>
      <c r="P4" s="354" t="s">
        <v>636</v>
      </c>
      <c r="Q4" s="354" t="s">
        <v>630</v>
      </c>
      <c r="R4" s="354" t="s">
        <v>635</v>
      </c>
      <c r="S4" s="1"/>
    </row>
    <row r="5" spans="1:19" ht="13.5" customHeight="1">
      <c r="A5" s="1"/>
      <c r="B5" s="558" t="s">
        <v>68</v>
      </c>
      <c r="C5" s="558"/>
      <c r="D5" s="30"/>
      <c r="E5" s="1"/>
      <c r="F5" s="1"/>
      <c r="G5" s="1"/>
      <c r="H5" s="1"/>
      <c r="I5" s="1"/>
      <c r="J5" s="1"/>
      <c r="K5" s="1"/>
      <c r="L5" s="1"/>
      <c r="M5" s="1"/>
      <c r="O5" s="555"/>
      <c r="P5" s="370" t="str">
        <f>$B$5</f>
        <v>Target</v>
      </c>
      <c r="Q5" s="371" t="str">
        <f t="shared" ref="Q5:R5" si="0">$B$5</f>
        <v>Target</v>
      </c>
      <c r="R5" s="371" t="str">
        <f t="shared" si="0"/>
        <v>Target</v>
      </c>
      <c r="S5" s="1"/>
    </row>
    <row r="6" spans="1:19" ht="13.5" customHeight="1">
      <c r="A6" s="1"/>
      <c r="B6" s="1"/>
      <c r="C6" s="1"/>
      <c r="D6" s="30"/>
      <c r="E6" s="1"/>
      <c r="F6" s="1"/>
      <c r="G6" s="1"/>
      <c r="H6" s="1"/>
      <c r="I6" s="1"/>
      <c r="J6" s="1"/>
      <c r="K6" s="1"/>
      <c r="L6" s="1"/>
      <c r="M6" s="1"/>
      <c r="O6" s="91" t="s">
        <v>106</v>
      </c>
      <c r="P6" s="89">
        <f>IF('Chart Data'!Q9="","-",'Chart Data'!Q9)</f>
        <v>632.245</v>
      </c>
      <c r="Q6" s="89">
        <f>IF('Chart Data'!S9="","-",'Chart Data'!S9)</f>
        <v>1214</v>
      </c>
      <c r="R6" s="89">
        <f>IF('Chart Data'!U9="","-",'Chart Data'!U9)</f>
        <v>2083.08</v>
      </c>
      <c r="S6" s="1"/>
    </row>
    <row r="7" spans="1:19" ht="13.5" customHeight="1">
      <c r="A7" s="1"/>
      <c r="B7" s="554" t="s">
        <v>101</v>
      </c>
      <c r="C7" s="554"/>
      <c r="D7" s="30"/>
      <c r="E7" s="1"/>
      <c r="F7" s="1"/>
      <c r="G7" s="1"/>
      <c r="H7" s="1"/>
      <c r="I7" s="1"/>
      <c r="J7" s="1"/>
      <c r="K7" s="1"/>
      <c r="L7" s="1"/>
      <c r="M7" s="1"/>
      <c r="O7" s="91" t="s">
        <v>103</v>
      </c>
      <c r="P7" s="89">
        <f>IF('Chart Data'!Q10="","-",'Chart Data'!Q10)</f>
        <v>591.17000000000007</v>
      </c>
      <c r="Q7" s="89">
        <f>IF('Chart Data'!S10="","-",'Chart Data'!S10)</f>
        <v>1127.29</v>
      </c>
      <c r="R7" s="89">
        <f>IF('Chart Data'!U10="","-",'Chart Data'!U10)</f>
        <v>1942.82</v>
      </c>
      <c r="S7" s="1"/>
    </row>
    <row r="8" spans="1:19" ht="13.5" customHeight="1">
      <c r="A8" s="1"/>
      <c r="B8" s="554"/>
      <c r="C8" s="554"/>
      <c r="D8" s="30"/>
      <c r="E8" s="1"/>
      <c r="F8" s="1"/>
      <c r="G8" s="1"/>
      <c r="H8" s="1"/>
      <c r="I8" s="1"/>
      <c r="J8" s="1"/>
      <c r="K8" s="1"/>
      <c r="L8" s="1"/>
      <c r="M8" s="1"/>
      <c r="O8" s="92" t="s">
        <v>104</v>
      </c>
      <c r="P8" s="90">
        <f>IF('Chart Data'!Q11="","-",'Chart Data'!Q11)</f>
        <v>501.9</v>
      </c>
      <c r="Q8" s="90">
        <f>IF('Chart Data'!S11="","-",'Chart Data'!S11)</f>
        <v>1016.335</v>
      </c>
      <c r="R8" s="90">
        <f>IF('Chart Data'!U11="","-",'Chart Data'!U11)</f>
        <v>1802.56</v>
      </c>
      <c r="S8" s="1"/>
    </row>
    <row r="9" spans="1:19" ht="13.5" customHeight="1">
      <c r="A9" s="1"/>
      <c r="B9" s="558" t="s">
        <v>78</v>
      </c>
      <c r="C9" s="558"/>
      <c r="D9" s="30"/>
      <c r="E9" s="1"/>
      <c r="F9" s="1"/>
      <c r="G9" s="1"/>
      <c r="H9" s="1"/>
      <c r="I9" s="1"/>
      <c r="J9" s="1"/>
      <c r="K9" s="1"/>
      <c r="L9" s="1"/>
      <c r="M9" s="1"/>
      <c r="O9" s="91" t="s">
        <v>105</v>
      </c>
      <c r="P9" s="89">
        <f>IF('Chart Data'!Q12="","-",'Chart Data'!Q12)</f>
        <v>440.17</v>
      </c>
      <c r="Q9" s="89">
        <f>IF('Chart Data'!S12="","-",'Chart Data'!S12)</f>
        <v>819.3175</v>
      </c>
      <c r="R9" s="89">
        <f>IF('Chart Data'!U12="","-",'Chart Data'!U12)</f>
        <v>1662.3</v>
      </c>
      <c r="S9" s="1"/>
    </row>
    <row r="10" spans="1:19" ht="13.5" customHeight="1">
      <c r="A10" s="1"/>
      <c r="B10" s="428" t="str">
        <f>IF(B9="Total Variable Income","Excluding any Deferred Variable",IF(B9="Total Base + Bonus Income","Does not include all 'cash' e.g. Dividends",""))</f>
        <v/>
      </c>
      <c r="C10" s="1"/>
      <c r="D10" s="30"/>
      <c r="E10" s="1"/>
      <c r="F10" s="1"/>
      <c r="G10" s="1"/>
      <c r="H10" s="1"/>
      <c r="I10" s="1"/>
      <c r="J10" s="1"/>
      <c r="K10" s="1"/>
      <c r="L10" s="1"/>
      <c r="M10" s="1"/>
      <c r="O10" s="91" t="s">
        <v>107</v>
      </c>
      <c r="P10" s="89">
        <f>IF('Chart Data'!Q13="","-",'Chart Data'!Q13)</f>
        <v>398.86</v>
      </c>
      <c r="Q10" s="89">
        <f>IF('Chart Data'!S13="","-",'Chart Data'!S13)</f>
        <v>734.52</v>
      </c>
      <c r="R10" s="89">
        <f>IF('Chart Data'!U13="","-",'Chart Data'!U13)</f>
        <v>1522.04</v>
      </c>
      <c r="S10" s="1"/>
    </row>
    <row r="11" spans="1:19" ht="13.5" customHeight="1">
      <c r="A11" s="1"/>
      <c r="B11" s="553" t="s">
        <v>117</v>
      </c>
      <c r="C11" s="554"/>
      <c r="D11" s="30"/>
      <c r="E11" s="1"/>
      <c r="F11" s="1"/>
      <c r="G11" s="1"/>
      <c r="H11" s="1"/>
      <c r="I11" s="1"/>
      <c r="J11" s="1"/>
      <c r="K11" s="1"/>
      <c r="L11" s="1"/>
      <c r="M11" s="1"/>
      <c r="O11" s="100" t="str">
        <f>IF(B5="Target","No. of Incumbents (Current Year)",IF(B5="Achieved","No. of Incumbents (Previous Year)"))</f>
        <v>No. of Incumbents (Current Year)</v>
      </c>
      <c r="P11" s="101">
        <f>IF($B$5="Target",'Chart Data'!$D$1,IF($B$5="Achieved",'Chart Data'!$E$2))</f>
        <v>9</v>
      </c>
      <c r="Q11" s="101">
        <f>IF($B$5="Target",'Chart Data'!$F$1,IF($B$5="Achieved",'Chart Data'!$G$2))</f>
        <v>6</v>
      </c>
      <c r="R11" s="101">
        <f>IF($B$5="Target",'Chart Data'!$H$1,IF($B$5="Achieved",'Chart Data'!$I$2))</f>
        <v>2</v>
      </c>
      <c r="S11" s="1"/>
    </row>
    <row r="12" spans="1:19" ht="13.5" customHeight="1">
      <c r="A12" s="1"/>
      <c r="B12" s="554"/>
      <c r="C12" s="554"/>
      <c r="D12" s="30"/>
      <c r="E12" s="1"/>
      <c r="F12" s="1"/>
      <c r="G12" s="1"/>
      <c r="H12" s="1"/>
      <c r="I12" s="1"/>
      <c r="J12" s="1"/>
      <c r="K12" s="1"/>
      <c r="L12" s="1"/>
      <c r="M12" s="1"/>
      <c r="O12" s="93"/>
      <c r="P12" s="93"/>
      <c r="Q12" s="93"/>
      <c r="R12" s="93"/>
      <c r="S12" s="1"/>
    </row>
    <row r="13" spans="1:19" ht="13.5" customHeight="1">
      <c r="A13" s="1"/>
      <c r="B13" s="85" t="s">
        <v>72</v>
      </c>
      <c r="C13" s="423">
        <v>0.5</v>
      </c>
      <c r="D13" s="30"/>
      <c r="E13" s="1"/>
      <c r="F13" s="1"/>
      <c r="G13" s="1"/>
      <c r="H13" s="1"/>
      <c r="I13" s="1"/>
      <c r="J13" s="1"/>
      <c r="K13" s="1"/>
      <c r="L13" s="1"/>
      <c r="M13" s="1"/>
      <c r="O13" s="556" t="s">
        <v>94</v>
      </c>
      <c r="P13" s="94" t="s">
        <v>72</v>
      </c>
      <c r="Q13" s="94" t="s">
        <v>73</v>
      </c>
      <c r="R13" s="94" t="s">
        <v>74</v>
      </c>
      <c r="S13" s="1"/>
    </row>
    <row r="14" spans="1:19" ht="13.5" customHeight="1">
      <c r="A14" s="1"/>
      <c r="B14" s="85" t="s">
        <v>73</v>
      </c>
      <c r="C14" s="423">
        <v>0.5</v>
      </c>
      <c r="D14" s="30"/>
      <c r="E14" s="1"/>
      <c r="F14" s="1"/>
      <c r="G14" s="1"/>
      <c r="H14" s="1"/>
      <c r="I14" s="1"/>
      <c r="J14" s="1"/>
      <c r="K14" s="1"/>
      <c r="L14" s="1"/>
      <c r="M14" s="1"/>
      <c r="O14" s="556"/>
      <c r="P14" s="372" t="str">
        <f t="shared" ref="P14:R14" si="1">$B$5</f>
        <v>Target</v>
      </c>
      <c r="Q14" s="373" t="str">
        <f t="shared" si="1"/>
        <v>Target</v>
      </c>
      <c r="R14" s="373" t="str">
        <f t="shared" si="1"/>
        <v>Target</v>
      </c>
      <c r="S14" s="1"/>
    </row>
    <row r="15" spans="1:19" ht="13.5" customHeight="1">
      <c r="A15" s="1"/>
      <c r="B15" s="85" t="s">
        <v>74</v>
      </c>
      <c r="C15" s="423">
        <v>0.5</v>
      </c>
      <c r="D15" s="30"/>
      <c r="E15" s="1"/>
      <c r="F15" s="1"/>
      <c r="G15" s="1"/>
      <c r="H15" s="1"/>
      <c r="I15" s="1"/>
      <c r="J15" s="1"/>
      <c r="K15" s="1"/>
      <c r="L15" s="1"/>
      <c r="M15" s="1"/>
      <c r="O15" s="95" t="s">
        <v>95</v>
      </c>
      <c r="P15" s="86">
        <f>IF('Chart Data'!R38="","-",'Chart Data'!R38)</f>
        <v>773.19</v>
      </c>
      <c r="Q15" s="86">
        <f>IF('Chart Data'!T38="","-",'Chart Data'!T38)</f>
        <v>1284.6099999999999</v>
      </c>
      <c r="R15" s="86">
        <f>IF('Chart Data'!V38="","-",'Chart Data'!V38)</f>
        <v>2073.16</v>
      </c>
      <c r="S15" s="1"/>
    </row>
    <row r="16" spans="1:19" ht="13.5" customHeight="1">
      <c r="A16" s="1"/>
      <c r="B16" s="1"/>
      <c r="C16" s="1"/>
      <c r="D16" s="30"/>
      <c r="E16" s="1"/>
      <c r="F16" s="1"/>
      <c r="G16" s="1"/>
      <c r="H16" s="1"/>
      <c r="I16" s="1"/>
      <c r="J16" s="1"/>
      <c r="K16" s="1"/>
      <c r="L16" s="1"/>
      <c r="M16" s="1"/>
      <c r="O16" s="95">
        <v>0.9</v>
      </c>
      <c r="P16" s="87">
        <f>IF('Chart Data'!R39="","-",'Chart Data'!R39)</f>
        <v>694.81</v>
      </c>
      <c r="Q16" s="88">
        <f>IF('Chart Data'!T39="","-",'Chart Data'!T39)</f>
        <v>1136.5899999999999</v>
      </c>
      <c r="R16" s="86">
        <f>IF('Chart Data'!V39="","-",'Chart Data'!V39)</f>
        <v>1819.4</v>
      </c>
      <c r="S16" s="1"/>
    </row>
    <row r="17" spans="1:19" ht="13.5" customHeight="1">
      <c r="A17" s="1"/>
      <c r="B17" s="559" t="s">
        <v>56</v>
      </c>
      <c r="C17" s="559"/>
      <c r="D17" s="30"/>
      <c r="E17" s="1"/>
      <c r="F17" s="1"/>
      <c r="G17" s="1"/>
      <c r="H17" s="1"/>
      <c r="I17" s="1"/>
      <c r="J17" s="1"/>
      <c r="K17" s="1"/>
      <c r="L17" s="1"/>
      <c r="M17" s="1"/>
      <c r="O17" s="95">
        <v>0.85</v>
      </c>
      <c r="P17" s="87">
        <f>IF('Chart Data'!R40="","-",'Chart Data'!R40)</f>
        <v>651.77</v>
      </c>
      <c r="Q17" s="88">
        <f>IF('Chart Data'!T40="","-",'Chart Data'!T40)</f>
        <v>1077.29</v>
      </c>
      <c r="R17" s="86">
        <f>IF('Chart Data'!V40="","-",'Chart Data'!V40)</f>
        <v>1782.47</v>
      </c>
      <c r="S17" s="1"/>
    </row>
    <row r="18" spans="1:19" ht="13.5" customHeight="1">
      <c r="A18" s="1"/>
      <c r="B18" s="560" t="s">
        <v>620</v>
      </c>
      <c r="C18" s="560"/>
      <c r="D18" s="30"/>
      <c r="E18" s="1"/>
      <c r="F18" s="1"/>
      <c r="G18" s="1"/>
      <c r="H18" s="1"/>
      <c r="I18" s="1"/>
      <c r="J18" s="1"/>
      <c r="K18" s="1"/>
      <c r="L18" s="1"/>
      <c r="M18" s="1"/>
      <c r="O18" s="95">
        <v>0.8</v>
      </c>
      <c r="P18" s="87">
        <f>IF('Chart Data'!R41="","-",'Chart Data'!R41)</f>
        <v>611.5</v>
      </c>
      <c r="Q18" s="88">
        <f>IF('Chart Data'!T41="","-",'Chart Data'!T41)</f>
        <v>1022.7</v>
      </c>
      <c r="R18" s="86">
        <f>IF('Chart Data'!V41="","-",'Chart Data'!V41)</f>
        <v>1692.49</v>
      </c>
      <c r="S18" s="1"/>
    </row>
    <row r="19" spans="1:19" ht="13.5" customHeight="1">
      <c r="A19" s="1"/>
      <c r="B19" s="1"/>
      <c r="C19" s="1"/>
      <c r="D19" s="30"/>
      <c r="E19" s="1"/>
      <c r="F19" s="1"/>
      <c r="G19" s="1"/>
      <c r="H19" s="1"/>
      <c r="I19" s="1"/>
      <c r="J19" s="1"/>
      <c r="K19" s="1"/>
      <c r="L19" s="1"/>
      <c r="M19" s="1"/>
      <c r="O19" s="95" t="s">
        <v>103</v>
      </c>
      <c r="P19" s="87">
        <f>IF('Chart Data'!R42="","-",'Chart Data'!R42)</f>
        <v>592.54</v>
      </c>
      <c r="Q19" s="88">
        <f>IF('Chart Data'!T42="","-",'Chart Data'!T42)</f>
        <v>948.81</v>
      </c>
      <c r="R19" s="86">
        <f>IF('Chart Data'!V42="","-",'Chart Data'!V42)</f>
        <v>1583.23</v>
      </c>
      <c r="S19" s="1"/>
    </row>
    <row r="20" spans="1:19" ht="13.5" customHeight="1">
      <c r="A20" s="1"/>
      <c r="B20" s="559" t="s">
        <v>57</v>
      </c>
      <c r="C20" s="559"/>
      <c r="D20" s="30"/>
      <c r="E20" s="1"/>
      <c r="F20" s="1"/>
      <c r="G20" s="1"/>
      <c r="H20" s="1"/>
      <c r="I20" s="1"/>
      <c r="J20" s="1"/>
      <c r="K20" s="1"/>
      <c r="L20" s="1"/>
      <c r="M20" s="1"/>
      <c r="O20" s="95">
        <v>0.7</v>
      </c>
      <c r="P20" s="87">
        <f>IF('Chart Data'!R43="","-",'Chart Data'!R43)</f>
        <v>567.04999999999995</v>
      </c>
      <c r="Q20" s="88">
        <f>IF('Chart Data'!T43="","-",'Chart Data'!T43)</f>
        <v>914.7</v>
      </c>
      <c r="R20" s="86">
        <f>IF('Chart Data'!V43="","-",'Chart Data'!V43)</f>
        <v>1507.02</v>
      </c>
      <c r="S20" s="1"/>
    </row>
    <row r="21" spans="1:19" ht="13.5" customHeight="1">
      <c r="A21" s="1"/>
      <c r="B21" s="560" t="s">
        <v>621</v>
      </c>
      <c r="C21" s="560"/>
      <c r="D21" s="30"/>
      <c r="E21" s="1"/>
      <c r="F21" s="1"/>
      <c r="G21" s="1"/>
      <c r="H21" s="1"/>
      <c r="I21" s="1"/>
      <c r="J21" s="1"/>
      <c r="K21" s="1"/>
      <c r="L21" s="1"/>
      <c r="M21" s="1"/>
      <c r="O21" s="95">
        <v>0.65</v>
      </c>
      <c r="P21" s="87">
        <f>IF('Chart Data'!R44="","-",'Chart Data'!R44)</f>
        <v>548.55999999999995</v>
      </c>
      <c r="Q21" s="88">
        <f>IF('Chart Data'!T44="","-",'Chart Data'!T44)</f>
        <v>871.72</v>
      </c>
      <c r="R21" s="86">
        <f>IF('Chart Data'!V44="","-",'Chart Data'!V44)</f>
        <v>1383.53</v>
      </c>
      <c r="S21" s="1"/>
    </row>
    <row r="22" spans="1:19" ht="13.5" customHeight="1">
      <c r="A22" s="1"/>
      <c r="B22" s="559" t="s">
        <v>58</v>
      </c>
      <c r="C22" s="559"/>
      <c r="D22" s="30"/>
      <c r="E22" s="1"/>
      <c r="F22" s="1"/>
      <c r="G22" s="1"/>
      <c r="H22" s="1"/>
      <c r="I22" s="1"/>
      <c r="J22" s="1"/>
      <c r="K22" s="1"/>
      <c r="L22" s="1"/>
      <c r="M22" s="1"/>
      <c r="O22" s="95">
        <v>0.6</v>
      </c>
      <c r="P22" s="87">
        <f>IF('Chart Data'!R45="","-",'Chart Data'!R45)</f>
        <v>526.07000000000005</v>
      </c>
      <c r="Q22" s="88">
        <f>IF('Chart Data'!T45="","-",'Chart Data'!T45)</f>
        <v>848.86</v>
      </c>
      <c r="R22" s="86">
        <f>IF('Chart Data'!V45="","-",'Chart Data'!V45)</f>
        <v>1378.89</v>
      </c>
      <c r="S22" s="1"/>
    </row>
    <row r="23" spans="1:19" ht="13.5" customHeight="1">
      <c r="A23" s="1"/>
      <c r="B23" s="560" t="s">
        <v>639</v>
      </c>
      <c r="C23" s="560"/>
      <c r="D23" s="30"/>
      <c r="E23" s="1"/>
      <c r="F23" s="1"/>
      <c r="G23" s="1"/>
      <c r="H23" s="1"/>
      <c r="I23" s="1"/>
      <c r="J23" s="1"/>
      <c r="K23" s="1"/>
      <c r="L23" s="1"/>
      <c r="M23" s="1"/>
      <c r="O23" s="95">
        <v>0.55000000000000004</v>
      </c>
      <c r="P23" s="87">
        <f>IF('Chart Data'!R46="","-",'Chart Data'!R46)</f>
        <v>515.46</v>
      </c>
      <c r="Q23" s="88">
        <f>IF('Chart Data'!T46="","-",'Chart Data'!T46)</f>
        <v>824.47</v>
      </c>
      <c r="R23" s="86">
        <f>IF('Chart Data'!V46="","-",'Chart Data'!V46)</f>
        <v>1321.22</v>
      </c>
      <c r="S23" s="1"/>
    </row>
    <row r="24" spans="1:19" ht="13.5" customHeight="1">
      <c r="A24" s="1"/>
      <c r="B24" s="1"/>
      <c r="C24" s="1"/>
      <c r="D24" s="30"/>
      <c r="E24" s="1"/>
      <c r="F24" s="1"/>
      <c r="G24" s="1"/>
      <c r="H24" s="1"/>
      <c r="I24" s="1"/>
      <c r="J24" s="1"/>
      <c r="K24" s="1"/>
      <c r="L24" s="1"/>
      <c r="M24" s="1"/>
      <c r="O24" s="95" t="s">
        <v>104</v>
      </c>
      <c r="P24" s="87">
        <f>IF('Chart Data'!R47="","-",'Chart Data'!R47)</f>
        <v>500.68</v>
      </c>
      <c r="Q24" s="88">
        <f>IF('Chart Data'!T47="","-",'Chart Data'!T47)</f>
        <v>780.33</v>
      </c>
      <c r="R24" s="86">
        <f>IF('Chart Data'!V47="","-",'Chart Data'!V47)</f>
        <v>1285.4000000000001</v>
      </c>
      <c r="S24" s="1"/>
    </row>
    <row r="25" spans="1:19" ht="13.5" customHeight="1">
      <c r="A25" s="1"/>
      <c r="B25" s="559" t="s">
        <v>59</v>
      </c>
      <c r="C25" s="559"/>
      <c r="D25" s="30"/>
      <c r="E25" s="1"/>
      <c r="F25" s="1"/>
      <c r="G25" s="1"/>
      <c r="H25" s="1"/>
      <c r="I25" s="1"/>
      <c r="J25" s="1"/>
      <c r="K25" s="1"/>
      <c r="L25" s="1"/>
      <c r="M25" s="1"/>
      <c r="O25" s="95">
        <v>0.45</v>
      </c>
      <c r="P25" s="87">
        <f>IF('Chart Data'!R48="","-",'Chart Data'!R48)</f>
        <v>484.54</v>
      </c>
      <c r="Q25" s="88">
        <f>IF('Chart Data'!T48="","-",'Chart Data'!T48)</f>
        <v>753.31</v>
      </c>
      <c r="R25" s="86">
        <f>IF('Chart Data'!V48="","-",'Chart Data'!V48)</f>
        <v>1235.33</v>
      </c>
      <c r="S25" s="1"/>
    </row>
    <row r="26" spans="1:19" ht="13.5" customHeight="1">
      <c r="A26" s="1"/>
      <c r="B26" s="85" t="s">
        <v>72</v>
      </c>
      <c r="C26" s="68">
        <v>16</v>
      </c>
      <c r="D26" s="30"/>
      <c r="E26" s="1"/>
      <c r="F26" s="1"/>
      <c r="G26" s="1"/>
      <c r="H26" s="1"/>
      <c r="I26" s="1"/>
      <c r="J26" s="1"/>
      <c r="K26" s="1"/>
      <c r="L26" s="1"/>
      <c r="M26" s="1"/>
      <c r="O26" s="95">
        <v>0.4</v>
      </c>
      <c r="P26" s="87">
        <f>IF('Chart Data'!R49="","-",'Chart Data'!R49)</f>
        <v>473.48</v>
      </c>
      <c r="Q26" s="88">
        <f>IF('Chart Data'!T49="","-",'Chart Data'!T49)</f>
        <v>717.34</v>
      </c>
      <c r="R26" s="86">
        <f>IF('Chart Data'!V49="","-",'Chart Data'!V49)</f>
        <v>1223.76</v>
      </c>
      <c r="S26" s="1"/>
    </row>
    <row r="27" spans="1:19" ht="13.5" customHeight="1">
      <c r="A27" s="1"/>
      <c r="B27" s="85" t="s">
        <v>73</v>
      </c>
      <c r="C27" s="68">
        <v>16</v>
      </c>
      <c r="D27" s="30"/>
      <c r="E27" s="1"/>
      <c r="F27" s="1"/>
      <c r="G27" s="1"/>
      <c r="H27" s="1"/>
      <c r="I27" s="1"/>
      <c r="J27" s="1"/>
      <c r="K27" s="1"/>
      <c r="L27" s="1"/>
      <c r="M27" s="1"/>
      <c r="O27" s="95">
        <v>0.35</v>
      </c>
      <c r="P27" s="87">
        <f>IF('Chart Data'!R50="","-",'Chart Data'!R50)</f>
        <v>461.65</v>
      </c>
      <c r="Q27" s="88">
        <f>IF('Chart Data'!T50="","-",'Chart Data'!T50)</f>
        <v>690.67</v>
      </c>
      <c r="R27" s="86">
        <f>IF('Chart Data'!V50="","-",'Chart Data'!V50)</f>
        <v>1173.98</v>
      </c>
      <c r="S27" s="1"/>
    </row>
    <row r="28" spans="1:19" ht="13.5" customHeight="1">
      <c r="A28" s="1"/>
      <c r="B28" s="85" t="s">
        <v>74</v>
      </c>
      <c r="C28" s="68">
        <v>12</v>
      </c>
      <c r="D28" s="30"/>
      <c r="E28" s="1"/>
      <c r="F28" s="1"/>
      <c r="G28" s="1"/>
      <c r="H28" s="1"/>
      <c r="I28" s="1"/>
      <c r="J28" s="1"/>
      <c r="K28" s="1"/>
      <c r="L28" s="1"/>
      <c r="M28" s="1"/>
      <c r="O28" s="95">
        <v>0.29999999999999899</v>
      </c>
      <c r="P28" s="87">
        <f>IF('Chart Data'!R51="","-",'Chart Data'!R51)</f>
        <v>426.98</v>
      </c>
      <c r="Q28" s="88">
        <f>IF('Chart Data'!T51="","-",'Chart Data'!T51)</f>
        <v>654.1</v>
      </c>
      <c r="R28" s="86">
        <f>IF('Chart Data'!V51="","-",'Chart Data'!V51)</f>
        <v>1150.42</v>
      </c>
      <c r="S28" s="1"/>
    </row>
    <row r="29" spans="1:19" ht="13.5" customHeight="1">
      <c r="A29" s="1"/>
      <c r="B29" s="1"/>
      <c r="C29" s="1"/>
      <c r="D29" s="30"/>
      <c r="E29" s="1"/>
      <c r="F29" s="1"/>
      <c r="G29" s="1"/>
      <c r="H29" s="1"/>
      <c r="I29" s="1"/>
      <c r="J29" s="1"/>
      <c r="K29" s="1"/>
      <c r="L29" s="1"/>
      <c r="M29" s="1"/>
      <c r="O29" s="95" t="s">
        <v>105</v>
      </c>
      <c r="P29" s="87">
        <f>IF('Chart Data'!R52="","-",'Chart Data'!R52)</f>
        <v>420.61</v>
      </c>
      <c r="Q29" s="88">
        <f>IF('Chart Data'!T52="","-",'Chart Data'!T52)</f>
        <v>633.05999999999995</v>
      </c>
      <c r="R29" s="86">
        <f>IF('Chart Data'!V52="","-",'Chart Data'!V52)</f>
        <v>1089.1199999999999</v>
      </c>
      <c r="S29" s="1"/>
    </row>
    <row r="30" spans="1:19" ht="13.5" customHeight="1">
      <c r="A30" s="1"/>
      <c r="B30" s="78"/>
      <c r="C30" s="78"/>
      <c r="D30" s="30"/>
      <c r="E30" s="1"/>
      <c r="F30" s="1"/>
      <c r="G30" s="1"/>
      <c r="H30" s="1"/>
      <c r="I30" s="1"/>
      <c r="J30" s="1"/>
      <c r="K30" s="1"/>
      <c r="L30" s="1"/>
      <c r="M30" s="1"/>
      <c r="O30" s="95">
        <v>0.19999999999999901</v>
      </c>
      <c r="P30" s="87">
        <f>IF('Chart Data'!R53="","-",'Chart Data'!R53)</f>
        <v>402.67</v>
      </c>
      <c r="Q30" s="88">
        <f>IF('Chart Data'!T53="","-",'Chart Data'!T53)</f>
        <v>602.20000000000005</v>
      </c>
      <c r="R30" s="86">
        <f>IF('Chart Data'!V53="","-",'Chart Data'!V53)</f>
        <v>1068.3900000000001</v>
      </c>
      <c r="S30" s="1"/>
    </row>
    <row r="31" spans="1:19" ht="13.5" customHeight="1">
      <c r="A31" s="1"/>
      <c r="B31" s="78"/>
      <c r="C31" s="78"/>
      <c r="D31" s="30"/>
      <c r="E31" s="1"/>
      <c r="F31" s="1"/>
      <c r="G31" s="1"/>
      <c r="H31" s="1"/>
      <c r="I31" s="1"/>
      <c r="J31" s="1"/>
      <c r="K31" s="1"/>
      <c r="L31" s="1"/>
      <c r="M31" s="1"/>
      <c r="O31" s="95">
        <v>0.149999999999999</v>
      </c>
      <c r="P31" s="87">
        <f>IF('Chart Data'!R54="","-",'Chart Data'!R54)</f>
        <v>390.91</v>
      </c>
      <c r="Q31" s="88">
        <f>IF('Chart Data'!T54="","-",'Chart Data'!T54)</f>
        <v>582.73</v>
      </c>
      <c r="R31" s="86">
        <f>IF('Chart Data'!V54="","-",'Chart Data'!V54)</f>
        <v>976.48</v>
      </c>
      <c r="S31" s="1"/>
    </row>
    <row r="32" spans="1:19" ht="13.5" customHeight="1">
      <c r="A32" s="1"/>
      <c r="B32" s="78"/>
      <c r="C32" s="78"/>
      <c r="D32" s="69"/>
      <c r="E32" s="1"/>
      <c r="F32" s="1"/>
      <c r="G32" s="1"/>
      <c r="H32" s="1"/>
      <c r="I32" s="1"/>
      <c r="J32" s="1"/>
      <c r="K32" s="1"/>
      <c r="L32" s="1"/>
      <c r="M32" s="1"/>
      <c r="N32" s="69"/>
      <c r="O32" s="95">
        <v>9.9999999999999006E-2</v>
      </c>
      <c r="P32" s="87">
        <f>IF('Chart Data'!R55="","-",'Chart Data'!R55)</f>
        <v>368.51</v>
      </c>
      <c r="Q32" s="88">
        <f>IF('Chart Data'!T55="","-",'Chart Data'!T55)</f>
        <v>546.45000000000005</v>
      </c>
      <c r="R32" s="86">
        <f>IF('Chart Data'!V55="","-",'Chart Data'!V55)</f>
        <v>933.64</v>
      </c>
      <c r="S32" s="1"/>
    </row>
    <row r="33" spans="1:19" ht="13.5" customHeight="1">
      <c r="A33" s="1"/>
      <c r="B33" s="78"/>
      <c r="C33" s="78"/>
      <c r="D33" s="30"/>
      <c r="E33" s="1"/>
      <c r="F33" s="1"/>
      <c r="G33" s="1"/>
      <c r="H33" s="1"/>
      <c r="I33" s="1"/>
      <c r="J33" s="1"/>
      <c r="K33" s="1"/>
      <c r="L33" s="1"/>
      <c r="M33" s="1"/>
      <c r="O33" s="95" t="s">
        <v>96</v>
      </c>
      <c r="P33" s="87">
        <f>IF('Chart Data'!R56="","-",'Chart Data'!R56)</f>
        <v>331.68</v>
      </c>
      <c r="Q33" s="88">
        <f>IF('Chart Data'!T56="","-",'Chart Data'!T56)</f>
        <v>510.25</v>
      </c>
      <c r="R33" s="86">
        <f>IF('Chart Data'!V56="","-",'Chart Data'!V56)</f>
        <v>880.62</v>
      </c>
      <c r="S33" s="1"/>
    </row>
    <row r="34" spans="1:19" ht="13.5" customHeight="1">
      <c r="A34" s="1"/>
      <c r="B34" s="78"/>
      <c r="C34" s="78"/>
      <c r="D34" s="30"/>
      <c r="E34" s="1"/>
      <c r="F34" s="1"/>
      <c r="G34" s="1"/>
      <c r="H34" s="1"/>
      <c r="I34" s="1"/>
      <c r="J34" s="1"/>
      <c r="K34" s="1"/>
      <c r="L34" s="1"/>
      <c r="M34" s="1"/>
      <c r="O34" s="93"/>
      <c r="P34" s="93"/>
      <c r="Q34" s="93"/>
      <c r="R34" s="93"/>
      <c r="S34" s="1"/>
    </row>
    <row r="35" spans="1:19" ht="27" customHeight="1">
      <c r="A35" s="1"/>
      <c r="B35" s="78"/>
      <c r="C35" s="78"/>
      <c r="D35" s="30"/>
      <c r="E35" s="1"/>
      <c r="F35" s="1"/>
      <c r="G35" s="1"/>
      <c r="H35" s="1"/>
      <c r="I35" s="1"/>
      <c r="J35" s="1"/>
      <c r="K35" s="1"/>
      <c r="L35" s="1"/>
      <c r="M35" s="1"/>
      <c r="O35" s="557" t="s">
        <v>116</v>
      </c>
      <c r="P35" s="354" t="s">
        <v>636</v>
      </c>
      <c r="Q35" s="354" t="s">
        <v>630</v>
      </c>
      <c r="R35" s="354" t="s">
        <v>635</v>
      </c>
      <c r="S35" s="1"/>
    </row>
    <row r="36" spans="1:19" ht="13.5" customHeight="1">
      <c r="A36" s="1"/>
      <c r="B36" s="78"/>
      <c r="C36" s="78"/>
      <c r="D36" s="30"/>
      <c r="E36" s="1"/>
      <c r="F36" s="1"/>
      <c r="G36" s="1"/>
      <c r="H36" s="1"/>
      <c r="I36" s="1"/>
      <c r="J36" s="1"/>
      <c r="K36" s="1"/>
      <c r="L36" s="1"/>
      <c r="M36" s="1"/>
      <c r="O36" s="557"/>
      <c r="P36" s="96" t="str">
        <f>IF($P$15="-","PRIMARY* ("&amp;100*$C$13&amp;"th)","PRIMARY ("&amp;100*$C$13&amp;"th)")</f>
        <v>PRIMARY (50th)</v>
      </c>
      <c r="Q36" s="96" t="str">
        <f>IF($Q$15="-","EXPER.* ("&amp;100*$C$14&amp;"th)","EXPER. ("&amp;100*$C$14&amp;"th)")</f>
        <v>EXPER. (50th)</v>
      </c>
      <c r="R36" s="96" t="str">
        <f>IF($R$15="-","SENIOR* ("&amp;100*$C$15&amp;"th)","SENIOR ("&amp;100*$C$15&amp;"th)")</f>
        <v>SENIOR (50th)</v>
      </c>
      <c r="S36" s="1"/>
    </row>
    <row r="37" spans="1:19" ht="13.5" customHeight="1">
      <c r="A37" s="1"/>
      <c r="B37" s="78"/>
      <c r="C37" s="78"/>
      <c r="D37" s="30"/>
      <c r="E37" s="1"/>
      <c r="F37" s="1"/>
      <c r="G37" s="1"/>
      <c r="H37" s="1"/>
      <c r="I37" s="1"/>
      <c r="J37" s="1"/>
      <c r="K37" s="1"/>
      <c r="L37" s="1"/>
      <c r="M37" s="1"/>
      <c r="O37" s="95" t="s">
        <v>108</v>
      </c>
      <c r="P37" s="87">
        <f>IFERROR('Chart Data'!Q28,"-")</f>
        <v>1.2199999999999704</v>
      </c>
      <c r="Q37" s="88">
        <f>IFERROR('Chart Data'!S28,"-")</f>
        <v>236.005</v>
      </c>
      <c r="R37" s="86">
        <f>IFERROR('Chart Data'!U28,"-")</f>
        <v>517.15999999999985</v>
      </c>
      <c r="S37" s="1"/>
    </row>
    <row r="38" spans="1:19" ht="13.5" customHeight="1">
      <c r="A38" s="1"/>
      <c r="B38" s="78"/>
      <c r="C38" s="78"/>
      <c r="D38" s="30"/>
      <c r="E38" s="1"/>
      <c r="F38" s="1"/>
      <c r="G38" s="1"/>
      <c r="H38" s="1"/>
      <c r="I38" s="1"/>
      <c r="J38" s="1"/>
      <c r="K38" s="1"/>
      <c r="L38" s="1"/>
      <c r="M38" s="1"/>
      <c r="O38" s="95" t="s">
        <v>97</v>
      </c>
      <c r="P38" s="97">
        <f>IFERROR('Chart Data'!Q29,"-")</f>
        <v>2.4366861068945644E-3</v>
      </c>
      <c r="Q38" s="98">
        <f>IFERROR('Chart Data'!S29,"-")</f>
        <v>0.3024425563543629</v>
      </c>
      <c r="R38" s="99">
        <f>IFERROR('Chart Data'!U29,"-")</f>
        <v>0.40233390384316153</v>
      </c>
      <c r="S38" s="1"/>
    </row>
    <row r="39" spans="1:19" ht="13.5" customHeight="1">
      <c r="A39" s="1"/>
      <c r="B39" s="65" t="s">
        <v>813</v>
      </c>
      <c r="C39" s="70"/>
      <c r="D39" s="1"/>
      <c r="E39" s="65"/>
      <c r="F39" s="65"/>
      <c r="G39" s="65"/>
      <c r="H39" s="65"/>
      <c r="I39" s="65"/>
      <c r="J39" s="65"/>
      <c r="K39" s="65"/>
      <c r="L39" s="65"/>
      <c r="M39" s="65"/>
      <c r="O39" s="102"/>
      <c r="P39" s="103"/>
      <c r="Q39" s="1"/>
      <c r="R39" s="104" t="str">
        <f>IF(OR($P$15="-",$Q$15="-",$R$15="-"),"* Market data not presented due to insufficient Market Firms.","")</f>
        <v/>
      </c>
      <c r="S39" s="1"/>
    </row>
    <row r="40" spans="1:19" ht="11.25" hidden="1" customHeight="1"/>
  </sheetData>
  <mergeCells count="15">
    <mergeCell ref="B4:C4"/>
    <mergeCell ref="O4:O5"/>
    <mergeCell ref="O13:O14"/>
    <mergeCell ref="O35:O36"/>
    <mergeCell ref="B7:C8"/>
    <mergeCell ref="B9:C9"/>
    <mergeCell ref="B11:C12"/>
    <mergeCell ref="B17:C17"/>
    <mergeCell ref="B18:C18"/>
    <mergeCell ref="B20:C20"/>
    <mergeCell ref="B21:C21"/>
    <mergeCell ref="B22:C22"/>
    <mergeCell ref="B23:C23"/>
    <mergeCell ref="B25:C25"/>
    <mergeCell ref="B5:C5"/>
  </mergeCells>
  <conditionalFormatting sqref="P15:R33">
    <cfRule type="expression" dxfId="87" priority="1">
      <formula>IF(OR(P$8="", P$8=0,P$8&lt;P$33-P$33*5%,P$8&gt;P$15+P$15*5%),  FALSE, IF(OR(AND(MIN(P$15:P$33-P$8)&gt;0,ROW(P15)=64),AND(MAX(P$15:P$33-P$8)&lt;0,ROW(P15)=46)), TRUE, IF(P15-P$8=0, TRUE,                                             IF((P15-P$8)*(IF(P16&lt;&gt;"",P16,P$8)-P$8)&lt;0,IF(MIN(ABS(P15-P$8),ABS(P16-P$8))=ABS(P15-P$8),TRUE,FALSE),  IF((P15-P$8)*(IF(NOT(ISTEXT(P14)),P14,P$8)-P$8)&lt;0, IF(MIN(ABS(P15-P$8),ABS(P14-P$8))=ABS(P15-P$8),  TRUE, FALSE))))))</formula>
    </cfRule>
    <cfRule type="expression" dxfId="86" priority="1357">
      <formula>IF(AND(ISNUMBER(P$6),ISNUMBER(P$10)),IF(AND(P15&gt;=P$10,P15&lt;=P$6), TRUE,FALSE),FALSE)</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355" id="{E5240CD7-C4EA-45DE-9C04-1CCC0498476B}">
            <xm:f>IF($C$13='Chart Data'!$Z11,TRUE,FALSE)</xm:f>
            <x14: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x14:dxf>
          </x14:cfRule>
          <xm:sqref>P15:P33</xm:sqref>
        </x14:conditionalFormatting>
        <x14:conditionalFormatting xmlns:xm="http://schemas.microsoft.com/office/excel/2006/main">
          <x14:cfRule type="expression" priority="1354" id="{8DA0ECBC-2D2D-4003-9C4F-4F4431041E7B}">
            <xm:f>IF($C$14='Chart Data'!$Z11,TRUE,FALSE)</xm:f>
            <x14: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x14:dxf>
          </x14:cfRule>
          <xm:sqref>Q15:Q33</xm:sqref>
        </x14:conditionalFormatting>
        <x14:conditionalFormatting xmlns:xm="http://schemas.microsoft.com/office/excel/2006/main">
          <x14:cfRule type="expression" priority="2" id="{08BFAC19-1CBD-4F2E-87E5-3D7046FA8483}">
            <xm:f>IF($C$15='Chart Data'!$Z11,TRUE,FALSE)</xm:f>
            <x14:dxf>
              <font>
                <b/>
                <i val="0"/>
                <color theme="2" tint="-0.749961851863155"/>
              </font>
              <fill>
                <patternFill>
                  <bgColor theme="2" tint="-9.9948118533890809E-2"/>
                </patternFill>
              </fill>
              <border>
                <left style="thin">
                  <color theme="2" tint="-0.499984740745262"/>
                </left>
                <right style="thin">
                  <color theme="2" tint="-0.499984740745262"/>
                </right>
                <top style="thin">
                  <color theme="2" tint="-0.499984740745262"/>
                </top>
                <bottom style="thin">
                  <color theme="2" tint="-0.499984740745262"/>
                </bottom>
                <vertical/>
                <horizontal/>
              </border>
            </x14:dxf>
          </x14:cfRule>
          <xm:sqref>R15:R33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7DBE277D-FC12-40AB-9899-09B327955AC8}">
          <x14:formula1>
            <xm:f>'Chart Data'!$Z$4:$Z$9</xm:f>
          </x14:formula1>
          <xm:sqref>B9:C9</xm:sqref>
        </x14:dataValidation>
        <x14:dataValidation type="list" allowBlank="1" showInputMessage="1" showErrorMessage="1" xr:uid="{2A2D0B73-E8CC-4560-9443-95C9403B3DEC}">
          <x14:formula1>
            <xm:f>'Chart Data'!$Z$11:$Z$29</xm:f>
          </x14:formula1>
          <xm:sqref>C13:C15</xm:sqref>
        </x14:dataValidation>
        <x14:dataValidation type="list" allowBlank="1" showInputMessage="1" showErrorMessage="1" xr:uid="{F94B3A9B-66D3-4167-A545-98D12EDB30AF}">
          <x14:formula1>
            <xm:f>'Chart Data'!$K$3:$K$4</xm:f>
          </x14:formula1>
          <xm:sqref>B5:C5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74F65-50EF-4F7B-BC7E-49C12D2C2FA5}">
  <sheetPr codeName="Sheet52">
    <tabColor theme="0" tint="-0.499984740745262"/>
  </sheetPr>
  <dimension ref="A1:AL165"/>
  <sheetViews>
    <sheetView zoomScale="80" zoomScaleNormal="80" workbookViewId="0"/>
  </sheetViews>
  <sheetFormatPr defaultRowHeight="12.75"/>
  <cols>
    <col min="1" max="1" width="2.85546875" style="53" customWidth="1"/>
    <col min="2" max="2" width="22.85546875" style="53" bestFit="1" customWidth="1"/>
    <col min="3" max="3" width="27" style="53" bestFit="1" customWidth="1"/>
    <col min="4" max="13" width="16.28515625" style="53" customWidth="1"/>
    <col min="14" max="33" width="9.140625" style="53"/>
    <col min="34" max="34" width="37.85546875" style="53" customWidth="1"/>
    <col min="35" max="36" width="33.7109375" style="53" customWidth="1"/>
    <col min="37" max="38" width="12.42578125" style="53" customWidth="1"/>
    <col min="39" max="16384" width="9.140625" style="53"/>
  </cols>
  <sheetData>
    <row r="1" spans="1:38" ht="15">
      <c r="A1" s="64"/>
      <c r="B1" s="53" t="s">
        <v>620</v>
      </c>
      <c r="C1" s="114" t="s">
        <v>248</v>
      </c>
      <c r="D1" s="115">
        <v>9</v>
      </c>
      <c r="E1" s="115"/>
      <c r="F1" s="115">
        <v>6</v>
      </c>
      <c r="G1" s="115"/>
      <c r="H1" s="115">
        <v>2</v>
      </c>
      <c r="I1" s="115"/>
      <c r="M1" s="107"/>
      <c r="P1" s="38"/>
      <c r="Q1" s="563" t="s">
        <v>786</v>
      </c>
      <c r="R1" s="563"/>
      <c r="S1" s="563" t="s">
        <v>787</v>
      </c>
      <c r="T1" s="563"/>
      <c r="U1" s="563" t="s">
        <v>788</v>
      </c>
      <c r="V1" s="563"/>
      <c r="W1" s="57"/>
      <c r="X1" s="57"/>
      <c r="Y1" s="57"/>
      <c r="Z1" s="57" t="str">
        <f>$L$3&amp;" "&amp;'Summary Dashboard'!$B$9&amp;": Your Firm vs Market ("&amp;Z2&amp;")"</f>
        <v>Target Total Income: Your Firm vs Market (GND k)</v>
      </c>
      <c r="AA1" s="57"/>
      <c r="AB1" s="57"/>
      <c r="AH1" s="111"/>
      <c r="AI1" s="561"/>
      <c r="AJ1" s="561"/>
      <c r="AK1" s="34"/>
      <c r="AL1" s="34"/>
    </row>
    <row r="2" spans="1:38" ht="15">
      <c r="B2" s="53" t="s">
        <v>641</v>
      </c>
      <c r="C2" s="114" t="s">
        <v>115</v>
      </c>
      <c r="D2" s="115"/>
      <c r="E2" s="115">
        <v>10</v>
      </c>
      <c r="F2" s="115"/>
      <c r="G2" s="115">
        <v>5</v>
      </c>
      <c r="H2" s="115"/>
      <c r="I2" s="115">
        <v>2</v>
      </c>
      <c r="P2" s="38"/>
      <c r="Q2" s="38" t="s">
        <v>18</v>
      </c>
      <c r="R2" s="38" t="s">
        <v>83</v>
      </c>
      <c r="S2" s="38" t="s">
        <v>18</v>
      </c>
      <c r="T2" s="38" t="s">
        <v>83</v>
      </c>
      <c r="U2" s="38" t="s">
        <v>18</v>
      </c>
      <c r="V2" s="38" t="s">
        <v>83</v>
      </c>
      <c r="W2" s="38"/>
      <c r="X2" s="38"/>
      <c r="Y2" s="38"/>
      <c r="Z2" s="38" t="str">
        <f>'Summary Dashboard'!B23</f>
        <v>GND k</v>
      </c>
      <c r="AA2" s="38"/>
      <c r="AB2" s="38"/>
      <c r="AH2" s="111"/>
      <c r="AI2" s="562"/>
      <c r="AJ2" s="561"/>
      <c r="AK2" s="34"/>
      <c r="AL2" s="34"/>
    </row>
    <row r="3" spans="1:38" ht="15">
      <c r="B3" s="115" t="s">
        <v>77</v>
      </c>
      <c r="C3" s="115"/>
      <c r="D3" s="115" t="s">
        <v>50</v>
      </c>
      <c r="E3" s="115" t="s">
        <v>51</v>
      </c>
      <c r="F3" s="115" t="s">
        <v>52</v>
      </c>
      <c r="G3" s="115" t="s">
        <v>53</v>
      </c>
      <c r="H3" s="115" t="s">
        <v>54</v>
      </c>
      <c r="I3" s="115" t="s">
        <v>55</v>
      </c>
      <c r="K3" s="105" t="s">
        <v>68</v>
      </c>
      <c r="L3" s="106" t="str">
        <f>'Summary Dashboard'!$B$5</f>
        <v>Target</v>
      </c>
      <c r="M3" s="53" t="str">
        <f>"95% "&amp;'Summary Dashboard'!$B$9</f>
        <v>95% Total Income</v>
      </c>
      <c r="P3" s="56">
        <v>0.95</v>
      </c>
      <c r="Q3" s="60"/>
      <c r="R3" s="60">
        <f>IF($L$3="Target",VLOOKUP($M3,$C$37:$I$160,2,FALSE),IF($L$3="Achieved",VLOOKUP($M3,$C$37:$I$160,3,FALSE),""))</f>
        <v>773.19</v>
      </c>
      <c r="S3" s="60"/>
      <c r="T3" s="60">
        <f>IF($L$3="Target",VLOOKUP($M3,$C$37:$I$160,4,FALSE),IF($L$3="Achieved",VLOOKUP($M3,$C$37:$I$160,5,FALSE),""))</f>
        <v>1284.6099999999999</v>
      </c>
      <c r="U3" s="72"/>
      <c r="V3" s="60">
        <f>IF($L$3="Target",IF(VLOOKUP($M3,$C$37:$I$160,6,FALSE)="-","",VLOOKUP($M3,$C$37:$I$160,6,FALSE)),IF($L$3="Achieved",VLOOKUP($M3,$C$37:$I$160,7,FALSE),""))</f>
        <v>2073.16</v>
      </c>
      <c r="W3" s="60"/>
      <c r="X3" s="60"/>
      <c r="Y3" s="60"/>
      <c r="Z3" s="60"/>
      <c r="AA3" s="60"/>
      <c r="AB3" s="59"/>
      <c r="AH3" s="111"/>
      <c r="AI3" s="562"/>
      <c r="AJ3" s="561"/>
      <c r="AK3" s="34"/>
      <c r="AL3" s="34"/>
    </row>
    <row r="4" spans="1:38" ht="15">
      <c r="A4" s="52"/>
      <c r="B4" s="414" t="s">
        <v>642</v>
      </c>
      <c r="C4" s="115" t="s">
        <v>590</v>
      </c>
      <c r="D4" s="116">
        <v>632.245</v>
      </c>
      <c r="E4" s="116">
        <v>608.93000100000006</v>
      </c>
      <c r="F4" s="116">
        <v>1214</v>
      </c>
      <c r="G4" s="116">
        <v>1105.75694</v>
      </c>
      <c r="H4" s="116">
        <v>2083.08</v>
      </c>
      <c r="I4" s="116">
        <v>2278.0149079999997</v>
      </c>
      <c r="K4" s="105" t="s">
        <v>114</v>
      </c>
      <c r="M4" s="53" t="str">
        <f>"75% "&amp;'Summary Dashboard'!$B$9</f>
        <v>75% Total Income</v>
      </c>
      <c r="P4" s="56">
        <v>0.75</v>
      </c>
      <c r="Q4" s="60"/>
      <c r="R4" s="60">
        <f>IF($L$3="Target",VLOOKUP($M4,$C$37:$I$160,2,FALSE),IF($L$3="Achieved",VLOOKUP($M4,$C$37:$I$160,3,FALSE),""))</f>
        <v>592.54</v>
      </c>
      <c r="S4" s="60"/>
      <c r="T4" s="60">
        <f>IF($L$3="Target",VLOOKUP($M4,$C$37:$I$160,4,FALSE),IF($L$3="Achieved",VLOOKUP($M4,$C$37:$I$160,5,FALSE),""))</f>
        <v>948.81</v>
      </c>
      <c r="U4" s="72"/>
      <c r="V4" s="60">
        <f>IF($L$3="Target",IF(VLOOKUP($M4,$C$37:$I$160,6,FALSE)="-","",VLOOKUP($M4,$C$37:$I$160,6,FALSE)),IF($L$3="Achieved",VLOOKUP($M4,$C$37:$I$160,7,FALSE),""))</f>
        <v>1583.23</v>
      </c>
      <c r="W4" s="60"/>
      <c r="X4" s="60"/>
      <c r="Y4" s="60"/>
      <c r="Z4" s="53" t="s">
        <v>246</v>
      </c>
      <c r="AA4" s="60"/>
      <c r="AB4" s="59"/>
      <c r="AH4" s="111"/>
      <c r="AI4" s="111"/>
      <c r="AJ4" s="111"/>
    </row>
    <row r="5" spans="1:38" ht="15">
      <c r="A5" s="52"/>
      <c r="B5" s="414" t="s">
        <v>643</v>
      </c>
      <c r="C5" s="115" t="s">
        <v>178</v>
      </c>
      <c r="D5" s="116">
        <v>591.17000000000007</v>
      </c>
      <c r="E5" s="116">
        <v>488.53845974999996</v>
      </c>
      <c r="F5" s="116">
        <v>1127.29</v>
      </c>
      <c r="G5" s="116">
        <v>1029.5203200000001</v>
      </c>
      <c r="H5" s="116">
        <v>1942.82</v>
      </c>
      <c r="I5" s="116">
        <v>2046.1901489999998</v>
      </c>
      <c r="M5" s="53" t="str">
        <f>"50% "&amp;'Summary Dashboard'!$B$9</f>
        <v>50% Total Income</v>
      </c>
      <c r="P5" s="56">
        <v>0.5</v>
      </c>
      <c r="Q5" s="60"/>
      <c r="R5" s="60">
        <f>IF($L$3="Target",VLOOKUP($M5,$C$37:$I$160,2,FALSE),IF($L$3="Achieved",VLOOKUP($M5,$C$37:$I$160,3,FALSE),""))</f>
        <v>500.68</v>
      </c>
      <c r="S5" s="60"/>
      <c r="T5" s="60">
        <f>IF($L$3="Target",VLOOKUP($M5,$C$37:$I$160,4,FALSE),IF($L$3="Achieved",VLOOKUP($M5,$C$37:$I$160,5,FALSE),""))</f>
        <v>780.33</v>
      </c>
      <c r="U5" s="72"/>
      <c r="V5" s="60">
        <f>IF($L$3="Target",IF(VLOOKUP($M5,$C$37:$I$160,6,FALSE)="-","",VLOOKUP($M5,$C$37:$I$160,6,FALSE)),IF($L$3="Achieved",VLOOKUP($M5,$C$37:$I$160,7,FALSE),""))</f>
        <v>1285.4000000000001</v>
      </c>
      <c r="W5" s="60"/>
      <c r="X5" s="60"/>
      <c r="Y5" s="60"/>
      <c r="Z5" s="416" t="s">
        <v>619</v>
      </c>
      <c r="AA5" s="60"/>
      <c r="AB5" s="59"/>
      <c r="AH5" s="112"/>
      <c r="AI5" s="113"/>
      <c r="AJ5" s="113"/>
    </row>
    <row r="6" spans="1:38" ht="15">
      <c r="A6" s="52"/>
      <c r="B6" s="414" t="s">
        <v>644</v>
      </c>
      <c r="C6" s="115" t="s">
        <v>179</v>
      </c>
      <c r="D6" s="116">
        <v>501.9</v>
      </c>
      <c r="E6" s="116">
        <v>434.5071375</v>
      </c>
      <c r="F6" s="116">
        <v>1016.335</v>
      </c>
      <c r="G6" s="116">
        <v>918.21402499999999</v>
      </c>
      <c r="H6" s="116">
        <v>1802.56</v>
      </c>
      <c r="I6" s="116">
        <v>1814.3653899999999</v>
      </c>
      <c r="M6" s="53" t="str">
        <f>"25% "&amp;'Summary Dashboard'!$B$9</f>
        <v>25% Total Income</v>
      </c>
      <c r="P6" s="56">
        <v>0.25</v>
      </c>
      <c r="Q6" s="60"/>
      <c r="R6" s="60">
        <f>IF($L$3="Target",VLOOKUP($M6,$C$37:$I$160,2,FALSE),IF($L$3="Achieved",VLOOKUP($M6,$C$37:$I$160,3,FALSE),""))</f>
        <v>420.61</v>
      </c>
      <c r="S6" s="60"/>
      <c r="T6" s="60">
        <f>IF($L$3="Target",VLOOKUP($M6,$C$37:$I$160,4,FALSE),IF($L$3="Achieved",VLOOKUP($M6,$C$37:$I$160,5,FALSE),""))</f>
        <v>633.05999999999995</v>
      </c>
      <c r="U6" s="72"/>
      <c r="V6" s="60">
        <f>IF($L$3="Target",IF(VLOOKUP($M6,$C$37:$I$160,6,FALSE)="-","",VLOOKUP($M6,$C$37:$I$160,6,FALSE)),IF($L$3="Achieved",VLOOKUP($M6,$C$37:$I$160,7,FALSE),""))</f>
        <v>1089.1199999999999</v>
      </c>
      <c r="W6" s="60"/>
      <c r="X6" s="60"/>
      <c r="Y6" s="60"/>
      <c r="Z6" s="53" t="s">
        <v>247</v>
      </c>
      <c r="AA6" s="60"/>
      <c r="AB6" s="59"/>
      <c r="AH6" s="112"/>
      <c r="AI6" s="113"/>
      <c r="AJ6" s="113"/>
    </row>
    <row r="7" spans="1:38" ht="15">
      <c r="A7" s="52"/>
      <c r="B7" s="414" t="s">
        <v>645</v>
      </c>
      <c r="C7" s="115" t="s">
        <v>180</v>
      </c>
      <c r="D7" s="116">
        <v>440.17</v>
      </c>
      <c r="E7" s="116">
        <v>358.26571275000003</v>
      </c>
      <c r="F7" s="116">
        <v>819.3175</v>
      </c>
      <c r="G7" s="116">
        <v>855.43090500000005</v>
      </c>
      <c r="H7" s="116">
        <v>1662.3</v>
      </c>
      <c r="I7" s="116">
        <v>1582.5406310000001</v>
      </c>
      <c r="M7" s="53" t="str">
        <f>"5% "&amp;'Summary Dashboard'!$B$9</f>
        <v>5% Total Income</v>
      </c>
      <c r="P7" s="56">
        <v>0.05</v>
      </c>
      <c r="Q7" s="60"/>
      <c r="R7" s="60">
        <f>IF($L$3="Target",VLOOKUP($M7,$C$37:$I$160,2,FALSE),IF($L$3="Achieved",VLOOKUP($M7,$C$37:$I$160,3,FALSE),""))</f>
        <v>331.68</v>
      </c>
      <c r="S7" s="60"/>
      <c r="T7" s="60">
        <f>IF($L$3="Target",VLOOKUP($M7,$C$37:$I$160,4,FALSE),IF($L$3="Achieved",VLOOKUP($M7,$C$37:$I$160,5,FALSE),""))</f>
        <v>510.25</v>
      </c>
      <c r="U7" s="72"/>
      <c r="V7" s="60">
        <f>IF($L$3="Target",IF(VLOOKUP($M7,$C$37:$I$160,6,FALSE)="-","",VLOOKUP($M7,$C$37:$I$160,6,FALSE)),IF($L$3="Achieved",VLOOKUP($M7,$C$37:$I$160,7,FALSE),""))</f>
        <v>880.62</v>
      </c>
      <c r="W7" s="60"/>
      <c r="X7" s="60"/>
      <c r="Y7" s="60"/>
      <c r="Z7" s="53" t="s">
        <v>79</v>
      </c>
      <c r="AA7" s="60"/>
      <c r="AB7" s="59"/>
      <c r="AH7" s="112"/>
      <c r="AI7" s="113"/>
      <c r="AJ7" s="113"/>
    </row>
    <row r="8" spans="1:38" ht="15">
      <c r="A8" s="52"/>
      <c r="B8" s="414" t="s">
        <v>646</v>
      </c>
      <c r="C8" s="115" t="s">
        <v>585</v>
      </c>
      <c r="D8" s="116">
        <v>398.86</v>
      </c>
      <c r="E8" s="116">
        <v>306.84833400000002</v>
      </c>
      <c r="F8" s="116">
        <v>734.52</v>
      </c>
      <c r="G8" s="116">
        <v>638.23407499999996</v>
      </c>
      <c r="H8" s="116">
        <v>1522.04</v>
      </c>
      <c r="I8" s="116">
        <v>1350.7158720000002</v>
      </c>
      <c r="P8" s="38"/>
      <c r="Q8" s="60"/>
      <c r="R8" s="83" t="s">
        <v>20</v>
      </c>
      <c r="S8" s="84"/>
      <c r="T8" s="83" t="s">
        <v>20</v>
      </c>
      <c r="U8" s="84"/>
      <c r="V8" s="83" t="s">
        <v>20</v>
      </c>
      <c r="W8" s="59"/>
      <c r="X8" s="59"/>
      <c r="Y8" s="59"/>
      <c r="Z8" s="53" t="s">
        <v>80</v>
      </c>
      <c r="AA8" s="59"/>
      <c r="AB8" s="59"/>
      <c r="AH8" s="111"/>
      <c r="AI8" s="111"/>
      <c r="AJ8" s="111"/>
    </row>
    <row r="9" spans="1:38" ht="15">
      <c r="A9" s="52"/>
      <c r="B9" s="414" t="s">
        <v>647</v>
      </c>
      <c r="C9" s="115" t="s">
        <v>591</v>
      </c>
      <c r="D9" s="116">
        <v>10.395</v>
      </c>
      <c r="E9" s="116">
        <v>9.5374510000000008</v>
      </c>
      <c r="F9" s="116">
        <v>19.8</v>
      </c>
      <c r="G9" s="116">
        <v>20.079940000000001</v>
      </c>
      <c r="H9" s="116">
        <v>36.04</v>
      </c>
      <c r="I9" s="116">
        <v>37.059508000000001</v>
      </c>
      <c r="M9" s="53" t="str">
        <f>"100% "&amp;'Summary Dashboard'!$B$9</f>
        <v>100% Total Income</v>
      </c>
      <c r="P9" s="56">
        <v>1</v>
      </c>
      <c r="Q9" s="60">
        <f>IF($L$3="Target",VLOOKUP($M9,$C$4:$I$33,2,FALSE),IF($L$3="Achieved",VLOOKUP($M9,$C$4:$I$33,3,FALSE),""))</f>
        <v>632.245</v>
      </c>
      <c r="R9" s="60"/>
      <c r="S9" s="60">
        <f>IF($L$3="Target",VLOOKUP($M9,$C$4:$I$33,4,FALSE),IF($L$3="Achieved",VLOOKUP($M9,$C$4:$I$33,5,FALSE),""))</f>
        <v>1214</v>
      </c>
      <c r="T9" s="60"/>
      <c r="U9" s="60">
        <f>IF($L$3="Target",VLOOKUP($M9,$C$4:$I$33,6,FALSE),IF($L$3="Achieved",VLOOKUP($M9,$C$4:$I$33,7,FALSE),""))</f>
        <v>2083.08</v>
      </c>
      <c r="V9" s="72"/>
      <c r="W9" s="60"/>
      <c r="X9" s="60"/>
      <c r="Y9" s="60"/>
      <c r="Z9" s="255" t="s">
        <v>78</v>
      </c>
      <c r="AA9" s="60"/>
      <c r="AB9" s="59"/>
      <c r="AH9" s="111"/>
      <c r="AI9" s="111"/>
      <c r="AJ9" s="111"/>
    </row>
    <row r="10" spans="1:38" ht="15">
      <c r="A10" s="52"/>
      <c r="B10" s="414" t="s">
        <v>648</v>
      </c>
      <c r="C10" s="115" t="s">
        <v>250</v>
      </c>
      <c r="D10" s="116">
        <v>9.99</v>
      </c>
      <c r="E10" s="116">
        <v>8.8413032499999993</v>
      </c>
      <c r="F10" s="116">
        <v>18.3</v>
      </c>
      <c r="G10" s="116">
        <v>17.784320000000001</v>
      </c>
      <c r="H10" s="116">
        <v>33.49</v>
      </c>
      <c r="I10" s="116">
        <v>33.815199</v>
      </c>
      <c r="M10" s="53" t="str">
        <f>"75% "&amp;'Summary Dashboard'!$B$9</f>
        <v>75% Total Income</v>
      </c>
      <c r="P10" s="56">
        <v>0.75</v>
      </c>
      <c r="Q10" s="60">
        <f t="shared" ref="Q10:Q13" si="0">IF($L$3="Target",VLOOKUP($M10,$C$4:$I$33,2,FALSE),IF($L$3="Achieved",VLOOKUP($M10,$C$4:$I$33,3,FALSE),""))</f>
        <v>591.17000000000007</v>
      </c>
      <c r="R10" s="60"/>
      <c r="S10" s="60">
        <f t="shared" ref="S10:S13" si="1">IF($L$3="Target",VLOOKUP($M10,$C$4:$I$33,4,FALSE),IF($L$3="Achieved",VLOOKUP($M10,$C$4:$I$33,5,FALSE),""))</f>
        <v>1127.29</v>
      </c>
      <c r="T10" s="60"/>
      <c r="U10" s="60">
        <f t="shared" ref="U10:U13" si="2">IF($L$3="Target",VLOOKUP($M10,$C$4:$I$33,6,FALSE),IF($L$3="Achieved",VLOOKUP($M10,$C$4:$I$33,7,FALSE),""))</f>
        <v>1942.82</v>
      </c>
      <c r="V10" s="72"/>
      <c r="W10" s="60"/>
      <c r="X10" s="60"/>
      <c r="Y10" s="60"/>
      <c r="Z10" s="60"/>
      <c r="AA10" s="60"/>
      <c r="AB10" s="59"/>
    </row>
    <row r="11" spans="1:38" ht="15">
      <c r="A11" s="52"/>
      <c r="B11" s="414" t="s">
        <v>649</v>
      </c>
      <c r="C11" s="115" t="s">
        <v>251</v>
      </c>
      <c r="D11" s="116">
        <v>8.64</v>
      </c>
      <c r="E11" s="116">
        <v>8.2727725000000003</v>
      </c>
      <c r="F11" s="116">
        <v>16.725000000000001</v>
      </c>
      <c r="G11" s="116">
        <v>16.773155000000003</v>
      </c>
      <c r="H11" s="116">
        <v>30.939999999999998</v>
      </c>
      <c r="I11" s="116">
        <v>30.570890000000002</v>
      </c>
      <c r="M11" s="53" t="str">
        <f>"50% "&amp;'Summary Dashboard'!$B$9</f>
        <v>50% Total Income</v>
      </c>
      <c r="P11" s="56">
        <v>0.5</v>
      </c>
      <c r="Q11" s="60">
        <f t="shared" si="0"/>
        <v>501.9</v>
      </c>
      <c r="R11" s="60"/>
      <c r="S11" s="60">
        <f t="shared" si="1"/>
        <v>1016.335</v>
      </c>
      <c r="T11" s="60"/>
      <c r="U11" s="60">
        <f t="shared" si="2"/>
        <v>1802.56</v>
      </c>
      <c r="V11" s="72"/>
      <c r="W11" s="61"/>
      <c r="X11" s="61"/>
      <c r="Y11" s="61"/>
      <c r="Z11" s="52">
        <v>0.95</v>
      </c>
      <c r="AA11" s="61"/>
      <c r="AB11" s="59"/>
    </row>
    <row r="12" spans="1:38" ht="15">
      <c r="A12" s="52"/>
      <c r="B12" s="414" t="s">
        <v>650</v>
      </c>
      <c r="C12" s="115" t="s">
        <v>252</v>
      </c>
      <c r="D12" s="116">
        <v>7.83</v>
      </c>
      <c r="E12" s="116">
        <v>6.6764667500000003</v>
      </c>
      <c r="F12" s="116">
        <v>13.4625</v>
      </c>
      <c r="G12" s="116">
        <v>14.000275000000002</v>
      </c>
      <c r="H12" s="116">
        <v>28.39</v>
      </c>
      <c r="I12" s="116">
        <v>27.326581000000004</v>
      </c>
      <c r="M12" s="53" t="str">
        <f>"25% "&amp;'Summary Dashboard'!$B$9</f>
        <v>25% Total Income</v>
      </c>
      <c r="P12" s="56">
        <v>0.25</v>
      </c>
      <c r="Q12" s="60">
        <f t="shared" si="0"/>
        <v>440.17</v>
      </c>
      <c r="R12" s="60"/>
      <c r="S12" s="60">
        <f t="shared" si="1"/>
        <v>819.3175</v>
      </c>
      <c r="T12" s="60"/>
      <c r="U12" s="60">
        <f t="shared" si="2"/>
        <v>1662.3</v>
      </c>
      <c r="V12" s="72"/>
      <c r="W12" s="60"/>
      <c r="X12" s="60"/>
      <c r="Y12" s="60"/>
      <c r="Z12" s="52">
        <v>0.9</v>
      </c>
      <c r="AA12" s="60"/>
      <c r="AB12" s="59"/>
    </row>
    <row r="13" spans="1:38" ht="15">
      <c r="A13" s="52"/>
      <c r="B13" s="414" t="s">
        <v>651</v>
      </c>
      <c r="C13" s="115" t="s">
        <v>586</v>
      </c>
      <c r="D13" s="116">
        <v>7.0200000000000005</v>
      </c>
      <c r="E13" s="116">
        <v>6.0166340000000007</v>
      </c>
      <c r="F13" s="116">
        <v>12</v>
      </c>
      <c r="G13" s="116">
        <v>10.912825</v>
      </c>
      <c r="H13" s="116">
        <v>25.84</v>
      </c>
      <c r="I13" s="116">
        <v>24.082272000000003</v>
      </c>
      <c r="M13" s="53" t="str">
        <f>"0% "&amp;'Summary Dashboard'!$B$9</f>
        <v>0% Total Income</v>
      </c>
      <c r="P13" s="56">
        <v>0</v>
      </c>
      <c r="Q13" s="60">
        <f t="shared" si="0"/>
        <v>398.86</v>
      </c>
      <c r="R13" s="60"/>
      <c r="S13" s="60">
        <f t="shared" si="1"/>
        <v>734.52</v>
      </c>
      <c r="T13" s="60"/>
      <c r="U13" s="60">
        <f t="shared" si="2"/>
        <v>1522.04</v>
      </c>
      <c r="V13" s="72"/>
      <c r="W13" s="60"/>
      <c r="X13" s="60"/>
      <c r="Y13" s="60"/>
      <c r="Z13" s="52">
        <v>0.85</v>
      </c>
      <c r="AA13" s="60"/>
      <c r="AB13" s="60"/>
      <c r="AH13" s="34"/>
      <c r="AI13" s="34"/>
      <c r="AJ13" s="34"/>
    </row>
    <row r="14" spans="1:38" ht="15">
      <c r="A14" s="52"/>
      <c r="B14" s="414" t="s">
        <v>652</v>
      </c>
      <c r="C14" s="115" t="s">
        <v>592</v>
      </c>
      <c r="D14" s="116">
        <v>621.85</v>
      </c>
      <c r="E14" s="116">
        <v>599.39255000000003</v>
      </c>
      <c r="F14" s="116">
        <v>1194.2</v>
      </c>
      <c r="G14" s="116">
        <v>1085.6769999999999</v>
      </c>
      <c r="H14" s="116">
        <v>2047.04</v>
      </c>
      <c r="I14" s="116">
        <v>2240.9553999999998</v>
      </c>
      <c r="P14" s="56"/>
      <c r="Q14" s="108" t="s">
        <v>20</v>
      </c>
      <c r="R14" s="109"/>
      <c r="S14" s="108" t="s">
        <v>20</v>
      </c>
      <c r="T14" s="109"/>
      <c r="U14" s="108" t="s">
        <v>20</v>
      </c>
      <c r="V14" s="72"/>
      <c r="W14" s="60"/>
      <c r="X14" s="60"/>
      <c r="Y14" s="60"/>
      <c r="Z14" s="52">
        <v>0.8</v>
      </c>
      <c r="AA14" s="60"/>
      <c r="AB14" s="60"/>
    </row>
    <row r="15" spans="1:38" ht="15">
      <c r="A15" s="52"/>
      <c r="B15" s="414" t="s">
        <v>653</v>
      </c>
      <c r="C15" s="115" t="s">
        <v>255</v>
      </c>
      <c r="D15" s="116">
        <v>581.18000000000006</v>
      </c>
      <c r="E15" s="116">
        <v>479.55986249999995</v>
      </c>
      <c r="F15" s="116">
        <v>1108.99</v>
      </c>
      <c r="G15" s="116">
        <v>1011.736</v>
      </c>
      <c r="H15" s="116">
        <v>1909.33</v>
      </c>
      <c r="I15" s="116">
        <v>2012.3749499999999</v>
      </c>
      <c r="P15" s="38" t="s">
        <v>84</v>
      </c>
      <c r="Q15" s="58"/>
      <c r="R15" s="58">
        <f>R3-R4</f>
        <v>180.65000000000009</v>
      </c>
      <c r="S15" s="58"/>
      <c r="T15" s="58">
        <f>T3-T4</f>
        <v>335.79999999999995</v>
      </c>
      <c r="U15" s="73"/>
      <c r="V15" s="73">
        <f>V3-V4</f>
        <v>489.92999999999984</v>
      </c>
      <c r="W15" s="58"/>
      <c r="X15" s="40"/>
      <c r="Y15" s="58"/>
      <c r="Z15" s="52">
        <v>0.75</v>
      </c>
      <c r="AA15" s="58"/>
      <c r="AB15" s="40"/>
    </row>
    <row r="16" spans="1:38" ht="15">
      <c r="A16" s="52"/>
      <c r="B16" s="414" t="s">
        <v>654</v>
      </c>
      <c r="C16" s="115" t="s">
        <v>256</v>
      </c>
      <c r="D16" s="116">
        <v>493.26</v>
      </c>
      <c r="E16" s="116">
        <v>426.22762499999999</v>
      </c>
      <c r="F16" s="116">
        <v>999.61000000000013</v>
      </c>
      <c r="G16" s="116">
        <v>904.21375</v>
      </c>
      <c r="H16" s="116">
        <v>1771.62</v>
      </c>
      <c r="I16" s="116">
        <v>1783.7945</v>
      </c>
      <c r="P16" s="38" t="s">
        <v>85</v>
      </c>
      <c r="Q16" s="58"/>
      <c r="R16" s="58">
        <f>R4-R5</f>
        <v>91.859999999999957</v>
      </c>
      <c r="S16" s="58"/>
      <c r="T16" s="58">
        <f>T4-T5</f>
        <v>168.4799999999999</v>
      </c>
      <c r="U16" s="73"/>
      <c r="V16" s="73">
        <f>V4-V5</f>
        <v>297.82999999999993</v>
      </c>
      <c r="W16" s="58"/>
      <c r="X16" s="40"/>
      <c r="Y16" s="58"/>
      <c r="Z16" s="52">
        <v>0.7</v>
      </c>
      <c r="AA16" s="58"/>
      <c r="AB16" s="40"/>
    </row>
    <row r="17" spans="1:28" ht="15">
      <c r="A17" s="52"/>
      <c r="B17" s="414" t="s">
        <v>655</v>
      </c>
      <c r="C17" s="115" t="s">
        <v>257</v>
      </c>
      <c r="D17" s="116">
        <v>432.34000000000003</v>
      </c>
      <c r="E17" s="116">
        <v>351.36101250000002</v>
      </c>
      <c r="F17" s="116">
        <v>805.85500000000002</v>
      </c>
      <c r="G17" s="116">
        <v>838.65775000000008</v>
      </c>
      <c r="H17" s="116">
        <v>1633.91</v>
      </c>
      <c r="I17" s="116">
        <v>1555.21405</v>
      </c>
      <c r="P17" s="38" t="s">
        <v>86</v>
      </c>
      <c r="Q17" s="58"/>
      <c r="R17" s="58">
        <f>R5-R6</f>
        <v>80.069999999999993</v>
      </c>
      <c r="S17" s="58"/>
      <c r="T17" s="58">
        <f>T5-T6</f>
        <v>147.2700000000001</v>
      </c>
      <c r="U17" s="73"/>
      <c r="V17" s="73">
        <f>V5-V6</f>
        <v>196.2800000000002</v>
      </c>
      <c r="W17" s="58"/>
      <c r="X17" s="40"/>
      <c r="Y17" s="58"/>
      <c r="Z17" s="52">
        <v>0.65</v>
      </c>
      <c r="AA17" s="58"/>
      <c r="AB17" s="40"/>
    </row>
    <row r="18" spans="1:28" ht="15">
      <c r="A18" s="52"/>
      <c r="B18" s="414" t="s">
        <v>656</v>
      </c>
      <c r="C18" s="115" t="s">
        <v>587</v>
      </c>
      <c r="D18" s="116">
        <v>391.84000000000003</v>
      </c>
      <c r="E18" s="116">
        <v>300.83170000000001</v>
      </c>
      <c r="F18" s="116">
        <v>722.52</v>
      </c>
      <c r="G18" s="116">
        <v>627.32124999999996</v>
      </c>
      <c r="H18" s="116">
        <v>1496.2</v>
      </c>
      <c r="I18" s="116">
        <v>1326.6336000000001</v>
      </c>
      <c r="P18" s="38" t="s">
        <v>87</v>
      </c>
      <c r="Q18" s="58"/>
      <c r="R18" s="58">
        <f>R6-R7</f>
        <v>88.93</v>
      </c>
      <c r="S18" s="58"/>
      <c r="T18" s="58">
        <f>T6-T7</f>
        <v>122.80999999999995</v>
      </c>
      <c r="U18" s="73"/>
      <c r="V18" s="73">
        <f>V6-V7</f>
        <v>208.49999999999989</v>
      </c>
      <c r="W18" s="58"/>
      <c r="X18" s="40"/>
      <c r="Y18" s="58"/>
      <c r="Z18" s="52">
        <v>0.6</v>
      </c>
      <c r="AA18" s="58"/>
      <c r="AB18" s="40"/>
    </row>
    <row r="19" spans="1:28" ht="15">
      <c r="A19" s="52"/>
      <c r="B19" s="414" t="s">
        <v>657</v>
      </c>
      <c r="C19" s="115" t="s">
        <v>593</v>
      </c>
      <c r="D19" s="116">
        <v>236.85</v>
      </c>
      <c r="E19" s="116">
        <v>214.39254999999997</v>
      </c>
      <c r="F19" s="116">
        <v>534.20000000000005</v>
      </c>
      <c r="G19" s="116">
        <v>465.67699999999996</v>
      </c>
      <c r="H19" s="116">
        <v>987.04</v>
      </c>
      <c r="I19" s="116">
        <v>1180.9554000000001</v>
      </c>
      <c r="P19" s="38"/>
      <c r="Q19" s="40"/>
      <c r="R19" s="40"/>
      <c r="S19" s="40"/>
      <c r="T19" s="40"/>
      <c r="U19" s="74"/>
      <c r="V19" s="74"/>
      <c r="W19" s="40"/>
      <c r="X19" s="40"/>
      <c r="Y19" s="40"/>
      <c r="Z19" s="52">
        <v>0.55000000000000004</v>
      </c>
      <c r="AA19" s="40"/>
      <c r="AB19" s="40"/>
    </row>
    <row r="20" spans="1:28" ht="15">
      <c r="A20" s="52"/>
      <c r="B20" s="414" t="s">
        <v>658</v>
      </c>
      <c r="C20" s="115" t="s">
        <v>260</v>
      </c>
      <c r="D20" s="116">
        <v>211.18</v>
      </c>
      <c r="E20" s="116">
        <v>147.57116249999999</v>
      </c>
      <c r="F20" s="116">
        <v>498.99</v>
      </c>
      <c r="G20" s="116">
        <v>389.21375</v>
      </c>
      <c r="H20" s="116">
        <v>924.32999999999993</v>
      </c>
      <c r="I20" s="116">
        <v>1027.3749499999999</v>
      </c>
      <c r="P20" s="38" t="s">
        <v>88</v>
      </c>
      <c r="Q20" s="58">
        <f>Q9-Q10</f>
        <v>41.074999999999932</v>
      </c>
      <c r="R20" s="58"/>
      <c r="S20" s="58">
        <f>S9-S10</f>
        <v>86.710000000000036</v>
      </c>
      <c r="T20" s="58"/>
      <c r="U20" s="73">
        <f>U9-U10</f>
        <v>140.26</v>
      </c>
      <c r="V20" s="73"/>
      <c r="W20" s="40"/>
      <c r="X20" s="58"/>
      <c r="Y20" s="40"/>
      <c r="Z20" s="52">
        <v>0.5</v>
      </c>
      <c r="AA20" s="40"/>
      <c r="AB20" s="58"/>
    </row>
    <row r="21" spans="1:28" ht="15">
      <c r="A21" s="52"/>
      <c r="B21" s="414" t="s">
        <v>659</v>
      </c>
      <c r="C21" s="115" t="s">
        <v>261</v>
      </c>
      <c r="D21" s="116">
        <v>173.26</v>
      </c>
      <c r="E21" s="116">
        <v>110.20502499999999</v>
      </c>
      <c r="F21" s="116">
        <v>442.11</v>
      </c>
      <c r="G21" s="116">
        <v>371.73599999999999</v>
      </c>
      <c r="H21" s="116">
        <v>861.62</v>
      </c>
      <c r="I21" s="116">
        <v>873.79449999999997</v>
      </c>
      <c r="P21" s="38" t="s">
        <v>85</v>
      </c>
      <c r="Q21" s="58">
        <f>Q10-Q11</f>
        <v>89.270000000000095</v>
      </c>
      <c r="R21" s="58"/>
      <c r="S21" s="58">
        <f>S10-S11</f>
        <v>110.95499999999993</v>
      </c>
      <c r="T21" s="58"/>
      <c r="U21" s="73">
        <f>U10-U11</f>
        <v>140.26</v>
      </c>
      <c r="V21" s="73"/>
      <c r="W21" s="40"/>
      <c r="X21" s="58"/>
      <c r="Y21" s="40"/>
      <c r="Z21" s="52">
        <v>0.45</v>
      </c>
      <c r="AA21" s="40"/>
      <c r="AB21" s="58"/>
    </row>
    <row r="22" spans="1:28" ht="15">
      <c r="A22" s="52"/>
      <c r="B22" s="414" t="s">
        <v>660</v>
      </c>
      <c r="C22" s="115" t="s">
        <v>262</v>
      </c>
      <c r="D22" s="116">
        <v>142.34</v>
      </c>
      <c r="E22" s="116">
        <v>62.611012500000001</v>
      </c>
      <c r="F22" s="116">
        <v>357.10500000000002</v>
      </c>
      <c r="G22" s="116">
        <v>273.65775000000002</v>
      </c>
      <c r="H22" s="116">
        <v>798.91000000000008</v>
      </c>
      <c r="I22" s="116">
        <v>720.21405000000004</v>
      </c>
      <c r="P22" s="38" t="s">
        <v>86</v>
      </c>
      <c r="Q22" s="58">
        <f>Q11-Q12</f>
        <v>61.729999999999961</v>
      </c>
      <c r="R22" s="58"/>
      <c r="S22" s="58">
        <f>S11-S12</f>
        <v>197.01750000000004</v>
      </c>
      <c r="T22" s="58"/>
      <c r="U22" s="73">
        <f>U11-U12</f>
        <v>140.26</v>
      </c>
      <c r="V22" s="73"/>
      <c r="W22" s="40"/>
      <c r="X22" s="58"/>
      <c r="Y22" s="40"/>
      <c r="Z22" s="52">
        <v>0.4</v>
      </c>
      <c r="AA22" s="40"/>
      <c r="AB22" s="58"/>
    </row>
    <row r="23" spans="1:28" ht="15">
      <c r="A23" s="52"/>
      <c r="B23" s="414" t="s">
        <v>661</v>
      </c>
      <c r="C23" s="115" t="s">
        <v>588</v>
      </c>
      <c r="D23" s="116">
        <v>131.84</v>
      </c>
      <c r="E23" s="116">
        <v>0</v>
      </c>
      <c r="F23" s="116">
        <v>322.52</v>
      </c>
      <c r="G23" s="116">
        <v>242.32125000000002</v>
      </c>
      <c r="H23" s="116">
        <v>736.2</v>
      </c>
      <c r="I23" s="116">
        <v>566.6336</v>
      </c>
      <c r="P23" s="38" t="s">
        <v>89</v>
      </c>
      <c r="Q23" s="58">
        <f>Q12-Q13</f>
        <v>41.31</v>
      </c>
      <c r="R23" s="58"/>
      <c r="S23" s="58">
        <f>S12-S13</f>
        <v>84.797500000000014</v>
      </c>
      <c r="T23" s="58"/>
      <c r="U23" s="73">
        <f>U12-U13</f>
        <v>140.26</v>
      </c>
      <c r="V23" s="73"/>
      <c r="W23" s="40"/>
      <c r="X23" s="58"/>
      <c r="Y23" s="40"/>
      <c r="Z23" s="52">
        <v>0.35</v>
      </c>
      <c r="AA23" s="40"/>
      <c r="AB23" s="58"/>
    </row>
    <row r="24" spans="1:28" ht="15">
      <c r="A24" s="52"/>
      <c r="B24" s="414" t="s">
        <v>662</v>
      </c>
      <c r="C24" s="115" t="s">
        <v>594</v>
      </c>
      <c r="D24" s="116">
        <v>385</v>
      </c>
      <c r="E24" s="116">
        <v>385</v>
      </c>
      <c r="F24" s="116">
        <v>660</v>
      </c>
      <c r="G24" s="116">
        <v>640</v>
      </c>
      <c r="H24" s="116">
        <v>1060</v>
      </c>
      <c r="I24" s="116">
        <v>1060</v>
      </c>
      <c r="P24" s="56"/>
      <c r="Q24" s="60"/>
      <c r="R24" s="53" t="str">
        <f>('Summary Dashboard'!$C$13*100)&amp;"% "&amp;'Summary Dashboard'!$B$9</f>
        <v>50% Total Income</v>
      </c>
      <c r="S24" s="60"/>
      <c r="T24" s="53" t="str">
        <f>('Summary Dashboard'!$C$14*100)&amp;"% "&amp;'Summary Dashboard'!$B$9</f>
        <v>50% Total Income</v>
      </c>
      <c r="U24" s="72"/>
      <c r="V24" s="53" t="str">
        <f>('Summary Dashboard'!$C$15*100)&amp;"% "&amp;'Summary Dashboard'!$B$9</f>
        <v>50% Total Income</v>
      </c>
      <c r="W24" s="60"/>
      <c r="X24" s="60"/>
      <c r="Y24" s="60"/>
      <c r="Z24" s="52">
        <v>0.3</v>
      </c>
      <c r="AA24" s="60"/>
      <c r="AB24" s="60"/>
    </row>
    <row r="25" spans="1:28" ht="15">
      <c r="A25" s="52"/>
      <c r="B25" s="414" t="s">
        <v>663</v>
      </c>
      <c r="C25" s="115" t="s">
        <v>265</v>
      </c>
      <c r="D25" s="116">
        <v>370</v>
      </c>
      <c r="E25" s="116">
        <v>346.25</v>
      </c>
      <c r="F25" s="116">
        <v>610</v>
      </c>
      <c r="G25" s="116">
        <v>620</v>
      </c>
      <c r="H25" s="116">
        <v>985</v>
      </c>
      <c r="I25" s="116">
        <v>985</v>
      </c>
      <c r="P25" s="55" t="s">
        <v>90</v>
      </c>
      <c r="Q25" s="60"/>
      <c r="R25" s="60">
        <f>IF($L$3="Target",VLOOKUP($R24,$C$37:$I$160,2,FALSE),IF($L$3="Achieved",VLOOKUP($R24,$C$37:$I$160,3,FALSE),""))</f>
        <v>500.68</v>
      </c>
      <c r="S25" s="60"/>
      <c r="T25" s="60">
        <f>IF($L$3="Target",VLOOKUP($T24,$C$37:$I$160,4,FALSE),IF($L$3="Achieved",VLOOKUP($T24,$C$37:$I$160,5,FALSE),""))</f>
        <v>780.33</v>
      </c>
      <c r="U25" s="72"/>
      <c r="V25" s="60">
        <f>IF($L$3="Target",VLOOKUP($V24,$C$37:$I$160,6,FALSE),IF($L$3="Achieved",VLOOKUP($V24,$C$37:$I$160,7,FALSE),""))</f>
        <v>1285.4000000000001</v>
      </c>
      <c r="W25" s="58"/>
      <c r="X25" s="40"/>
      <c r="Y25" s="58"/>
      <c r="Z25" s="52">
        <v>0.25</v>
      </c>
      <c r="AA25" s="58"/>
      <c r="AB25" s="40"/>
    </row>
    <row r="26" spans="1:28" ht="15">
      <c r="A26" s="52"/>
      <c r="B26" s="414" t="s">
        <v>664</v>
      </c>
      <c r="C26" s="115" t="s">
        <v>266</v>
      </c>
      <c r="D26" s="116">
        <v>320</v>
      </c>
      <c r="E26" s="116">
        <v>320</v>
      </c>
      <c r="F26" s="116">
        <v>557.5</v>
      </c>
      <c r="G26" s="116">
        <v>565</v>
      </c>
      <c r="H26" s="116">
        <v>910</v>
      </c>
      <c r="I26" s="116">
        <v>910</v>
      </c>
      <c r="M26" s="53" t="str">
        <f>"50% "&amp;'Summary Dashboard'!$B$9</f>
        <v>50% Total Income</v>
      </c>
      <c r="P26" s="55" t="s">
        <v>93</v>
      </c>
      <c r="Q26" s="60">
        <f>IF($L$3="Target",VLOOKUP($M26,$C$4:$I$33,2,FALSE),IF($L$3="Achieved",VLOOKUP($M26,$C$4:$I$33,3,FALSE)))</f>
        <v>501.9</v>
      </c>
      <c r="R26" s="60"/>
      <c r="S26" s="60">
        <f>IF($L$3="Target",VLOOKUP($M26,$C$4:$I$33,4,FALSE),IF($L$3="Achieved",VLOOKUP($M26,$C$4:$I$33,5,FALSE)))</f>
        <v>1016.335</v>
      </c>
      <c r="T26" s="60"/>
      <c r="U26" s="60">
        <f>IF($L$3="Target",VLOOKUP($M26,$C$4:$I$33,6,FALSE),IF($L$3="Achieved",VLOOKUP($M26,$C$4:$I$33,7,FALSE)))</f>
        <v>1802.56</v>
      </c>
      <c r="V26" s="72"/>
      <c r="W26" s="40"/>
      <c r="X26" s="58"/>
      <c r="Y26" s="40"/>
      <c r="Z26" s="52">
        <v>0.2</v>
      </c>
      <c r="AA26" s="40"/>
      <c r="AB26" s="58"/>
    </row>
    <row r="27" spans="1:28" ht="15">
      <c r="A27" s="52"/>
      <c r="B27" s="414" t="s">
        <v>665</v>
      </c>
      <c r="C27" s="115" t="s">
        <v>267</v>
      </c>
      <c r="D27" s="116">
        <v>290</v>
      </c>
      <c r="E27" s="116">
        <v>280</v>
      </c>
      <c r="F27" s="116">
        <v>448.75</v>
      </c>
      <c r="G27" s="116">
        <v>515</v>
      </c>
      <c r="H27" s="116">
        <v>835</v>
      </c>
      <c r="I27" s="116">
        <v>835</v>
      </c>
      <c r="P27" s="38"/>
      <c r="Q27" s="38"/>
      <c r="R27" s="38"/>
      <c r="S27" s="38"/>
      <c r="T27" s="38"/>
      <c r="U27" s="75"/>
      <c r="V27" s="75"/>
      <c r="W27" s="40"/>
      <c r="X27" s="40"/>
      <c r="Y27" s="40"/>
      <c r="Z27" s="52">
        <v>0.15</v>
      </c>
      <c r="AA27" s="40"/>
      <c r="AB27" s="40"/>
    </row>
    <row r="28" spans="1:28" ht="15">
      <c r="A28" s="52"/>
      <c r="B28" s="414" t="s">
        <v>666</v>
      </c>
      <c r="C28" s="115" t="s">
        <v>589</v>
      </c>
      <c r="D28" s="116">
        <v>260</v>
      </c>
      <c r="E28" s="116">
        <v>260</v>
      </c>
      <c r="F28" s="116">
        <v>400</v>
      </c>
      <c r="G28" s="116">
        <v>385</v>
      </c>
      <c r="H28" s="116">
        <v>760</v>
      </c>
      <c r="I28" s="116">
        <v>760</v>
      </c>
      <c r="P28" s="66" t="s">
        <v>99</v>
      </c>
      <c r="Q28" s="67">
        <f>Q26-R25</f>
        <v>1.2199999999999704</v>
      </c>
      <c r="R28" s="67"/>
      <c r="S28" s="67">
        <f>S26-T25</f>
        <v>236.005</v>
      </c>
      <c r="T28" s="67"/>
      <c r="U28" s="76">
        <f>U26-V25</f>
        <v>517.15999999999985</v>
      </c>
      <c r="V28" s="76"/>
      <c r="W28" s="62"/>
      <c r="X28" s="40"/>
      <c r="Y28" s="62"/>
      <c r="Z28" s="52">
        <v>0.1</v>
      </c>
      <c r="AA28" s="62"/>
      <c r="AB28" s="40"/>
    </row>
    <row r="29" spans="1:28" ht="15">
      <c r="A29" s="52"/>
      <c r="B29" s="414" t="s">
        <v>667</v>
      </c>
      <c r="C29" s="115" t="s">
        <v>598</v>
      </c>
      <c r="D29" s="116">
        <v>519.75</v>
      </c>
      <c r="E29" s="116">
        <v>476.87254999999999</v>
      </c>
      <c r="F29" s="116">
        <v>990</v>
      </c>
      <c r="G29" s="116">
        <v>1003.997</v>
      </c>
      <c r="H29" s="116">
        <v>1802</v>
      </c>
      <c r="I29" s="116">
        <v>1852.9754</v>
      </c>
      <c r="P29" s="66" t="s">
        <v>100</v>
      </c>
      <c r="Q29" s="41">
        <f>Q28/R25</f>
        <v>2.4366861068945644E-3</v>
      </c>
      <c r="R29" s="41"/>
      <c r="S29" s="41">
        <f>S28/T25</f>
        <v>0.3024425563543629</v>
      </c>
      <c r="T29" s="41"/>
      <c r="U29" s="77">
        <f>U28/V25</f>
        <v>0.40233390384316153</v>
      </c>
      <c r="V29" s="77"/>
      <c r="W29" s="63"/>
      <c r="X29" s="40"/>
      <c r="Y29" s="63"/>
      <c r="Z29" s="52">
        <v>0.05</v>
      </c>
      <c r="AA29" s="63"/>
      <c r="AB29" s="40"/>
    </row>
    <row r="30" spans="1:28" ht="15">
      <c r="A30" s="52"/>
      <c r="B30" s="414" t="s">
        <v>668</v>
      </c>
      <c r="C30" s="115" t="s">
        <v>599</v>
      </c>
      <c r="D30" s="116">
        <v>499.5</v>
      </c>
      <c r="E30" s="116">
        <v>442.06516249999999</v>
      </c>
      <c r="F30" s="116">
        <v>915</v>
      </c>
      <c r="G30" s="116">
        <v>889.21600000000001</v>
      </c>
      <c r="H30" s="116">
        <v>1674.5</v>
      </c>
      <c r="I30" s="116">
        <v>1690.7599500000001</v>
      </c>
      <c r="P30" s="38"/>
      <c r="Q30" s="38"/>
      <c r="R30" s="38"/>
      <c r="S30" s="38"/>
      <c r="T30" s="38"/>
      <c r="U30" s="75"/>
      <c r="V30" s="75"/>
      <c r="W30" s="40"/>
      <c r="X30" s="40"/>
      <c r="Y30" s="40"/>
      <c r="Z30" s="40"/>
      <c r="AA30" s="40"/>
      <c r="AB30" s="40"/>
    </row>
    <row r="31" spans="1:28" ht="15">
      <c r="A31" s="52"/>
      <c r="B31" s="414" t="s">
        <v>669</v>
      </c>
      <c r="C31" s="115" t="s">
        <v>600</v>
      </c>
      <c r="D31" s="116">
        <v>432</v>
      </c>
      <c r="E31" s="116">
        <v>413.63862499999999</v>
      </c>
      <c r="F31" s="116">
        <v>836.25</v>
      </c>
      <c r="G31" s="116">
        <v>838.65775000000008</v>
      </c>
      <c r="H31" s="116">
        <v>1547</v>
      </c>
      <c r="I31" s="116">
        <v>1528.5445</v>
      </c>
      <c r="P31" s="38" t="s">
        <v>91</v>
      </c>
      <c r="Q31" s="38" t="str">
        <f>IF(Q28&gt;=0, ROUND(Q28,0) &amp;"k"&amp; CHAR(10) &amp; TEXT(Q29,"0%"),NA())</f>
        <v>1k
0%</v>
      </c>
      <c r="R31" s="38"/>
      <c r="S31" s="38" t="str">
        <f>IF(S28&gt;=0, ROUND(S28,0) &amp;"k"&amp; CHAR(10) &amp; TEXT(S29,"0%"),NA())</f>
        <v>236k
30%</v>
      </c>
      <c r="T31" s="38"/>
      <c r="U31" s="75" t="str">
        <f>IF(U28&gt;=0, ROUND(U28,0) &amp;"k"&amp; CHAR(10) &amp; TEXT(U29,"0%"),NA())</f>
        <v>517k
40%</v>
      </c>
      <c r="V31" s="75"/>
      <c r="W31" s="108"/>
      <c r="X31" s="109"/>
      <c r="Y31" s="108"/>
      <c r="Z31" s="109"/>
      <c r="AA31" s="108"/>
      <c r="AB31" s="40"/>
    </row>
    <row r="32" spans="1:28" ht="15">
      <c r="A32" s="52"/>
      <c r="B32" s="414" t="s">
        <v>670</v>
      </c>
      <c r="C32" s="115" t="s">
        <v>601</v>
      </c>
      <c r="D32" s="116">
        <v>391.5</v>
      </c>
      <c r="E32" s="116">
        <v>333.82333749999998</v>
      </c>
      <c r="F32" s="116">
        <v>673.125</v>
      </c>
      <c r="G32" s="116">
        <v>700.01375000000007</v>
      </c>
      <c r="H32" s="116">
        <v>1419.5</v>
      </c>
      <c r="I32" s="116">
        <v>1366.3290500000001</v>
      </c>
      <c r="P32" s="38" t="s">
        <v>92</v>
      </c>
      <c r="Q32" s="38" t="e">
        <f>IF(Q28&lt;0, ROUND(Q28,0) &amp;"k"&amp; CHAR(10) &amp; TEXT(Q29,"0%"),NA())</f>
        <v>#N/A</v>
      </c>
      <c r="R32" s="38"/>
      <c r="S32" s="38" t="e">
        <f>IF(S28&lt;0, ROUND(S28,0) &amp;"k"&amp; CHAR(10) &amp; TEXT(S29,"0%"),NA())</f>
        <v>#N/A</v>
      </c>
      <c r="T32" s="38"/>
      <c r="U32" s="75" t="e">
        <f>IF(U28&lt;0, ROUND(U28,0) &amp;"k"&amp; CHAR(10) &amp; TEXT(U29,"0%"),NA())</f>
        <v>#N/A</v>
      </c>
      <c r="V32" s="75"/>
      <c r="W32" s="108"/>
      <c r="X32" s="109"/>
      <c r="Y32" s="108"/>
      <c r="Z32" s="109"/>
      <c r="AA32" s="108"/>
      <c r="AB32" s="40"/>
    </row>
    <row r="33" spans="1:29" ht="15">
      <c r="A33" s="52"/>
      <c r="B33" s="414" t="s">
        <v>671</v>
      </c>
      <c r="C33" s="115" t="s">
        <v>602</v>
      </c>
      <c r="D33" s="116">
        <v>351</v>
      </c>
      <c r="E33" s="116">
        <v>300.83170000000001</v>
      </c>
      <c r="F33" s="116">
        <v>600</v>
      </c>
      <c r="G33" s="116">
        <v>545.64125000000001</v>
      </c>
      <c r="H33" s="116">
        <v>1292</v>
      </c>
      <c r="I33" s="116">
        <v>1204.1136000000001</v>
      </c>
      <c r="P33" s="38"/>
      <c r="Q33" s="75" t="str">
        <f>IF(AND(Q26=0,R25=0),"0k",IF(AND(Q26&gt;0,R25=0),W34,IF(AND(Q26&gt;0,R25&gt;0),Q34,IF(AND(Q26=0,R25&gt;0),W34))))</f>
        <v>+1k
+0%</v>
      </c>
      <c r="R33" s="40"/>
      <c r="S33" s="75" t="str">
        <f>IF(ISBLANK(T25),"N.A",IF(AND(S26=0,T25=0),"0k",IF(AND(S26&gt;0,T25=0),Y34,IF(AND(S26&gt;0,T25&gt;0),S34,IF(AND(S26=0,T25&gt;0),Y34)))))</f>
        <v>+236k
+30%</v>
      </c>
      <c r="T33" s="40"/>
      <c r="U33" s="75" t="str">
        <f>IF(ISBLANK(V25),"N.A",IF(AND(U26=0,V25=0),"0k",IF(AND(U26&gt;0,V25=0),AA34,IF(AND(U26&gt;0,V25&gt;0),U34,IF(AND(U26=0,V25&gt;0),AA34)))))</f>
        <v>+517k
+40%</v>
      </c>
      <c r="V33" s="74"/>
      <c r="W33" s="40"/>
      <c r="X33" s="40"/>
      <c r="Y33" s="40"/>
      <c r="Z33" s="40"/>
      <c r="AA33" s="40"/>
      <c r="AB33" s="40"/>
    </row>
    <row r="34" spans="1:29" ht="15">
      <c r="C34" s="107"/>
      <c r="P34" s="79" t="s">
        <v>245</v>
      </c>
      <c r="Q34" s="79" t="str">
        <f>IFERROR(IF(Q28&gt;=0,IF(Q28&gt;=1000,"+" &amp; TEXT(ROUND(Q28,0),"0,00") &amp;"k"&amp; CHAR(10) &amp; TEXT(Q29,"+0%"),"+" &amp; ROUND(Q28,0) &amp;"k"&amp; CHAR(10) &amp; TEXT(Q29,"+0%")),IF(Q28&lt;=-1000,TEXT(ROUND(Q28,0),"0,00") &amp;"k"&amp; CHAR(10) &amp; TEXT(Q29,"0%"),ROUND(Q28,0) &amp;"k"&amp; CHAR(10) &amp; TEXT(Q29,"0%"))),"N.A")</f>
        <v>+1k
+0%</v>
      </c>
      <c r="R34" s="79"/>
      <c r="S34" s="79" t="str">
        <f>IFERROR(IF(S28&gt;=0,IF(S28&gt;=1000,"+" &amp; TEXT(ROUND(S28,0),"0,00") &amp;"k"&amp; CHAR(10) &amp; TEXT(S29,"+0%"),"+" &amp; ROUND(S28,0) &amp;"k"&amp; CHAR(10) &amp; TEXT(S29,"+0%")),IF(S28&lt;=-1000,TEXT(ROUND(S28,0),"0,00") &amp;"k"&amp; CHAR(10) &amp; TEXT(S29,"0%"),ROUND(S28,0) &amp;"k"&amp; CHAR(10) &amp; TEXT(S29,"0%"))),"N.A")</f>
        <v>+236k
+30%</v>
      </c>
      <c r="T34" s="79"/>
      <c r="U34" s="79" t="str">
        <f>IFERROR(IF(U28&gt;=0,IF(U28&gt;=1000,"+" &amp; TEXT(ROUND(U28,0),"0,00") &amp;"k"&amp; CHAR(10) &amp; TEXT(U29,"+0%"),"+" &amp; ROUND(U28,0) &amp;"k"&amp; CHAR(10) &amp; TEXT(U29,"+0%")),IF(U28&lt;=-1000,TEXT(ROUND(U28,0),"0,00") &amp;"k"&amp; CHAR(10) &amp; TEXT(U29,"0%"),ROUND(U28,0) &amp;"k"&amp; CHAR(10) &amp; TEXT(U29,"0%"))),"N.A")</f>
        <v>+517k
+40%</v>
      </c>
      <c r="V34" s="369" t="s">
        <v>244</v>
      </c>
      <c r="W34" s="79" t="str">
        <f>IFERROR(IF(AND(Q28&gt;=0,R25=0),IF(Q28&gt;=1000,"+" &amp; TEXT(ROUND(Q28,0),"0,00")&amp;"k","+" &amp; ROUND(Q28,0) &amp;"k"),IF(AND(Q28&lt;=-1000,R25=0),TEXT(ROUND(Q28,0),"0,00") &amp;"k",ROUND(Q28,0) &amp;"k")),"N.A")</f>
        <v>1k</v>
      </c>
      <c r="X34" s="79"/>
      <c r="Y34" s="79" t="str">
        <f>IFERROR(IF(AND(S28&gt;=0,T25=0),IF(S28&gt;=1000,"+" &amp; TEXT(ROUND(S28,0),"0,00")&amp;"k","+" &amp; ROUND(S28,0) &amp;"k"),IF(AND(S28&lt;=-1000,T25=0),TEXT(ROUND(S28,0),"0,00") &amp;"k",ROUND(S28,0) &amp;"k")),"N.A")</f>
        <v>236k</v>
      </c>
      <c r="Z34" s="79"/>
      <c r="AA34" s="79" t="str">
        <f>IFERROR(IF(AND(U28&gt;=0,V25=0),IF(U28&gt;=1000,"+" &amp; TEXT(ROUND(U28,0),"0,00")&amp;"k","+" &amp; ROUND(U28,0) &amp;"k"),IF(AND(U28&lt;=-1000,V25=0),TEXT(ROUND(U28,0),"0,00") &amp;"k",ROUND(U28,0) &amp;"k")),"N.A")</f>
        <v>517k</v>
      </c>
      <c r="AB34" s="60"/>
    </row>
    <row r="35" spans="1:29" ht="15">
      <c r="C35" s="107"/>
      <c r="P35" s="66" t="s">
        <v>98</v>
      </c>
      <c r="Q35" s="53">
        <f>IF('Summary Dashboard'!$B$9="Total Deferred",MAX($Q$3:$V$13)/800,MAX($Q$3:$V$13)/200)</f>
        <v>10.4154</v>
      </c>
      <c r="R35" s="53">
        <f>IF('Summary Dashboard'!$B$9="Total Deferred",MAX($Q$3:$V$13)/800,MAX($Q$3:$V$13)/200)</f>
        <v>10.4154</v>
      </c>
      <c r="S35" s="53">
        <f>IF('Summary Dashboard'!$B$9="Total Deferred",MAX($Q$3:$V$13)/800,MAX($Q$3:$V$13)/200)</f>
        <v>10.4154</v>
      </c>
      <c r="T35" s="53">
        <f>IF('Summary Dashboard'!$B$9="Total Deferred",MAX($Q$3:$V$13)/800,MAX($Q$3:$V$13)/200)</f>
        <v>10.4154</v>
      </c>
      <c r="U35" s="53">
        <f>IF('Summary Dashboard'!$B$9="Total Deferred",MAX($Q$3:$V$13)/800,MAX($Q$3:$V$13)/200)</f>
        <v>10.4154</v>
      </c>
      <c r="V35" s="53">
        <f>IF('Summary Dashboard'!$B$9="Total Deferred",MAX($Q$3:$V$13)/800,MAX($Q$3:$V$13)/200)</f>
        <v>10.4154</v>
      </c>
      <c r="W35" s="60"/>
      <c r="X35" s="60"/>
      <c r="Y35" s="60"/>
      <c r="Z35" s="60"/>
      <c r="AA35" s="60"/>
      <c r="AB35" s="60"/>
    </row>
    <row r="36" spans="1:29" ht="15">
      <c r="B36" s="53" t="s">
        <v>82</v>
      </c>
      <c r="C36" s="107"/>
      <c r="D36" s="53" t="s">
        <v>50</v>
      </c>
      <c r="E36" s="53" t="s">
        <v>51</v>
      </c>
      <c r="F36" s="53" t="s">
        <v>52</v>
      </c>
      <c r="G36" s="53" t="s">
        <v>53</v>
      </c>
      <c r="H36" s="53" t="s">
        <v>54</v>
      </c>
      <c r="I36" s="53" t="s">
        <v>55</v>
      </c>
      <c r="P36" s="38"/>
      <c r="Q36" s="38"/>
      <c r="R36" s="38"/>
      <c r="S36" s="38"/>
      <c r="T36" s="38"/>
      <c r="U36" s="38"/>
      <c r="V36" s="38"/>
      <c r="W36" s="40"/>
      <c r="X36" s="40"/>
      <c r="Y36" s="40"/>
      <c r="Z36" s="40"/>
      <c r="AA36" s="40"/>
      <c r="AB36" s="40"/>
    </row>
    <row r="37" spans="1:29" ht="15">
      <c r="A37" s="52"/>
      <c r="B37" s="414" t="s">
        <v>672</v>
      </c>
      <c r="C37" s="107" t="s">
        <v>177</v>
      </c>
      <c r="D37" s="54">
        <v>773.19</v>
      </c>
      <c r="E37" s="54">
        <v>833.39</v>
      </c>
      <c r="F37" s="54">
        <v>1284.6099999999999</v>
      </c>
      <c r="G37" s="54">
        <v>1475.5</v>
      </c>
      <c r="H37" s="54">
        <v>2073.16</v>
      </c>
      <c r="I37" s="54">
        <v>2820.03</v>
      </c>
      <c r="M37" s="52"/>
      <c r="P37" s="38"/>
      <c r="Q37" s="38" t="s">
        <v>83</v>
      </c>
      <c r="R37" s="38"/>
      <c r="S37" s="38" t="s">
        <v>83</v>
      </c>
      <c r="T37" s="38"/>
      <c r="U37" s="38" t="s">
        <v>83</v>
      </c>
      <c r="V37" s="38"/>
      <c r="W37" s="40"/>
      <c r="X37" s="40"/>
      <c r="Y37" s="40"/>
      <c r="Z37" s="40"/>
      <c r="AA37" s="40"/>
      <c r="AB37" s="40"/>
    </row>
    <row r="38" spans="1:29" ht="15">
      <c r="A38" s="52"/>
      <c r="B38" s="414" t="s">
        <v>673</v>
      </c>
      <c r="C38" s="107" t="s">
        <v>182</v>
      </c>
      <c r="D38" s="54">
        <v>694.81</v>
      </c>
      <c r="E38" s="54">
        <v>750.06</v>
      </c>
      <c r="F38" s="54">
        <v>1136.5899999999999</v>
      </c>
      <c r="G38" s="54">
        <v>1349.1</v>
      </c>
      <c r="H38" s="54">
        <v>1819.4</v>
      </c>
      <c r="I38" s="54">
        <v>2143.29</v>
      </c>
      <c r="M38" s="53" t="str">
        <f>"95% "&amp;'Summary Dashboard'!$B$9</f>
        <v>95% Total Income</v>
      </c>
      <c r="Q38" s="60"/>
      <c r="R38" s="60">
        <f t="shared" ref="R38:R56" si="3">IF($L$3="Target",VLOOKUP($M38,$C$37:$I$160,2,FALSE),IF($L$3="Achieved",VLOOKUP($M38,$C$37:$I$160,3,FALSE),""))</f>
        <v>773.19</v>
      </c>
      <c r="S38" s="60"/>
      <c r="T38" s="60">
        <f t="shared" ref="T38:T56" si="4">IF($L$3="Target",VLOOKUP($M38,$C$37:$I$160,4,FALSE),IF($L$3="Achieved",VLOOKUP($M38,$C$37:$I$160,5,FALSE),""))</f>
        <v>1284.6099999999999</v>
      </c>
      <c r="U38" s="60"/>
      <c r="V38" s="60">
        <f t="shared" ref="V38:V56" si="5">IF($L$3="Target",VLOOKUP($M38,$C$37:$I$160,6,FALSE),IF($L$3="Achieved",VLOOKUP($M38,$C$37:$I$160,7,FALSE),""))</f>
        <v>2073.16</v>
      </c>
      <c r="W38" s="61"/>
      <c r="X38" s="61"/>
      <c r="Y38" s="61"/>
      <c r="Z38" s="61"/>
      <c r="AA38" s="61"/>
      <c r="AB38" s="61"/>
    </row>
    <row r="39" spans="1:29" ht="15">
      <c r="A39" s="52"/>
      <c r="B39" s="414" t="s">
        <v>674</v>
      </c>
      <c r="C39" s="107" t="s">
        <v>183</v>
      </c>
      <c r="D39" s="54">
        <v>651.77</v>
      </c>
      <c r="E39" s="54">
        <v>695.65</v>
      </c>
      <c r="F39" s="54">
        <v>1077.29</v>
      </c>
      <c r="G39" s="54">
        <v>1184.94</v>
      </c>
      <c r="H39" s="54">
        <v>1782.47</v>
      </c>
      <c r="I39" s="54">
        <v>1956.24</v>
      </c>
      <c r="M39" s="53" t="str">
        <f>"90% "&amp;'Summary Dashboard'!$B$9</f>
        <v>90% Total Income</v>
      </c>
      <c r="Q39" s="60"/>
      <c r="R39" s="60">
        <f t="shared" si="3"/>
        <v>694.81</v>
      </c>
      <c r="S39" s="60"/>
      <c r="T39" s="60">
        <f t="shared" si="4"/>
        <v>1136.5899999999999</v>
      </c>
      <c r="U39" s="60"/>
      <c r="V39" s="60">
        <f t="shared" si="5"/>
        <v>1819.4</v>
      </c>
    </row>
    <row r="40" spans="1:29" ht="15">
      <c r="A40" s="52"/>
      <c r="B40" s="414" t="s">
        <v>675</v>
      </c>
      <c r="C40" s="107" t="s">
        <v>184</v>
      </c>
      <c r="D40" s="54">
        <v>611.5</v>
      </c>
      <c r="E40" s="54">
        <v>627.17999999999995</v>
      </c>
      <c r="F40" s="54">
        <v>1022.7</v>
      </c>
      <c r="G40" s="54">
        <v>1094.68</v>
      </c>
      <c r="H40" s="54">
        <v>1692.49</v>
      </c>
      <c r="I40" s="54">
        <v>1837.34</v>
      </c>
      <c r="M40" s="53" t="str">
        <f>"85% "&amp;'Summary Dashboard'!$B$9</f>
        <v>85% Total Income</v>
      </c>
      <c r="Q40" s="60"/>
      <c r="R40" s="60">
        <f t="shared" si="3"/>
        <v>651.77</v>
      </c>
      <c r="S40" s="60"/>
      <c r="T40" s="60">
        <f t="shared" si="4"/>
        <v>1077.29</v>
      </c>
      <c r="U40" s="60"/>
      <c r="V40" s="60">
        <f t="shared" si="5"/>
        <v>1782.47</v>
      </c>
    </row>
    <row r="41" spans="1:29" ht="15">
      <c r="A41" s="52"/>
      <c r="B41" s="414" t="s">
        <v>676</v>
      </c>
      <c r="C41" s="107" t="s">
        <v>178</v>
      </c>
      <c r="D41" s="54">
        <v>592.54</v>
      </c>
      <c r="E41" s="54">
        <v>576.64</v>
      </c>
      <c r="F41" s="54">
        <v>948.81</v>
      </c>
      <c r="G41" s="54">
        <v>973.49</v>
      </c>
      <c r="H41" s="54">
        <v>1583.23</v>
      </c>
      <c r="I41" s="54">
        <v>1788.31</v>
      </c>
      <c r="M41" s="53" t="str">
        <f>"80% "&amp;'Summary Dashboard'!$B$9</f>
        <v>80% Total Income</v>
      </c>
      <c r="Q41" s="60"/>
      <c r="R41" s="60">
        <f t="shared" si="3"/>
        <v>611.5</v>
      </c>
      <c r="S41" s="60"/>
      <c r="T41" s="60">
        <f t="shared" si="4"/>
        <v>1022.7</v>
      </c>
      <c r="U41" s="60"/>
      <c r="V41" s="60">
        <f t="shared" si="5"/>
        <v>1692.49</v>
      </c>
    </row>
    <row r="42" spans="1:29" ht="15">
      <c r="A42" s="52"/>
      <c r="B42" s="414" t="s">
        <v>677</v>
      </c>
      <c r="C42" s="107" t="s">
        <v>185</v>
      </c>
      <c r="D42" s="54">
        <v>567.04999999999995</v>
      </c>
      <c r="E42" s="54">
        <v>554.54999999999995</v>
      </c>
      <c r="F42" s="54">
        <v>914.7</v>
      </c>
      <c r="G42" s="54">
        <v>920.14</v>
      </c>
      <c r="H42" s="54">
        <v>1507.02</v>
      </c>
      <c r="I42" s="54">
        <v>1595.42</v>
      </c>
      <c r="M42" s="53" t="str">
        <f>"75% "&amp;'Summary Dashboard'!$B$9</f>
        <v>75% Total Income</v>
      </c>
      <c r="Q42" s="60"/>
      <c r="R42" s="60">
        <f t="shared" si="3"/>
        <v>592.54</v>
      </c>
      <c r="S42" s="60"/>
      <c r="T42" s="60">
        <f t="shared" si="4"/>
        <v>948.81</v>
      </c>
      <c r="U42" s="60"/>
      <c r="V42" s="60">
        <f t="shared" si="5"/>
        <v>1583.23</v>
      </c>
    </row>
    <row r="43" spans="1:29" ht="15">
      <c r="A43" s="52"/>
      <c r="B43" s="414" t="s">
        <v>678</v>
      </c>
      <c r="C43" s="107" t="s">
        <v>186</v>
      </c>
      <c r="D43" s="54">
        <v>548.55999999999995</v>
      </c>
      <c r="E43" s="54">
        <v>519.33000000000004</v>
      </c>
      <c r="F43" s="54">
        <v>871.72</v>
      </c>
      <c r="G43" s="54">
        <v>855.8</v>
      </c>
      <c r="H43" s="54">
        <v>1383.53</v>
      </c>
      <c r="I43" s="54">
        <v>1550.74</v>
      </c>
      <c r="M43" s="53" t="str">
        <f>"70% "&amp;'Summary Dashboard'!$B$9</f>
        <v>70% Total Income</v>
      </c>
      <c r="Q43" s="60"/>
      <c r="R43" s="60">
        <f t="shared" si="3"/>
        <v>567.04999999999995</v>
      </c>
      <c r="S43" s="60"/>
      <c r="T43" s="60">
        <f t="shared" si="4"/>
        <v>914.7</v>
      </c>
      <c r="U43" s="60"/>
      <c r="V43" s="60">
        <f t="shared" si="5"/>
        <v>1507.02</v>
      </c>
      <c r="AC43" s="38"/>
    </row>
    <row r="44" spans="1:29" ht="15">
      <c r="A44" s="52"/>
      <c r="B44" s="414" t="s">
        <v>679</v>
      </c>
      <c r="C44" s="107" t="s">
        <v>187</v>
      </c>
      <c r="D44" s="54">
        <v>526.07000000000005</v>
      </c>
      <c r="E44" s="54">
        <v>498.71</v>
      </c>
      <c r="F44" s="54">
        <v>848.86</v>
      </c>
      <c r="G44" s="54">
        <v>803.85</v>
      </c>
      <c r="H44" s="54">
        <v>1378.89</v>
      </c>
      <c r="I44" s="54">
        <v>1503.19</v>
      </c>
      <c r="M44" s="53" t="str">
        <f>"65% "&amp;'Summary Dashboard'!$B$9</f>
        <v>65% Total Income</v>
      </c>
      <c r="Q44" s="60"/>
      <c r="R44" s="60">
        <f t="shared" si="3"/>
        <v>548.55999999999995</v>
      </c>
      <c r="S44" s="60"/>
      <c r="T44" s="60">
        <f t="shared" si="4"/>
        <v>871.72</v>
      </c>
      <c r="U44" s="60"/>
      <c r="V44" s="60">
        <f t="shared" si="5"/>
        <v>1383.53</v>
      </c>
      <c r="AC44" s="38"/>
    </row>
    <row r="45" spans="1:29" ht="15">
      <c r="A45" s="52"/>
      <c r="B45" s="414" t="s">
        <v>680</v>
      </c>
      <c r="C45" s="107" t="s">
        <v>188</v>
      </c>
      <c r="D45" s="54">
        <v>515.46</v>
      </c>
      <c r="E45" s="54">
        <v>481.1</v>
      </c>
      <c r="F45" s="54">
        <v>824.47</v>
      </c>
      <c r="G45" s="54">
        <v>778.46</v>
      </c>
      <c r="H45" s="54">
        <v>1321.22</v>
      </c>
      <c r="I45" s="54">
        <v>1461.03</v>
      </c>
      <c r="M45" s="53" t="str">
        <f>"60% "&amp;'Summary Dashboard'!$B$9</f>
        <v>60% Total Income</v>
      </c>
      <c r="Q45" s="60"/>
      <c r="R45" s="60">
        <f t="shared" si="3"/>
        <v>526.07000000000005</v>
      </c>
      <c r="S45" s="60"/>
      <c r="T45" s="60">
        <f t="shared" si="4"/>
        <v>848.86</v>
      </c>
      <c r="U45" s="60"/>
      <c r="V45" s="60">
        <f t="shared" si="5"/>
        <v>1378.89</v>
      </c>
      <c r="AC45" s="38"/>
    </row>
    <row r="46" spans="1:29" ht="15">
      <c r="A46" s="52"/>
      <c r="B46" s="414" t="s">
        <v>681</v>
      </c>
      <c r="C46" s="107" t="s">
        <v>179</v>
      </c>
      <c r="D46" s="54">
        <v>500.68</v>
      </c>
      <c r="E46" s="54">
        <v>456.08</v>
      </c>
      <c r="F46" s="54">
        <v>780.33</v>
      </c>
      <c r="G46" s="54">
        <v>754.28</v>
      </c>
      <c r="H46" s="54">
        <v>1285.4000000000001</v>
      </c>
      <c r="I46" s="54">
        <v>1401.69</v>
      </c>
      <c r="M46" s="53" t="str">
        <f>"55% "&amp;'Summary Dashboard'!$B$9</f>
        <v>55% Total Income</v>
      </c>
      <c r="Q46" s="60"/>
      <c r="R46" s="60">
        <f t="shared" si="3"/>
        <v>515.46</v>
      </c>
      <c r="S46" s="60"/>
      <c r="T46" s="60">
        <f t="shared" si="4"/>
        <v>824.47</v>
      </c>
      <c r="U46" s="60"/>
      <c r="V46" s="60">
        <f t="shared" si="5"/>
        <v>1321.22</v>
      </c>
      <c r="AC46" s="38"/>
    </row>
    <row r="47" spans="1:29" ht="15">
      <c r="A47" s="52"/>
      <c r="B47" s="414" t="s">
        <v>682</v>
      </c>
      <c r="C47" s="107" t="s">
        <v>189</v>
      </c>
      <c r="D47" s="54">
        <v>484.54</v>
      </c>
      <c r="E47" s="54">
        <v>434.44</v>
      </c>
      <c r="F47" s="54">
        <v>753.31</v>
      </c>
      <c r="G47" s="54">
        <v>695.26</v>
      </c>
      <c r="H47" s="54">
        <v>1235.33</v>
      </c>
      <c r="I47" s="54">
        <v>1291.97</v>
      </c>
      <c r="M47" s="53" t="str">
        <f>"50% "&amp;'Summary Dashboard'!$B$9</f>
        <v>50% Total Income</v>
      </c>
      <c r="P47" s="38"/>
      <c r="Q47" s="60"/>
      <c r="R47" s="60">
        <f t="shared" si="3"/>
        <v>500.68</v>
      </c>
      <c r="S47" s="60"/>
      <c r="T47" s="60">
        <f t="shared" si="4"/>
        <v>780.33</v>
      </c>
      <c r="U47" s="60"/>
      <c r="V47" s="60">
        <f t="shared" si="5"/>
        <v>1285.4000000000001</v>
      </c>
      <c r="W47" s="38"/>
      <c r="X47" s="38"/>
      <c r="Y47" s="38"/>
      <c r="Z47" s="38"/>
      <c r="AA47" s="38"/>
      <c r="AB47" s="38"/>
    </row>
    <row r="48" spans="1:29" ht="15">
      <c r="A48" s="52"/>
      <c r="B48" s="414" t="s">
        <v>683</v>
      </c>
      <c r="C48" s="107" t="s">
        <v>190</v>
      </c>
      <c r="D48" s="54">
        <v>473.48</v>
      </c>
      <c r="E48" s="54">
        <v>420.76</v>
      </c>
      <c r="F48" s="54">
        <v>717.34</v>
      </c>
      <c r="G48" s="54">
        <v>642.08000000000004</v>
      </c>
      <c r="H48" s="54">
        <v>1223.76</v>
      </c>
      <c r="I48" s="54">
        <v>1223.83</v>
      </c>
      <c r="M48" s="53" t="str">
        <f>"45% "&amp;'Summary Dashboard'!$B$9</f>
        <v>45% Total Income</v>
      </c>
      <c r="P48" s="38"/>
      <c r="Q48" s="60"/>
      <c r="R48" s="60">
        <f t="shared" si="3"/>
        <v>484.54</v>
      </c>
      <c r="S48" s="60"/>
      <c r="T48" s="60">
        <f t="shared" si="4"/>
        <v>753.31</v>
      </c>
      <c r="U48" s="60"/>
      <c r="V48" s="60">
        <f t="shared" si="5"/>
        <v>1235.33</v>
      </c>
      <c r="W48" s="38"/>
      <c r="X48" s="38"/>
      <c r="Y48" s="38"/>
      <c r="Z48" s="38"/>
      <c r="AA48" s="38"/>
      <c r="AB48" s="38"/>
    </row>
    <row r="49" spans="1:23" ht="15">
      <c r="A49" s="52"/>
      <c r="B49" s="414" t="s">
        <v>684</v>
      </c>
      <c r="C49" s="107" t="s">
        <v>191</v>
      </c>
      <c r="D49" s="54">
        <v>461.65</v>
      </c>
      <c r="E49" s="54">
        <v>393.48</v>
      </c>
      <c r="F49" s="54">
        <v>690.67</v>
      </c>
      <c r="G49" s="54">
        <v>611.13</v>
      </c>
      <c r="H49" s="54">
        <v>1173.98</v>
      </c>
      <c r="I49" s="54">
        <v>1161.57</v>
      </c>
      <c r="M49" s="53" t="str">
        <f>"40% "&amp;'Summary Dashboard'!$B$9</f>
        <v>40% Total Income</v>
      </c>
      <c r="Q49" s="60"/>
      <c r="R49" s="60">
        <f t="shared" si="3"/>
        <v>473.48</v>
      </c>
      <c r="S49" s="60"/>
      <c r="T49" s="60">
        <f t="shared" si="4"/>
        <v>717.34</v>
      </c>
      <c r="U49" s="60"/>
      <c r="V49" s="60">
        <f t="shared" si="5"/>
        <v>1223.76</v>
      </c>
    </row>
    <row r="50" spans="1:23" ht="15">
      <c r="A50" s="52"/>
      <c r="B50" s="414" t="s">
        <v>685</v>
      </c>
      <c r="C50" s="107" t="s">
        <v>192</v>
      </c>
      <c r="D50" s="54">
        <v>426.98</v>
      </c>
      <c r="E50" s="54">
        <v>375.88</v>
      </c>
      <c r="F50" s="54">
        <v>654.1</v>
      </c>
      <c r="G50" s="54">
        <v>590.19000000000005</v>
      </c>
      <c r="H50" s="54">
        <v>1150.42</v>
      </c>
      <c r="I50" s="54">
        <v>1123.1600000000001</v>
      </c>
      <c r="M50" s="53" t="str">
        <f>"35% "&amp;'Summary Dashboard'!$B$9</f>
        <v>35% Total Income</v>
      </c>
      <c r="Q50" s="60"/>
      <c r="R50" s="60">
        <f t="shared" si="3"/>
        <v>461.65</v>
      </c>
      <c r="S50" s="60"/>
      <c r="T50" s="60">
        <f t="shared" si="4"/>
        <v>690.67</v>
      </c>
      <c r="U50" s="60"/>
      <c r="V50" s="60">
        <f t="shared" si="5"/>
        <v>1173.98</v>
      </c>
    </row>
    <row r="51" spans="1:23" ht="15">
      <c r="A51" s="52"/>
      <c r="B51" s="414" t="s">
        <v>686</v>
      </c>
      <c r="C51" s="107" t="s">
        <v>180</v>
      </c>
      <c r="D51" s="54">
        <v>420.61</v>
      </c>
      <c r="E51" s="54">
        <v>351.33</v>
      </c>
      <c r="F51" s="54">
        <v>633.05999999999995</v>
      </c>
      <c r="G51" s="54">
        <v>549.47</v>
      </c>
      <c r="H51" s="54">
        <v>1089.1199999999999</v>
      </c>
      <c r="I51" s="54">
        <v>1074.27</v>
      </c>
      <c r="M51" s="53" t="str">
        <f>"30% "&amp;'Summary Dashboard'!$B$9</f>
        <v>30% Total Income</v>
      </c>
      <c r="Q51" s="60"/>
      <c r="R51" s="60">
        <f t="shared" si="3"/>
        <v>426.98</v>
      </c>
      <c r="S51" s="60"/>
      <c r="T51" s="60">
        <f t="shared" si="4"/>
        <v>654.1</v>
      </c>
      <c r="U51" s="60"/>
      <c r="V51" s="60">
        <f t="shared" si="5"/>
        <v>1150.42</v>
      </c>
    </row>
    <row r="52" spans="1:23" ht="15">
      <c r="A52" s="52"/>
      <c r="B52" s="414" t="s">
        <v>687</v>
      </c>
      <c r="C52" s="107" t="s">
        <v>193</v>
      </c>
      <c r="D52" s="54">
        <v>402.67</v>
      </c>
      <c r="E52" s="54">
        <v>343.13</v>
      </c>
      <c r="F52" s="54">
        <v>602.20000000000005</v>
      </c>
      <c r="G52" s="54">
        <v>532.89</v>
      </c>
      <c r="H52" s="54">
        <v>1068.3900000000001</v>
      </c>
      <c r="I52" s="54">
        <v>1000.83</v>
      </c>
      <c r="M52" s="53" t="str">
        <f>"25% "&amp;'Summary Dashboard'!$B$9</f>
        <v>25% Total Income</v>
      </c>
      <c r="Q52" s="60"/>
      <c r="R52" s="60">
        <f t="shared" si="3"/>
        <v>420.61</v>
      </c>
      <c r="S52" s="60"/>
      <c r="T52" s="60">
        <f t="shared" si="4"/>
        <v>633.05999999999995</v>
      </c>
      <c r="U52" s="60"/>
      <c r="V52" s="60">
        <f t="shared" si="5"/>
        <v>1089.1199999999999</v>
      </c>
    </row>
    <row r="53" spans="1:23" ht="15">
      <c r="A53" s="52"/>
      <c r="B53" s="414" t="s">
        <v>688</v>
      </c>
      <c r="C53" s="107" t="s">
        <v>194</v>
      </c>
      <c r="D53" s="54">
        <v>390.91</v>
      </c>
      <c r="E53" s="54">
        <v>327.16000000000003</v>
      </c>
      <c r="F53" s="54">
        <v>582.73</v>
      </c>
      <c r="G53" s="54">
        <v>509.07</v>
      </c>
      <c r="H53" s="54">
        <v>976.48</v>
      </c>
      <c r="I53" s="54">
        <v>935.01</v>
      </c>
      <c r="M53" s="53" t="str">
        <f>"20% "&amp;'Summary Dashboard'!$B$9</f>
        <v>20% Total Income</v>
      </c>
      <c r="Q53" s="60"/>
      <c r="R53" s="60">
        <f t="shared" si="3"/>
        <v>402.67</v>
      </c>
      <c r="S53" s="60"/>
      <c r="T53" s="60">
        <f t="shared" si="4"/>
        <v>602.20000000000005</v>
      </c>
      <c r="U53" s="60"/>
      <c r="V53" s="60">
        <f t="shared" si="5"/>
        <v>1068.3900000000001</v>
      </c>
    </row>
    <row r="54" spans="1:23" ht="15">
      <c r="A54" s="52"/>
      <c r="B54" s="414" t="s">
        <v>689</v>
      </c>
      <c r="C54" s="107" t="s">
        <v>195</v>
      </c>
      <c r="D54" s="54">
        <v>368.51</v>
      </c>
      <c r="E54" s="54">
        <v>313.67</v>
      </c>
      <c r="F54" s="54">
        <v>546.45000000000005</v>
      </c>
      <c r="G54" s="54">
        <v>489.51</v>
      </c>
      <c r="H54" s="54">
        <v>933.64</v>
      </c>
      <c r="I54" s="54">
        <v>837.5</v>
      </c>
      <c r="M54" s="53" t="str">
        <f>"15% "&amp;'Summary Dashboard'!$B$9</f>
        <v>15% Total Income</v>
      </c>
      <c r="Q54" s="60"/>
      <c r="R54" s="60">
        <f t="shared" si="3"/>
        <v>390.91</v>
      </c>
      <c r="S54" s="60"/>
      <c r="T54" s="60">
        <f t="shared" si="4"/>
        <v>582.73</v>
      </c>
      <c r="U54" s="60"/>
      <c r="V54" s="60">
        <f t="shared" si="5"/>
        <v>976.48</v>
      </c>
    </row>
    <row r="55" spans="1:23" ht="15">
      <c r="A55" s="52"/>
      <c r="B55" s="414" t="s">
        <v>690</v>
      </c>
      <c r="C55" s="107" t="s">
        <v>181</v>
      </c>
      <c r="D55" s="54">
        <v>331.68</v>
      </c>
      <c r="E55" s="54">
        <v>292.67</v>
      </c>
      <c r="F55" s="54">
        <v>510.25</v>
      </c>
      <c r="G55" s="54">
        <v>453.91</v>
      </c>
      <c r="H55" s="54">
        <v>880.62</v>
      </c>
      <c r="I55" s="54">
        <v>670.51</v>
      </c>
      <c r="M55" s="53" t="str">
        <f>"10% "&amp;'Summary Dashboard'!$B$9</f>
        <v>10% Total Income</v>
      </c>
      <c r="Q55" s="60"/>
      <c r="R55" s="60">
        <f t="shared" si="3"/>
        <v>368.51</v>
      </c>
      <c r="S55" s="60"/>
      <c r="T55" s="60">
        <f t="shared" si="4"/>
        <v>546.45000000000005</v>
      </c>
      <c r="U55" s="60"/>
      <c r="V55" s="60">
        <f t="shared" si="5"/>
        <v>933.64</v>
      </c>
    </row>
    <row r="56" spans="1:23" ht="15">
      <c r="B56" s="415"/>
      <c r="C56" s="110"/>
      <c r="M56" s="53" t="str">
        <f>"5% "&amp;'Summary Dashboard'!$B$9</f>
        <v>5% Total Income</v>
      </c>
      <c r="Q56" s="60"/>
      <c r="R56" s="60">
        <f t="shared" si="3"/>
        <v>331.68</v>
      </c>
      <c r="S56" s="60"/>
      <c r="T56" s="60">
        <f t="shared" si="4"/>
        <v>510.25</v>
      </c>
      <c r="U56" s="60"/>
      <c r="V56" s="60">
        <f t="shared" si="5"/>
        <v>880.62</v>
      </c>
    </row>
    <row r="57" spans="1:23" ht="15">
      <c r="B57" s="414"/>
      <c r="C57" s="110"/>
      <c r="Q57" s="60"/>
    </row>
    <row r="58" spans="1:23" ht="15">
      <c r="A58" s="52"/>
      <c r="B58" s="414" t="s">
        <v>691</v>
      </c>
      <c r="C58" s="107" t="s">
        <v>249</v>
      </c>
      <c r="D58" s="54">
        <v>62.87</v>
      </c>
      <c r="E58" s="54">
        <v>65.17</v>
      </c>
      <c r="F58" s="54">
        <v>100.19</v>
      </c>
      <c r="G58" s="54">
        <v>158.77000000000001</v>
      </c>
      <c r="H58" s="54">
        <v>147.75</v>
      </c>
      <c r="I58" s="54">
        <v>161.33000000000001</v>
      </c>
      <c r="Q58" s="60"/>
    </row>
    <row r="59" spans="1:23" ht="15">
      <c r="A59" s="52"/>
      <c r="B59" s="414" t="s">
        <v>692</v>
      </c>
      <c r="C59" s="107" t="s">
        <v>269</v>
      </c>
      <c r="D59" s="54">
        <v>54.85</v>
      </c>
      <c r="E59" s="54">
        <v>43</v>
      </c>
      <c r="F59" s="54">
        <v>73.98</v>
      </c>
      <c r="G59" s="54">
        <v>85</v>
      </c>
      <c r="H59" s="54">
        <v>110.19</v>
      </c>
      <c r="I59" s="54">
        <v>138.41</v>
      </c>
      <c r="P59" s="66"/>
      <c r="Q59" s="60"/>
    </row>
    <row r="60" spans="1:23">
      <c r="A60" s="52"/>
      <c r="B60" s="414" t="s">
        <v>693</v>
      </c>
      <c r="C60" s="107" t="s">
        <v>270</v>
      </c>
      <c r="D60" s="54">
        <v>47.83</v>
      </c>
      <c r="E60" s="54">
        <v>36.770000000000003</v>
      </c>
      <c r="F60" s="54">
        <v>69.84</v>
      </c>
      <c r="G60" s="54">
        <v>37.31</v>
      </c>
      <c r="H60" s="54">
        <v>109.41</v>
      </c>
      <c r="I60" s="54">
        <v>54.53</v>
      </c>
      <c r="L60" s="117"/>
      <c r="M60" s="117"/>
      <c r="N60" s="117"/>
      <c r="O60" s="117"/>
      <c r="P60" s="118"/>
      <c r="Q60" s="117"/>
      <c r="R60" s="117"/>
      <c r="S60" s="117"/>
      <c r="T60" s="117"/>
      <c r="U60" s="117"/>
      <c r="V60" s="117"/>
      <c r="W60" s="117"/>
    </row>
    <row r="61" spans="1:23">
      <c r="A61" s="52"/>
      <c r="B61" s="414" t="s">
        <v>694</v>
      </c>
      <c r="C61" s="107" t="s">
        <v>271</v>
      </c>
      <c r="D61" s="54">
        <v>26.31</v>
      </c>
      <c r="E61" s="54">
        <v>25.23</v>
      </c>
      <c r="F61" s="54">
        <v>36.64</v>
      </c>
      <c r="G61" s="54">
        <v>32.18</v>
      </c>
      <c r="H61" s="54">
        <v>60.57</v>
      </c>
      <c r="I61" s="54">
        <v>40.85</v>
      </c>
      <c r="L61" s="117"/>
      <c r="M61" s="117"/>
      <c r="N61" s="117"/>
      <c r="O61" s="117"/>
      <c r="P61" s="117"/>
      <c r="Q61" s="117"/>
      <c r="R61" s="117"/>
      <c r="S61" s="117"/>
      <c r="T61" s="117"/>
      <c r="U61" s="117"/>
      <c r="V61" s="117"/>
      <c r="W61" s="117"/>
    </row>
    <row r="62" spans="1:23">
      <c r="A62" s="52"/>
      <c r="B62" s="414" t="s">
        <v>695</v>
      </c>
      <c r="C62" s="107" t="s">
        <v>250</v>
      </c>
      <c r="D62" s="54">
        <v>24.59</v>
      </c>
      <c r="E62" s="54">
        <v>23.52</v>
      </c>
      <c r="F62" s="54">
        <v>29.44</v>
      </c>
      <c r="G62" s="54">
        <v>26.93</v>
      </c>
      <c r="H62" s="54">
        <v>48.99</v>
      </c>
      <c r="I62" s="54">
        <v>37.090000000000003</v>
      </c>
      <c r="L62" s="117"/>
      <c r="W62" s="117"/>
    </row>
    <row r="63" spans="1:23">
      <c r="A63" s="52"/>
      <c r="B63" s="414" t="s">
        <v>696</v>
      </c>
      <c r="C63" s="107" t="s">
        <v>272</v>
      </c>
      <c r="D63" s="54">
        <v>22.68</v>
      </c>
      <c r="E63" s="54">
        <v>21.15</v>
      </c>
      <c r="F63" s="54">
        <v>26.23</v>
      </c>
      <c r="G63" s="54">
        <v>24.41</v>
      </c>
      <c r="H63" s="54">
        <v>41.89</v>
      </c>
      <c r="I63" s="54">
        <v>36.39</v>
      </c>
      <c r="L63" s="117"/>
      <c r="W63" s="117"/>
    </row>
    <row r="64" spans="1:23">
      <c r="A64" s="52"/>
      <c r="B64" s="414" t="s">
        <v>697</v>
      </c>
      <c r="C64" s="107" t="s">
        <v>273</v>
      </c>
      <c r="D64" s="54">
        <v>22.05</v>
      </c>
      <c r="E64" s="54">
        <v>20.92</v>
      </c>
      <c r="F64" s="54">
        <v>24.59</v>
      </c>
      <c r="G64" s="54">
        <v>23.52</v>
      </c>
      <c r="H64" s="54">
        <v>39.130000000000003</v>
      </c>
      <c r="I64" s="54">
        <v>33.58</v>
      </c>
      <c r="L64" s="117"/>
      <c r="W64" s="117"/>
    </row>
    <row r="65" spans="1:23">
      <c r="A65" s="52"/>
      <c r="B65" s="414" t="s">
        <v>698</v>
      </c>
      <c r="C65" s="107" t="s">
        <v>274</v>
      </c>
      <c r="D65" s="54">
        <v>19.88</v>
      </c>
      <c r="E65" s="54">
        <v>18.940000000000001</v>
      </c>
      <c r="F65" s="54">
        <v>23.85</v>
      </c>
      <c r="G65" s="54">
        <v>21.13</v>
      </c>
      <c r="H65" s="54">
        <v>34</v>
      </c>
      <c r="I65" s="54">
        <v>31.26</v>
      </c>
      <c r="L65" s="117"/>
      <c r="W65" s="117"/>
    </row>
    <row r="66" spans="1:23">
      <c r="A66" s="52"/>
      <c r="B66" s="414" t="s">
        <v>699</v>
      </c>
      <c r="C66" s="107" t="s">
        <v>275</v>
      </c>
      <c r="D66" s="54">
        <v>19.600000000000001</v>
      </c>
      <c r="E66" s="54">
        <v>18.559999999999999</v>
      </c>
      <c r="F66" s="54">
        <v>22.28</v>
      </c>
      <c r="G66" s="54">
        <v>20.6</v>
      </c>
      <c r="H66" s="54">
        <v>31.27</v>
      </c>
      <c r="I66" s="54">
        <v>25.83</v>
      </c>
      <c r="L66" s="117"/>
      <c r="W66" s="117"/>
    </row>
    <row r="67" spans="1:23">
      <c r="A67" s="52"/>
      <c r="B67" s="414" t="s">
        <v>700</v>
      </c>
      <c r="C67" s="107" t="s">
        <v>251</v>
      </c>
      <c r="D67" s="54">
        <v>17.399999999999999</v>
      </c>
      <c r="E67" s="54">
        <v>16.27</v>
      </c>
      <c r="F67" s="54">
        <v>19.829999999999998</v>
      </c>
      <c r="G67" s="54">
        <v>18.809999999999999</v>
      </c>
      <c r="H67" s="54">
        <v>25.65</v>
      </c>
      <c r="I67" s="54">
        <v>21.13</v>
      </c>
      <c r="L67" s="117"/>
      <c r="W67" s="117"/>
    </row>
    <row r="68" spans="1:23">
      <c r="A68" s="52"/>
      <c r="B68" s="414" t="s">
        <v>701</v>
      </c>
      <c r="C68" s="107" t="s">
        <v>276</v>
      </c>
      <c r="D68" s="54">
        <v>16.71</v>
      </c>
      <c r="E68" s="54">
        <v>15.82</v>
      </c>
      <c r="F68" s="54">
        <v>19.02</v>
      </c>
      <c r="G68" s="54">
        <v>16.21</v>
      </c>
      <c r="H68" s="54">
        <v>22.28</v>
      </c>
      <c r="I68" s="54">
        <v>20.09</v>
      </c>
      <c r="L68" s="117"/>
      <c r="W68" s="117"/>
    </row>
    <row r="69" spans="1:23">
      <c r="A69" s="52"/>
      <c r="B69" s="414" t="s">
        <v>702</v>
      </c>
      <c r="C69" s="107" t="s">
        <v>277</v>
      </c>
      <c r="D69" s="54">
        <v>15.67</v>
      </c>
      <c r="E69" s="54">
        <v>14.87</v>
      </c>
      <c r="F69" s="54">
        <v>17.09</v>
      </c>
      <c r="G69" s="54">
        <v>16.07</v>
      </c>
      <c r="H69" s="54">
        <v>19.829999999999998</v>
      </c>
      <c r="I69" s="54">
        <v>18.809999999999999</v>
      </c>
      <c r="L69" s="117"/>
      <c r="W69" s="117"/>
    </row>
    <row r="70" spans="1:23">
      <c r="A70" s="52"/>
      <c r="B70" s="414" t="s">
        <v>703</v>
      </c>
      <c r="C70" s="107" t="s">
        <v>278</v>
      </c>
      <c r="D70" s="54">
        <v>14.34</v>
      </c>
      <c r="E70" s="54">
        <v>14.8</v>
      </c>
      <c r="F70" s="54">
        <v>16.71</v>
      </c>
      <c r="G70" s="54">
        <v>15.85</v>
      </c>
      <c r="H70" s="54">
        <v>19.829999999999998</v>
      </c>
      <c r="I70" s="54">
        <v>16.21</v>
      </c>
      <c r="L70" s="117"/>
      <c r="W70" s="117"/>
    </row>
    <row r="71" spans="1:23">
      <c r="A71" s="52"/>
      <c r="B71" s="414" t="s">
        <v>704</v>
      </c>
      <c r="C71" s="107" t="s">
        <v>279</v>
      </c>
      <c r="D71" s="54">
        <v>12.59</v>
      </c>
      <c r="E71" s="54">
        <v>11.9</v>
      </c>
      <c r="F71" s="54">
        <v>15.66</v>
      </c>
      <c r="G71" s="54">
        <v>14.86</v>
      </c>
      <c r="H71" s="54">
        <v>17.09</v>
      </c>
      <c r="I71" s="54">
        <v>16.21</v>
      </c>
      <c r="L71" s="117"/>
      <c r="W71" s="117"/>
    </row>
    <row r="72" spans="1:23">
      <c r="A72" s="52"/>
      <c r="B72" s="414" t="s">
        <v>705</v>
      </c>
      <c r="C72" s="107" t="s">
        <v>252</v>
      </c>
      <c r="D72" s="54">
        <v>9.59</v>
      </c>
      <c r="E72" s="54">
        <v>9.49</v>
      </c>
      <c r="F72" s="54">
        <v>13.7</v>
      </c>
      <c r="G72" s="54">
        <v>10.199999999999999</v>
      </c>
      <c r="H72" s="54">
        <v>15.75</v>
      </c>
      <c r="I72" s="54">
        <v>10.65</v>
      </c>
      <c r="L72" s="117"/>
      <c r="W72" s="117"/>
    </row>
    <row r="73" spans="1:23">
      <c r="A73" s="52"/>
      <c r="B73" s="414" t="s">
        <v>706</v>
      </c>
      <c r="C73" s="107" t="s">
        <v>280</v>
      </c>
      <c r="D73" s="54">
        <v>7.85</v>
      </c>
      <c r="E73" s="54">
        <v>7.75</v>
      </c>
      <c r="F73" s="54">
        <v>9.3800000000000008</v>
      </c>
      <c r="G73" s="54">
        <v>9.1</v>
      </c>
      <c r="H73" s="54">
        <v>10.67</v>
      </c>
      <c r="I73" s="54">
        <v>10.199999999999999</v>
      </c>
      <c r="L73" s="117"/>
      <c r="W73" s="117"/>
    </row>
    <row r="74" spans="1:23">
      <c r="A74" s="52"/>
      <c r="B74" s="414" t="s">
        <v>707</v>
      </c>
      <c r="C74" s="107" t="s">
        <v>281</v>
      </c>
      <c r="D74" s="54">
        <v>6.18</v>
      </c>
      <c r="E74" s="54">
        <v>6.2</v>
      </c>
      <c r="F74" s="54">
        <v>7.97</v>
      </c>
      <c r="G74" s="54">
        <v>7.37</v>
      </c>
      <c r="H74" s="54">
        <v>10.67</v>
      </c>
      <c r="I74" s="54">
        <v>9.73</v>
      </c>
      <c r="L74" s="117"/>
      <c r="W74" s="117"/>
    </row>
    <row r="75" spans="1:23">
      <c r="A75" s="52"/>
      <c r="B75" s="414" t="s">
        <v>708</v>
      </c>
      <c r="C75" s="107" t="s">
        <v>282</v>
      </c>
      <c r="D75" s="54">
        <v>0</v>
      </c>
      <c r="E75" s="54">
        <v>0</v>
      </c>
      <c r="F75" s="54">
        <v>0</v>
      </c>
      <c r="G75" s="54">
        <v>0</v>
      </c>
      <c r="H75" s="54">
        <v>9.14</v>
      </c>
      <c r="I75" s="54">
        <v>0</v>
      </c>
      <c r="L75" s="117"/>
      <c r="W75" s="117"/>
    </row>
    <row r="76" spans="1:23">
      <c r="A76" s="52"/>
      <c r="B76" s="414" t="s">
        <v>709</v>
      </c>
      <c r="C76" s="107" t="s">
        <v>253</v>
      </c>
      <c r="D76" s="54">
        <v>0</v>
      </c>
      <c r="E76" s="54">
        <v>0</v>
      </c>
      <c r="F76" s="54">
        <v>0</v>
      </c>
      <c r="G76" s="54">
        <v>0</v>
      </c>
      <c r="H76" s="54">
        <v>0</v>
      </c>
      <c r="I76" s="54">
        <v>0</v>
      </c>
      <c r="L76" s="117"/>
      <c r="W76" s="117"/>
    </row>
    <row r="77" spans="1:23">
      <c r="B77" s="414"/>
      <c r="C77" s="107"/>
      <c r="L77" s="117"/>
      <c r="W77" s="117"/>
    </row>
    <row r="78" spans="1:23">
      <c r="B78" s="414"/>
      <c r="C78" s="107"/>
      <c r="L78" s="117"/>
      <c r="W78" s="117"/>
    </row>
    <row r="79" spans="1:23">
      <c r="A79" s="52"/>
      <c r="B79" s="414" t="s">
        <v>710</v>
      </c>
      <c r="C79" s="107" t="s">
        <v>254</v>
      </c>
      <c r="D79" s="54">
        <v>732.17</v>
      </c>
      <c r="E79" s="54">
        <v>794.73</v>
      </c>
      <c r="F79" s="54">
        <v>1253.33</v>
      </c>
      <c r="G79" s="54">
        <v>1364.21</v>
      </c>
      <c r="H79" s="54">
        <v>1990.31</v>
      </c>
      <c r="I79" s="54">
        <v>2685.85</v>
      </c>
      <c r="L79" s="117"/>
      <c r="W79" s="117"/>
    </row>
    <row r="80" spans="1:23">
      <c r="A80" s="52"/>
      <c r="B80" s="414" t="s">
        <v>711</v>
      </c>
      <c r="C80" s="107" t="s">
        <v>283</v>
      </c>
      <c r="D80" s="54">
        <v>647.59</v>
      </c>
      <c r="E80" s="54">
        <v>725.27</v>
      </c>
      <c r="F80" s="54">
        <v>1104.95</v>
      </c>
      <c r="G80" s="54">
        <v>1271.82</v>
      </c>
      <c r="H80" s="54">
        <v>1765.09</v>
      </c>
      <c r="I80" s="54">
        <v>2069.9299999999998</v>
      </c>
      <c r="L80" s="117"/>
      <c r="W80" s="117"/>
    </row>
    <row r="81" spans="1:23">
      <c r="A81" s="52"/>
      <c r="B81" s="414" t="s">
        <v>712</v>
      </c>
      <c r="C81" s="107" t="s">
        <v>284</v>
      </c>
      <c r="D81" s="54">
        <v>626.54</v>
      </c>
      <c r="E81" s="54">
        <v>667.06</v>
      </c>
      <c r="F81" s="54">
        <v>1024.32</v>
      </c>
      <c r="G81" s="54">
        <v>1171.5899999999999</v>
      </c>
      <c r="H81" s="54">
        <v>1744.84</v>
      </c>
      <c r="I81" s="54">
        <v>1926.33</v>
      </c>
      <c r="L81" s="117"/>
      <c r="W81" s="117"/>
    </row>
    <row r="82" spans="1:23">
      <c r="A82" s="52"/>
      <c r="B82" s="414" t="s">
        <v>713</v>
      </c>
      <c r="C82" s="107" t="s">
        <v>285</v>
      </c>
      <c r="D82" s="54">
        <v>583.16</v>
      </c>
      <c r="E82" s="54">
        <v>591.91</v>
      </c>
      <c r="F82" s="54">
        <v>987.79</v>
      </c>
      <c r="G82" s="54">
        <v>1040.48</v>
      </c>
      <c r="H82" s="54">
        <v>1613.94</v>
      </c>
      <c r="I82" s="54">
        <v>1788.4</v>
      </c>
      <c r="L82" s="117"/>
      <c r="W82" s="117"/>
    </row>
    <row r="83" spans="1:23">
      <c r="A83" s="52"/>
      <c r="B83" s="414" t="s">
        <v>714</v>
      </c>
      <c r="C83" s="107" t="s">
        <v>255</v>
      </c>
      <c r="D83" s="54">
        <v>568.66999999999996</v>
      </c>
      <c r="E83" s="54">
        <v>565.04999999999995</v>
      </c>
      <c r="F83" s="54">
        <v>916.02</v>
      </c>
      <c r="G83" s="54">
        <v>942.66</v>
      </c>
      <c r="H83" s="54">
        <v>1533.52</v>
      </c>
      <c r="I83" s="54">
        <v>1676.32</v>
      </c>
      <c r="L83" s="117"/>
      <c r="W83" s="117"/>
    </row>
    <row r="84" spans="1:23">
      <c r="A84" s="52"/>
      <c r="B84" s="414" t="s">
        <v>715</v>
      </c>
      <c r="C84" s="107" t="s">
        <v>286</v>
      </c>
      <c r="D84" s="54">
        <v>548.96</v>
      </c>
      <c r="E84" s="54">
        <v>536.4</v>
      </c>
      <c r="F84" s="54">
        <v>857.04</v>
      </c>
      <c r="G84" s="54">
        <v>897.35</v>
      </c>
      <c r="H84" s="54">
        <v>1461.44</v>
      </c>
      <c r="I84" s="54">
        <v>1540.97</v>
      </c>
      <c r="L84" s="117"/>
      <c r="W84" s="117"/>
    </row>
    <row r="85" spans="1:23">
      <c r="A85" s="52"/>
      <c r="B85" s="414" t="s">
        <v>716</v>
      </c>
      <c r="C85" s="107" t="s">
        <v>287</v>
      </c>
      <c r="D85" s="54">
        <v>534.83000000000004</v>
      </c>
      <c r="E85" s="54">
        <v>498.63</v>
      </c>
      <c r="F85" s="54">
        <v>837.11</v>
      </c>
      <c r="G85" s="54">
        <v>832.43</v>
      </c>
      <c r="H85" s="54">
        <v>1344.84</v>
      </c>
      <c r="I85" s="54">
        <v>1523.64</v>
      </c>
      <c r="L85" s="117"/>
      <c r="W85" s="117"/>
    </row>
    <row r="86" spans="1:23">
      <c r="A86" s="52"/>
      <c r="B86" s="414" t="s">
        <v>717</v>
      </c>
      <c r="C86" s="107" t="s">
        <v>288</v>
      </c>
      <c r="D86" s="54">
        <v>515.22</v>
      </c>
      <c r="E86" s="54">
        <v>481.76</v>
      </c>
      <c r="F86" s="54">
        <v>822.6</v>
      </c>
      <c r="G86" s="54">
        <v>784.65</v>
      </c>
      <c r="H86" s="54">
        <v>1293.9100000000001</v>
      </c>
      <c r="I86" s="54">
        <v>1463.05</v>
      </c>
      <c r="L86" s="117"/>
      <c r="W86" s="117"/>
    </row>
    <row r="87" spans="1:23">
      <c r="A87" s="52"/>
      <c r="B87" s="414" t="s">
        <v>718</v>
      </c>
      <c r="C87" s="107" t="s">
        <v>289</v>
      </c>
      <c r="D87" s="54">
        <v>498.96</v>
      </c>
      <c r="E87" s="54">
        <v>449.14</v>
      </c>
      <c r="F87" s="54">
        <v>804.98</v>
      </c>
      <c r="G87" s="54">
        <v>761.5</v>
      </c>
      <c r="H87" s="54">
        <v>1271.6500000000001</v>
      </c>
      <c r="I87" s="54">
        <v>1414.45</v>
      </c>
      <c r="L87" s="117"/>
      <c r="W87" s="117"/>
    </row>
    <row r="88" spans="1:23">
      <c r="A88" s="52"/>
      <c r="B88" s="414" t="s">
        <v>719</v>
      </c>
      <c r="C88" s="107" t="s">
        <v>256</v>
      </c>
      <c r="D88" s="54">
        <v>480.9</v>
      </c>
      <c r="E88" s="54">
        <v>430.07</v>
      </c>
      <c r="F88" s="54">
        <v>757.68</v>
      </c>
      <c r="G88" s="54">
        <v>726.92</v>
      </c>
      <c r="H88" s="54">
        <v>1250.55</v>
      </c>
      <c r="I88" s="54">
        <v>1384.18</v>
      </c>
      <c r="L88" s="117"/>
      <c r="W88" s="117"/>
    </row>
    <row r="89" spans="1:23">
      <c r="A89" s="52"/>
      <c r="B89" s="414" t="s">
        <v>720</v>
      </c>
      <c r="C89" s="107" t="s">
        <v>290</v>
      </c>
      <c r="D89" s="54">
        <v>462.27</v>
      </c>
      <c r="E89" s="54">
        <v>425.83</v>
      </c>
      <c r="F89" s="54">
        <v>738.24</v>
      </c>
      <c r="G89" s="54">
        <v>677.34</v>
      </c>
      <c r="H89" s="54">
        <v>1218.1400000000001</v>
      </c>
      <c r="I89" s="54">
        <v>1269.27</v>
      </c>
      <c r="L89" s="117"/>
      <c r="W89" s="117"/>
    </row>
    <row r="90" spans="1:23">
      <c r="A90" s="52"/>
      <c r="B90" s="414" t="s">
        <v>721</v>
      </c>
      <c r="C90" s="107" t="s">
        <v>291</v>
      </c>
      <c r="D90" s="54">
        <v>453.32</v>
      </c>
      <c r="E90" s="54">
        <v>402.58</v>
      </c>
      <c r="F90" s="54">
        <v>700.92</v>
      </c>
      <c r="G90" s="54">
        <v>630.03</v>
      </c>
      <c r="H90" s="54">
        <v>1197.8800000000001</v>
      </c>
      <c r="I90" s="54">
        <v>1208.46</v>
      </c>
      <c r="L90" s="117"/>
      <c r="W90" s="117"/>
    </row>
    <row r="91" spans="1:23">
      <c r="A91" s="52"/>
      <c r="B91" s="414" t="s">
        <v>722</v>
      </c>
      <c r="C91" s="107" t="s">
        <v>292</v>
      </c>
      <c r="D91" s="54">
        <v>431.57</v>
      </c>
      <c r="E91" s="54">
        <v>376.68</v>
      </c>
      <c r="F91" s="54">
        <v>671</v>
      </c>
      <c r="G91" s="54">
        <v>595.82000000000005</v>
      </c>
      <c r="H91" s="54">
        <v>1150.3699999999999</v>
      </c>
      <c r="I91" s="54">
        <v>1137.5</v>
      </c>
      <c r="L91" s="117"/>
      <c r="W91" s="117"/>
    </row>
    <row r="92" spans="1:23">
      <c r="A92" s="52"/>
      <c r="B92" s="414" t="s">
        <v>723</v>
      </c>
      <c r="C92" s="107" t="s">
        <v>293</v>
      </c>
      <c r="D92" s="54">
        <v>412.88</v>
      </c>
      <c r="E92" s="54">
        <v>361.85</v>
      </c>
      <c r="F92" s="54">
        <v>639.48</v>
      </c>
      <c r="G92" s="54">
        <v>581.48</v>
      </c>
      <c r="H92" s="54">
        <v>1120.1400000000001</v>
      </c>
      <c r="I92" s="54">
        <v>1102.8699999999999</v>
      </c>
      <c r="L92" s="117"/>
      <c r="W92" s="117"/>
    </row>
    <row r="93" spans="1:23">
      <c r="A93" s="52"/>
      <c r="B93" s="414" t="s">
        <v>724</v>
      </c>
      <c r="C93" s="107" t="s">
        <v>257</v>
      </c>
      <c r="D93" s="54">
        <v>404.03</v>
      </c>
      <c r="E93" s="54">
        <v>342.46</v>
      </c>
      <c r="F93" s="54">
        <v>620.9</v>
      </c>
      <c r="G93" s="54">
        <v>537.98</v>
      </c>
      <c r="H93" s="54">
        <v>1075.74</v>
      </c>
      <c r="I93" s="54">
        <v>1041.6099999999999</v>
      </c>
      <c r="L93" s="117"/>
      <c r="W93" s="117"/>
    </row>
    <row r="94" spans="1:23">
      <c r="A94" s="52"/>
      <c r="B94" s="414" t="s">
        <v>725</v>
      </c>
      <c r="C94" s="107" t="s">
        <v>294</v>
      </c>
      <c r="D94" s="54">
        <v>387.43</v>
      </c>
      <c r="E94" s="54">
        <v>325.01</v>
      </c>
      <c r="F94" s="54">
        <v>591.61</v>
      </c>
      <c r="G94" s="54">
        <v>524.49</v>
      </c>
      <c r="H94" s="54">
        <v>1055.6099999999999</v>
      </c>
      <c r="I94" s="54">
        <v>987.86</v>
      </c>
      <c r="L94" s="117"/>
      <c r="W94" s="117"/>
    </row>
    <row r="95" spans="1:23">
      <c r="A95" s="52"/>
      <c r="B95" s="414" t="s">
        <v>726</v>
      </c>
      <c r="C95" s="107" t="s">
        <v>295</v>
      </c>
      <c r="D95" s="54">
        <v>372.02</v>
      </c>
      <c r="E95" s="54">
        <v>309.3</v>
      </c>
      <c r="F95" s="54">
        <v>565.89</v>
      </c>
      <c r="G95" s="54">
        <v>490.06</v>
      </c>
      <c r="H95" s="54">
        <v>957.12</v>
      </c>
      <c r="I95" s="54">
        <v>918.61</v>
      </c>
      <c r="L95" s="117"/>
      <c r="W95" s="117"/>
    </row>
    <row r="96" spans="1:23">
      <c r="A96" s="52"/>
      <c r="B96" s="414" t="s">
        <v>727</v>
      </c>
      <c r="C96" s="107" t="s">
        <v>296</v>
      </c>
      <c r="D96" s="54">
        <v>357.74</v>
      </c>
      <c r="E96" s="54">
        <v>299.33999999999997</v>
      </c>
      <c r="F96" s="54">
        <v>529.6</v>
      </c>
      <c r="G96" s="54">
        <v>474.38</v>
      </c>
      <c r="H96" s="54">
        <v>902.04</v>
      </c>
      <c r="I96" s="54">
        <v>827.61</v>
      </c>
      <c r="L96" s="117"/>
      <c r="W96" s="117"/>
    </row>
    <row r="97" spans="1:9">
      <c r="A97" s="52"/>
      <c r="B97" s="414" t="s">
        <v>728</v>
      </c>
      <c r="C97" s="107" t="s">
        <v>258</v>
      </c>
      <c r="D97" s="54">
        <v>324.33999999999997</v>
      </c>
      <c r="E97" s="54">
        <v>281.95</v>
      </c>
      <c r="F97" s="54">
        <v>490.62</v>
      </c>
      <c r="G97" s="54">
        <v>438.73</v>
      </c>
      <c r="H97" s="54">
        <v>863.93</v>
      </c>
      <c r="I97" s="54">
        <v>660.62</v>
      </c>
    </row>
    <row r="98" spans="1:9">
      <c r="B98" s="414"/>
      <c r="C98" s="107"/>
    </row>
    <row r="99" spans="1:9">
      <c r="B99" s="414"/>
      <c r="C99" s="107"/>
    </row>
    <row r="100" spans="1:9">
      <c r="A100" s="52"/>
      <c r="B100" s="414" t="s">
        <v>729</v>
      </c>
      <c r="C100" s="107" t="s">
        <v>259</v>
      </c>
      <c r="D100" s="54">
        <v>341.34</v>
      </c>
      <c r="E100" s="54">
        <v>437.51</v>
      </c>
      <c r="F100" s="54">
        <v>679.64</v>
      </c>
      <c r="G100" s="54">
        <v>897.88</v>
      </c>
      <c r="H100" s="54">
        <v>1348.42</v>
      </c>
      <c r="I100" s="54">
        <v>1813.15</v>
      </c>
    </row>
    <row r="101" spans="1:9">
      <c r="A101" s="52"/>
      <c r="B101" s="414" t="s">
        <v>730</v>
      </c>
      <c r="C101" s="107" t="s">
        <v>297</v>
      </c>
      <c r="D101" s="54">
        <v>296.77999999999997</v>
      </c>
      <c r="E101" s="54">
        <v>361.71</v>
      </c>
      <c r="F101" s="54">
        <v>618.83000000000004</v>
      </c>
      <c r="G101" s="54">
        <v>840.25</v>
      </c>
      <c r="H101" s="54">
        <v>1218.5899999999999</v>
      </c>
      <c r="I101" s="54">
        <v>1541.62</v>
      </c>
    </row>
    <row r="102" spans="1:9">
      <c r="A102" s="52"/>
      <c r="B102" s="414" t="s">
        <v>731</v>
      </c>
      <c r="C102" s="107" t="s">
        <v>298</v>
      </c>
      <c r="D102" s="54">
        <v>287.39999999999998</v>
      </c>
      <c r="E102" s="54">
        <v>337.36</v>
      </c>
      <c r="F102" s="54">
        <v>578.49</v>
      </c>
      <c r="G102" s="54">
        <v>680.59</v>
      </c>
      <c r="H102" s="54">
        <v>1025.0999999999999</v>
      </c>
      <c r="I102" s="54">
        <v>1284.81</v>
      </c>
    </row>
    <row r="103" spans="1:9">
      <c r="A103" s="52"/>
      <c r="B103" s="414" t="s">
        <v>732</v>
      </c>
      <c r="C103" s="107" t="s">
        <v>299</v>
      </c>
      <c r="D103" s="54">
        <v>272.49</v>
      </c>
      <c r="E103" s="54">
        <v>282.97000000000003</v>
      </c>
      <c r="F103" s="54">
        <v>503.84</v>
      </c>
      <c r="G103" s="54">
        <v>586.33000000000004</v>
      </c>
      <c r="H103" s="54">
        <v>931.37</v>
      </c>
      <c r="I103" s="54">
        <v>1180.18</v>
      </c>
    </row>
    <row r="104" spans="1:9">
      <c r="A104" s="52"/>
      <c r="B104" s="414" t="s">
        <v>733</v>
      </c>
      <c r="C104" s="107" t="s">
        <v>260</v>
      </c>
      <c r="D104" s="54">
        <v>255.91</v>
      </c>
      <c r="E104" s="54">
        <v>235.41</v>
      </c>
      <c r="F104" s="54">
        <v>474.46</v>
      </c>
      <c r="G104" s="54">
        <v>540.88</v>
      </c>
      <c r="H104" s="54">
        <v>922.66</v>
      </c>
      <c r="I104" s="54">
        <v>1126</v>
      </c>
    </row>
    <row r="105" spans="1:9">
      <c r="A105" s="52"/>
      <c r="B105" s="414" t="s">
        <v>734</v>
      </c>
      <c r="C105" s="107" t="s">
        <v>300</v>
      </c>
      <c r="D105" s="54">
        <v>224.84</v>
      </c>
      <c r="E105" s="54">
        <v>212.88</v>
      </c>
      <c r="F105" s="54">
        <v>448.92</v>
      </c>
      <c r="G105" s="54">
        <v>469.34</v>
      </c>
      <c r="H105" s="54">
        <v>869.51</v>
      </c>
      <c r="I105" s="54">
        <v>1081.4000000000001</v>
      </c>
    </row>
    <row r="106" spans="1:9">
      <c r="A106" s="52"/>
      <c r="B106" s="414" t="s">
        <v>735</v>
      </c>
      <c r="C106" s="107" t="s">
        <v>301</v>
      </c>
      <c r="D106" s="54">
        <v>214.25</v>
      </c>
      <c r="E106" s="54">
        <v>192.3</v>
      </c>
      <c r="F106" s="54">
        <v>417.18</v>
      </c>
      <c r="G106" s="54">
        <v>413.25</v>
      </c>
      <c r="H106" s="54">
        <v>841.47</v>
      </c>
      <c r="I106" s="54">
        <v>944.07</v>
      </c>
    </row>
    <row r="107" spans="1:9">
      <c r="A107" s="52"/>
      <c r="B107" s="414" t="s">
        <v>736</v>
      </c>
      <c r="C107" s="107" t="s">
        <v>302</v>
      </c>
      <c r="D107" s="54">
        <v>202</v>
      </c>
      <c r="E107" s="54">
        <v>169.09</v>
      </c>
      <c r="F107" s="54">
        <v>393.48</v>
      </c>
      <c r="G107" s="54">
        <v>380.6</v>
      </c>
      <c r="H107" s="54">
        <v>805.29</v>
      </c>
      <c r="I107" s="54">
        <v>889.84</v>
      </c>
    </row>
    <row r="108" spans="1:9">
      <c r="A108" s="52"/>
      <c r="B108" s="414" t="s">
        <v>737</v>
      </c>
      <c r="C108" s="107" t="s">
        <v>303</v>
      </c>
      <c r="D108" s="54">
        <v>194.26</v>
      </c>
      <c r="E108" s="54">
        <v>154.55000000000001</v>
      </c>
      <c r="F108" s="54">
        <v>368.27</v>
      </c>
      <c r="G108" s="54">
        <v>347.02</v>
      </c>
      <c r="H108" s="54">
        <v>755.95</v>
      </c>
      <c r="I108" s="54">
        <v>856.83</v>
      </c>
    </row>
    <row r="109" spans="1:9">
      <c r="A109" s="52"/>
      <c r="B109" s="414" t="s">
        <v>738</v>
      </c>
      <c r="C109" s="107" t="s">
        <v>261</v>
      </c>
      <c r="D109" s="54">
        <v>180.61</v>
      </c>
      <c r="E109" s="54">
        <v>148.43</v>
      </c>
      <c r="F109" s="54">
        <v>357.37</v>
      </c>
      <c r="G109" s="54">
        <v>317.02</v>
      </c>
      <c r="H109" s="54">
        <v>710.82</v>
      </c>
      <c r="I109" s="54">
        <v>811.98</v>
      </c>
    </row>
    <row r="110" spans="1:9">
      <c r="A110" s="52"/>
      <c r="B110" s="414" t="s">
        <v>739</v>
      </c>
      <c r="C110" s="107" t="s">
        <v>304</v>
      </c>
      <c r="D110" s="54">
        <v>172.15</v>
      </c>
      <c r="E110" s="54">
        <v>142.58000000000001</v>
      </c>
      <c r="F110" s="54">
        <v>325.19</v>
      </c>
      <c r="G110" s="54">
        <v>293.12</v>
      </c>
      <c r="H110" s="54">
        <v>691.76</v>
      </c>
      <c r="I110" s="54">
        <v>758.29</v>
      </c>
    </row>
    <row r="111" spans="1:9">
      <c r="A111" s="52"/>
      <c r="B111" s="414" t="s">
        <v>740</v>
      </c>
      <c r="C111" s="107" t="s">
        <v>305</v>
      </c>
      <c r="D111" s="54">
        <v>163.52000000000001</v>
      </c>
      <c r="E111" s="54">
        <v>116.66</v>
      </c>
      <c r="F111" s="54">
        <v>289.41000000000003</v>
      </c>
      <c r="G111" s="54">
        <v>253.84</v>
      </c>
      <c r="H111" s="54">
        <v>654.35</v>
      </c>
      <c r="I111" s="54">
        <v>661.03</v>
      </c>
    </row>
    <row r="112" spans="1:9">
      <c r="A112" s="52"/>
      <c r="B112" s="414" t="s">
        <v>741</v>
      </c>
      <c r="C112" s="107" t="s">
        <v>306</v>
      </c>
      <c r="D112" s="54">
        <v>145.66</v>
      </c>
      <c r="E112" s="54">
        <v>96.62</v>
      </c>
      <c r="F112" s="54">
        <v>274.05</v>
      </c>
      <c r="G112" s="54">
        <v>227.22</v>
      </c>
      <c r="H112" s="54">
        <v>628.57000000000005</v>
      </c>
      <c r="I112" s="54">
        <v>628.9</v>
      </c>
    </row>
    <row r="113" spans="1:9">
      <c r="A113" s="52"/>
      <c r="B113" s="414" t="s">
        <v>742</v>
      </c>
      <c r="C113" s="107" t="s">
        <v>307</v>
      </c>
      <c r="D113" s="54">
        <v>137.68</v>
      </c>
      <c r="E113" s="54">
        <v>88.89</v>
      </c>
      <c r="F113" s="54">
        <v>253.25</v>
      </c>
      <c r="G113" s="54">
        <v>196.84</v>
      </c>
      <c r="H113" s="54">
        <v>590.33000000000004</v>
      </c>
      <c r="I113" s="54">
        <v>595.44000000000005</v>
      </c>
    </row>
    <row r="114" spans="1:9">
      <c r="A114" s="52"/>
      <c r="B114" s="414" t="s">
        <v>743</v>
      </c>
      <c r="C114" s="107" t="s">
        <v>262</v>
      </c>
      <c r="D114" s="54">
        <v>130.84</v>
      </c>
      <c r="E114" s="54">
        <v>84.65</v>
      </c>
      <c r="F114" s="54">
        <v>242.87</v>
      </c>
      <c r="G114" s="54">
        <v>180.35</v>
      </c>
      <c r="H114" s="54">
        <v>534.37</v>
      </c>
      <c r="I114" s="54">
        <v>546.38</v>
      </c>
    </row>
    <row r="115" spans="1:9">
      <c r="A115" s="52"/>
      <c r="B115" s="414" t="s">
        <v>744</v>
      </c>
      <c r="C115" s="107" t="s">
        <v>308</v>
      </c>
      <c r="D115" s="54">
        <v>127.36</v>
      </c>
      <c r="E115" s="54">
        <v>79.760000000000005</v>
      </c>
      <c r="F115" s="54">
        <v>229.9</v>
      </c>
      <c r="G115" s="54">
        <v>161.08000000000001</v>
      </c>
      <c r="H115" s="54">
        <v>510.72</v>
      </c>
      <c r="I115" s="54">
        <v>514.39</v>
      </c>
    </row>
    <row r="116" spans="1:9">
      <c r="A116" s="52"/>
      <c r="B116" s="414" t="s">
        <v>745</v>
      </c>
      <c r="C116" s="107" t="s">
        <v>309</v>
      </c>
      <c r="D116" s="54">
        <v>121.48</v>
      </c>
      <c r="E116" s="54">
        <v>63.84</v>
      </c>
      <c r="F116" s="54">
        <v>215.38</v>
      </c>
      <c r="G116" s="54">
        <v>150.21</v>
      </c>
      <c r="H116" s="54">
        <v>490.64</v>
      </c>
      <c r="I116" s="54">
        <v>445.94</v>
      </c>
    </row>
    <row r="117" spans="1:9">
      <c r="A117" s="52"/>
      <c r="B117" s="414" t="s">
        <v>746</v>
      </c>
      <c r="C117" s="107" t="s">
        <v>310</v>
      </c>
      <c r="D117" s="54">
        <v>116.43</v>
      </c>
      <c r="E117" s="54">
        <v>28.77</v>
      </c>
      <c r="F117" s="54">
        <v>207.83</v>
      </c>
      <c r="G117" s="54">
        <v>104.67</v>
      </c>
      <c r="H117" s="54">
        <v>449.9</v>
      </c>
      <c r="I117" s="54">
        <v>339.39</v>
      </c>
    </row>
    <row r="118" spans="1:9">
      <c r="A118" s="52"/>
      <c r="B118" s="414" t="s">
        <v>747</v>
      </c>
      <c r="C118" s="107" t="s">
        <v>263</v>
      </c>
      <c r="D118" s="54">
        <v>105.46</v>
      </c>
      <c r="E118" s="54">
        <v>11.96</v>
      </c>
      <c r="F118" s="54">
        <v>203.54</v>
      </c>
      <c r="G118" s="54">
        <v>72.78</v>
      </c>
      <c r="H118" s="54">
        <v>432.7</v>
      </c>
      <c r="I118" s="54">
        <v>195.47</v>
      </c>
    </row>
    <row r="119" spans="1:9">
      <c r="B119" s="414"/>
      <c r="C119" s="107"/>
    </row>
    <row r="120" spans="1:9">
      <c r="B120" s="414"/>
      <c r="C120" s="107"/>
    </row>
    <row r="121" spans="1:9">
      <c r="A121" s="52"/>
      <c r="B121" s="414" t="s">
        <v>748</v>
      </c>
      <c r="C121" s="107" t="s">
        <v>264</v>
      </c>
      <c r="D121" s="54">
        <v>386.74</v>
      </c>
      <c r="E121" s="54">
        <v>385</v>
      </c>
      <c r="F121" s="54">
        <v>608.54</v>
      </c>
      <c r="G121" s="54">
        <v>607.48</v>
      </c>
      <c r="H121" s="54">
        <v>1074.3599999999999</v>
      </c>
      <c r="I121" s="54">
        <v>1044.21</v>
      </c>
    </row>
    <row r="122" spans="1:9">
      <c r="A122" s="52"/>
      <c r="B122" s="414" t="s">
        <v>749</v>
      </c>
      <c r="C122" s="107" t="s">
        <v>311</v>
      </c>
      <c r="D122" s="54">
        <v>379.02</v>
      </c>
      <c r="E122" s="54">
        <v>372.92</v>
      </c>
      <c r="F122" s="54">
        <v>531.95000000000005</v>
      </c>
      <c r="G122" s="54">
        <v>518.62</v>
      </c>
      <c r="H122" s="54">
        <v>846.25</v>
      </c>
      <c r="I122" s="54">
        <v>817.29</v>
      </c>
    </row>
    <row r="123" spans="1:9">
      <c r="A123" s="52"/>
      <c r="B123" s="414" t="s">
        <v>750</v>
      </c>
      <c r="C123" s="107" t="s">
        <v>312</v>
      </c>
      <c r="D123" s="54">
        <v>367.76</v>
      </c>
      <c r="E123" s="54">
        <v>364</v>
      </c>
      <c r="F123" s="54">
        <v>499.21</v>
      </c>
      <c r="G123" s="54">
        <v>497.49</v>
      </c>
      <c r="H123" s="54">
        <v>776.42</v>
      </c>
      <c r="I123" s="54">
        <v>757.62</v>
      </c>
    </row>
    <row r="124" spans="1:9">
      <c r="A124" s="52"/>
      <c r="B124" s="414" t="s">
        <v>751</v>
      </c>
      <c r="C124" s="107" t="s">
        <v>313</v>
      </c>
      <c r="D124" s="54">
        <v>346.15</v>
      </c>
      <c r="E124" s="54">
        <v>346.6</v>
      </c>
      <c r="F124" s="54">
        <v>483.77</v>
      </c>
      <c r="G124" s="54">
        <v>472.8</v>
      </c>
      <c r="H124" s="54">
        <v>707.62</v>
      </c>
      <c r="I124" s="54">
        <v>690.4</v>
      </c>
    </row>
    <row r="125" spans="1:9">
      <c r="A125" s="52"/>
      <c r="B125" s="414" t="s">
        <v>752</v>
      </c>
      <c r="C125" s="107" t="s">
        <v>265</v>
      </c>
      <c r="D125" s="54">
        <v>335.89</v>
      </c>
      <c r="E125" s="54">
        <v>333.73</v>
      </c>
      <c r="F125" s="54">
        <v>455.32</v>
      </c>
      <c r="G125" s="54">
        <v>451.72</v>
      </c>
      <c r="H125" s="54">
        <v>609.59</v>
      </c>
      <c r="I125" s="54">
        <v>608.82000000000005</v>
      </c>
    </row>
    <row r="126" spans="1:9">
      <c r="A126" s="52"/>
      <c r="B126" s="414" t="s">
        <v>753</v>
      </c>
      <c r="C126" s="107" t="s">
        <v>314</v>
      </c>
      <c r="D126" s="54">
        <v>324.75</v>
      </c>
      <c r="E126" s="54">
        <v>322.02</v>
      </c>
      <c r="F126" s="54">
        <v>437.68</v>
      </c>
      <c r="G126" s="54">
        <v>432.33</v>
      </c>
      <c r="H126" s="54">
        <v>591.72</v>
      </c>
      <c r="I126" s="54">
        <v>591.58000000000004</v>
      </c>
    </row>
    <row r="127" spans="1:9">
      <c r="A127" s="52"/>
      <c r="B127" s="414" t="s">
        <v>754</v>
      </c>
      <c r="C127" s="107" t="s">
        <v>315</v>
      </c>
      <c r="D127" s="54">
        <v>320.77</v>
      </c>
      <c r="E127" s="54">
        <v>320.45</v>
      </c>
      <c r="F127" s="54">
        <v>428.63</v>
      </c>
      <c r="G127" s="54">
        <v>420.72</v>
      </c>
      <c r="H127" s="54">
        <v>573.15</v>
      </c>
      <c r="I127" s="54">
        <v>574.29999999999995</v>
      </c>
    </row>
    <row r="128" spans="1:9">
      <c r="A128" s="52"/>
      <c r="B128" s="414" t="s">
        <v>755</v>
      </c>
      <c r="C128" s="107" t="s">
        <v>316</v>
      </c>
      <c r="D128" s="54">
        <v>304.91000000000003</v>
      </c>
      <c r="E128" s="54">
        <v>302.33</v>
      </c>
      <c r="F128" s="54">
        <v>408.85</v>
      </c>
      <c r="G128" s="54">
        <v>407.58</v>
      </c>
      <c r="H128" s="54">
        <v>540.99</v>
      </c>
      <c r="I128" s="54">
        <v>540.94000000000005</v>
      </c>
    </row>
    <row r="129" spans="1:9">
      <c r="A129" s="52"/>
      <c r="B129" s="414" t="s">
        <v>756</v>
      </c>
      <c r="C129" s="107" t="s">
        <v>317</v>
      </c>
      <c r="D129" s="54">
        <v>290.72000000000003</v>
      </c>
      <c r="E129" s="54">
        <v>287.2</v>
      </c>
      <c r="F129" s="54">
        <v>403.29</v>
      </c>
      <c r="G129" s="54">
        <v>403.25</v>
      </c>
      <c r="H129" s="54">
        <v>512.82000000000005</v>
      </c>
      <c r="I129" s="54">
        <v>512.82000000000005</v>
      </c>
    </row>
    <row r="130" spans="1:9">
      <c r="A130" s="52"/>
      <c r="B130" s="414" t="s">
        <v>757</v>
      </c>
      <c r="C130" s="107" t="s">
        <v>266</v>
      </c>
      <c r="D130" s="54">
        <v>284.22000000000003</v>
      </c>
      <c r="E130" s="54">
        <v>283</v>
      </c>
      <c r="F130" s="54">
        <v>399.98</v>
      </c>
      <c r="G130" s="54">
        <v>397.72</v>
      </c>
      <c r="H130" s="54">
        <v>494.93</v>
      </c>
      <c r="I130" s="54">
        <v>488.3</v>
      </c>
    </row>
    <row r="131" spans="1:9">
      <c r="A131" s="52"/>
      <c r="B131" s="414" t="s">
        <v>758</v>
      </c>
      <c r="C131" s="107" t="s">
        <v>318</v>
      </c>
      <c r="D131" s="54">
        <v>282.05</v>
      </c>
      <c r="E131" s="54">
        <v>281.68</v>
      </c>
      <c r="F131" s="54">
        <v>387.43</v>
      </c>
      <c r="G131" s="54">
        <v>380.68</v>
      </c>
      <c r="H131" s="54">
        <v>479.65</v>
      </c>
      <c r="I131" s="54">
        <v>471.09</v>
      </c>
    </row>
    <row r="132" spans="1:9">
      <c r="A132" s="52"/>
      <c r="B132" s="414" t="s">
        <v>759</v>
      </c>
      <c r="C132" s="107" t="s">
        <v>319</v>
      </c>
      <c r="D132" s="54">
        <v>277.93</v>
      </c>
      <c r="E132" s="54">
        <v>270.63</v>
      </c>
      <c r="F132" s="54">
        <v>376.7</v>
      </c>
      <c r="G132" s="54">
        <v>373.39</v>
      </c>
      <c r="H132" s="54">
        <v>461.65</v>
      </c>
      <c r="I132" s="54">
        <v>460.7</v>
      </c>
    </row>
    <row r="133" spans="1:9">
      <c r="A133" s="52"/>
      <c r="B133" s="414" t="s">
        <v>760</v>
      </c>
      <c r="C133" s="107" t="s">
        <v>320</v>
      </c>
      <c r="D133" s="54">
        <v>268.47000000000003</v>
      </c>
      <c r="E133" s="54">
        <v>265.61</v>
      </c>
      <c r="F133" s="54">
        <v>365.16</v>
      </c>
      <c r="G133" s="54">
        <v>362.4</v>
      </c>
      <c r="H133" s="54">
        <v>455.06</v>
      </c>
      <c r="I133" s="54">
        <v>443.38</v>
      </c>
    </row>
    <row r="134" spans="1:9">
      <c r="A134" s="52"/>
      <c r="B134" s="414" t="s">
        <v>761</v>
      </c>
      <c r="C134" s="107" t="s">
        <v>321</v>
      </c>
      <c r="D134" s="54">
        <v>259.27</v>
      </c>
      <c r="E134" s="54">
        <v>252.09</v>
      </c>
      <c r="F134" s="54">
        <v>352.22</v>
      </c>
      <c r="G134" s="54">
        <v>352.03</v>
      </c>
      <c r="H134" s="54">
        <v>437.46</v>
      </c>
      <c r="I134" s="54">
        <v>431.91</v>
      </c>
    </row>
    <row r="135" spans="1:9">
      <c r="A135" s="52"/>
      <c r="B135" s="414" t="s">
        <v>762</v>
      </c>
      <c r="C135" s="107" t="s">
        <v>267</v>
      </c>
      <c r="D135" s="54">
        <v>253.66</v>
      </c>
      <c r="E135" s="54">
        <v>249.26</v>
      </c>
      <c r="F135" s="54">
        <v>345.7</v>
      </c>
      <c r="G135" s="54">
        <v>347</v>
      </c>
      <c r="H135" s="54">
        <v>408.68</v>
      </c>
      <c r="I135" s="54">
        <v>408.51</v>
      </c>
    </row>
    <row r="136" spans="1:9">
      <c r="A136" s="52"/>
      <c r="B136" s="414" t="s">
        <v>763</v>
      </c>
      <c r="C136" s="107" t="s">
        <v>322</v>
      </c>
      <c r="D136" s="54">
        <v>247.04</v>
      </c>
      <c r="E136" s="54">
        <v>245.41</v>
      </c>
      <c r="F136" s="54">
        <v>335.32</v>
      </c>
      <c r="G136" s="54">
        <v>331.89</v>
      </c>
      <c r="H136" s="54">
        <v>404.25</v>
      </c>
      <c r="I136" s="54">
        <v>403.91</v>
      </c>
    </row>
    <row r="137" spans="1:9">
      <c r="A137" s="52"/>
      <c r="B137" s="414" t="s">
        <v>764</v>
      </c>
      <c r="C137" s="107" t="s">
        <v>323</v>
      </c>
      <c r="D137" s="54">
        <v>241.05</v>
      </c>
      <c r="E137" s="54">
        <v>237.27</v>
      </c>
      <c r="F137" s="54">
        <v>323.95</v>
      </c>
      <c r="G137" s="54">
        <v>319.45</v>
      </c>
      <c r="H137" s="54">
        <v>381.06</v>
      </c>
      <c r="I137" s="54">
        <v>380.38</v>
      </c>
    </row>
    <row r="138" spans="1:9">
      <c r="A138" s="52"/>
      <c r="B138" s="414" t="s">
        <v>765</v>
      </c>
      <c r="C138" s="107" t="s">
        <v>324</v>
      </c>
      <c r="D138" s="54">
        <v>222.19</v>
      </c>
      <c r="E138" s="54">
        <v>219.44</v>
      </c>
      <c r="F138" s="54">
        <v>287.47000000000003</v>
      </c>
      <c r="G138" s="54">
        <v>284.87</v>
      </c>
      <c r="H138" s="54">
        <v>352.06</v>
      </c>
      <c r="I138" s="54">
        <v>351.71</v>
      </c>
    </row>
    <row r="139" spans="1:9">
      <c r="A139" s="52"/>
      <c r="B139" s="414" t="s">
        <v>766</v>
      </c>
      <c r="C139" s="107" t="s">
        <v>268</v>
      </c>
      <c r="D139" s="54">
        <v>201.13</v>
      </c>
      <c r="E139" s="54">
        <v>195.28</v>
      </c>
      <c r="F139" s="54">
        <v>275.97000000000003</v>
      </c>
      <c r="G139" s="54">
        <v>274.55</v>
      </c>
      <c r="H139" s="54">
        <v>346.76</v>
      </c>
      <c r="I139" s="54">
        <v>345.76</v>
      </c>
    </row>
    <row r="140" spans="1:9">
      <c r="B140" s="414"/>
      <c r="C140" s="107"/>
    </row>
    <row r="141" spans="1:9">
      <c r="B141" s="414"/>
      <c r="C141" s="107"/>
    </row>
    <row r="142" spans="1:9">
      <c r="A142" s="52"/>
      <c r="B142" s="414" t="s">
        <v>767</v>
      </c>
      <c r="C142" s="107" t="s">
        <v>603</v>
      </c>
      <c r="D142" s="54">
        <v>646.75</v>
      </c>
      <c r="E142" s="54">
        <v>789.29</v>
      </c>
      <c r="F142" s="54">
        <v>1134.29</v>
      </c>
      <c r="G142" s="54">
        <v>1257.43</v>
      </c>
      <c r="H142" s="54">
        <v>1810.65</v>
      </c>
      <c r="I142" s="54">
        <v>2188.36</v>
      </c>
    </row>
    <row r="143" spans="1:9">
      <c r="A143" s="52"/>
      <c r="B143" s="414" t="s">
        <v>768</v>
      </c>
      <c r="C143" s="107" t="s">
        <v>604</v>
      </c>
      <c r="D143" s="54">
        <v>607.15</v>
      </c>
      <c r="E143" s="54">
        <v>646.25</v>
      </c>
      <c r="F143" s="54">
        <v>1023.94</v>
      </c>
      <c r="G143" s="54">
        <v>1186.83</v>
      </c>
      <c r="H143" s="54">
        <v>1609.17</v>
      </c>
      <c r="I143" s="54">
        <v>1810.73</v>
      </c>
    </row>
    <row r="144" spans="1:9">
      <c r="A144" s="52"/>
      <c r="B144" s="414" t="s">
        <v>769</v>
      </c>
      <c r="C144" s="107" t="s">
        <v>605</v>
      </c>
      <c r="D144" s="54">
        <v>581.13</v>
      </c>
      <c r="E144" s="54">
        <v>625.45000000000005</v>
      </c>
      <c r="F144" s="54">
        <v>955.68</v>
      </c>
      <c r="G144" s="54">
        <v>1126.6199999999999</v>
      </c>
      <c r="H144" s="54">
        <v>1496.54</v>
      </c>
      <c r="I144" s="54">
        <v>1676.3</v>
      </c>
    </row>
    <row r="145" spans="1:9">
      <c r="A145" s="52"/>
      <c r="B145" s="414" t="s">
        <v>770</v>
      </c>
      <c r="C145" s="107" t="s">
        <v>606</v>
      </c>
      <c r="D145" s="54">
        <v>562.11</v>
      </c>
      <c r="E145" s="54">
        <v>540.76</v>
      </c>
      <c r="F145" s="54">
        <v>865.13</v>
      </c>
      <c r="G145" s="54">
        <v>911.74</v>
      </c>
      <c r="H145" s="54">
        <v>1416.15</v>
      </c>
      <c r="I145" s="54">
        <v>1590.17</v>
      </c>
    </row>
    <row r="146" spans="1:9">
      <c r="A146" s="52"/>
      <c r="B146" s="414" t="s">
        <v>771</v>
      </c>
      <c r="C146" s="107" t="s">
        <v>599</v>
      </c>
      <c r="D146" s="54">
        <v>532.76</v>
      </c>
      <c r="E146" s="54">
        <v>525.97</v>
      </c>
      <c r="F146" s="54">
        <v>849.72</v>
      </c>
      <c r="G146" s="54">
        <v>869.86</v>
      </c>
      <c r="H146" s="54">
        <v>1346.55</v>
      </c>
      <c r="I146" s="54">
        <v>1535.29</v>
      </c>
    </row>
    <row r="147" spans="1:9">
      <c r="A147" s="52"/>
      <c r="B147" s="414" t="s">
        <v>772</v>
      </c>
      <c r="C147" s="107" t="s">
        <v>607</v>
      </c>
      <c r="D147" s="54">
        <v>512.86</v>
      </c>
      <c r="E147" s="54">
        <v>497.48</v>
      </c>
      <c r="F147" s="54">
        <v>794.12</v>
      </c>
      <c r="G147" s="54">
        <v>778.99</v>
      </c>
      <c r="H147" s="54">
        <v>1273.22</v>
      </c>
      <c r="I147" s="54">
        <v>1495.04</v>
      </c>
    </row>
    <row r="148" spans="1:9">
      <c r="A148" s="52"/>
      <c r="B148" s="414" t="s">
        <v>773</v>
      </c>
      <c r="C148" s="107" t="s">
        <v>608</v>
      </c>
      <c r="D148" s="54">
        <v>498.35</v>
      </c>
      <c r="E148" s="54">
        <v>475.86</v>
      </c>
      <c r="F148" s="54">
        <v>761.05</v>
      </c>
      <c r="G148" s="54">
        <v>738.67</v>
      </c>
      <c r="H148" s="54">
        <v>1269.47</v>
      </c>
      <c r="I148" s="54">
        <v>1385.62</v>
      </c>
    </row>
    <row r="149" spans="1:9">
      <c r="A149" s="52"/>
      <c r="B149" s="414" t="s">
        <v>774</v>
      </c>
      <c r="C149" s="107" t="s">
        <v>609</v>
      </c>
      <c r="D149" s="54">
        <v>483.69</v>
      </c>
      <c r="E149" s="54">
        <v>453.03</v>
      </c>
      <c r="F149" s="54">
        <v>739.07</v>
      </c>
      <c r="G149" s="54">
        <v>724.49</v>
      </c>
      <c r="H149" s="54">
        <v>1173.8900000000001</v>
      </c>
      <c r="I149" s="54">
        <v>1370.57</v>
      </c>
    </row>
    <row r="150" spans="1:9">
      <c r="A150" s="52"/>
      <c r="B150" s="414" t="s">
        <v>775</v>
      </c>
      <c r="C150" s="107" t="s">
        <v>610</v>
      </c>
      <c r="D150" s="54">
        <v>470.3</v>
      </c>
      <c r="E150" s="54">
        <v>421.81</v>
      </c>
      <c r="F150" s="54">
        <v>712.65</v>
      </c>
      <c r="G150" s="54">
        <v>709.07</v>
      </c>
      <c r="H150" s="54">
        <v>1112.55</v>
      </c>
      <c r="I150" s="54">
        <v>1259.5899999999999</v>
      </c>
    </row>
    <row r="151" spans="1:9">
      <c r="A151" s="52"/>
      <c r="B151" s="414" t="s">
        <v>776</v>
      </c>
      <c r="C151" s="107" t="s">
        <v>600</v>
      </c>
      <c r="D151" s="54">
        <v>444.25</v>
      </c>
      <c r="E151" s="54">
        <v>407.18</v>
      </c>
      <c r="F151" s="54">
        <v>687.07</v>
      </c>
      <c r="G151" s="54">
        <v>622.94000000000005</v>
      </c>
      <c r="H151" s="54">
        <v>1086.51</v>
      </c>
      <c r="I151" s="54">
        <v>1141.47</v>
      </c>
    </row>
    <row r="152" spans="1:9">
      <c r="A152" s="52"/>
      <c r="B152" s="414" t="s">
        <v>777</v>
      </c>
      <c r="C152" s="107" t="s">
        <v>611</v>
      </c>
      <c r="D152" s="54">
        <v>430.4</v>
      </c>
      <c r="E152" s="54">
        <v>396.29</v>
      </c>
      <c r="F152" s="54">
        <v>663.84</v>
      </c>
      <c r="G152" s="54">
        <v>599.84</v>
      </c>
      <c r="H152" s="54">
        <v>1055.18</v>
      </c>
      <c r="I152" s="54">
        <v>977.09</v>
      </c>
    </row>
    <row r="153" spans="1:9">
      <c r="A153" s="52"/>
      <c r="B153" s="414" t="s">
        <v>778</v>
      </c>
      <c r="C153" s="107" t="s">
        <v>612</v>
      </c>
      <c r="D153" s="54">
        <v>419.6</v>
      </c>
      <c r="E153" s="54">
        <v>379</v>
      </c>
      <c r="F153" s="54">
        <v>628.86</v>
      </c>
      <c r="G153" s="54">
        <v>574.45000000000005</v>
      </c>
      <c r="H153" s="54">
        <v>1010.23</v>
      </c>
      <c r="I153" s="54">
        <v>933.39</v>
      </c>
    </row>
    <row r="154" spans="1:9">
      <c r="A154" s="52"/>
      <c r="B154" s="414" t="s">
        <v>779</v>
      </c>
      <c r="C154" s="107" t="s">
        <v>613</v>
      </c>
      <c r="D154" s="54">
        <v>408.97</v>
      </c>
      <c r="E154" s="54">
        <v>362</v>
      </c>
      <c r="F154" s="54">
        <v>601.79</v>
      </c>
      <c r="G154" s="54">
        <v>552.34</v>
      </c>
      <c r="H154" s="54">
        <v>949.54</v>
      </c>
      <c r="I154" s="54">
        <v>889.71</v>
      </c>
    </row>
    <row r="155" spans="1:9">
      <c r="A155" s="52"/>
      <c r="B155" s="414" t="s">
        <v>780</v>
      </c>
      <c r="C155" s="107" t="s">
        <v>614</v>
      </c>
      <c r="D155" s="54">
        <v>390.77</v>
      </c>
      <c r="E155" s="54">
        <v>337.96</v>
      </c>
      <c r="F155" s="54">
        <v>587.86</v>
      </c>
      <c r="G155" s="54">
        <v>531.07000000000005</v>
      </c>
      <c r="H155" s="54">
        <v>892.23</v>
      </c>
      <c r="I155" s="54">
        <v>859.81</v>
      </c>
    </row>
    <row r="156" spans="1:9">
      <c r="A156" s="52"/>
      <c r="B156" s="414" t="s">
        <v>781</v>
      </c>
      <c r="C156" s="107" t="s">
        <v>601</v>
      </c>
      <c r="D156" s="54">
        <v>371.56</v>
      </c>
      <c r="E156" s="54">
        <v>328.9</v>
      </c>
      <c r="F156" s="54">
        <v>567.71</v>
      </c>
      <c r="G156" s="54">
        <v>495.94</v>
      </c>
      <c r="H156" s="54">
        <v>858.62</v>
      </c>
      <c r="I156" s="54">
        <v>807.77</v>
      </c>
    </row>
    <row r="157" spans="1:9">
      <c r="A157" s="52"/>
      <c r="B157" s="414" t="s">
        <v>782</v>
      </c>
      <c r="C157" s="107" t="s">
        <v>615</v>
      </c>
      <c r="D157" s="54">
        <v>359.59</v>
      </c>
      <c r="E157" s="54">
        <v>307.24</v>
      </c>
      <c r="F157" s="54">
        <v>527.84</v>
      </c>
      <c r="G157" s="54">
        <v>483.43</v>
      </c>
      <c r="H157" s="54">
        <v>788.67</v>
      </c>
      <c r="I157" s="54">
        <v>727.19</v>
      </c>
    </row>
    <row r="158" spans="1:9">
      <c r="A158" s="52"/>
      <c r="B158" s="414" t="s">
        <v>783</v>
      </c>
      <c r="C158" s="107" t="s">
        <v>616</v>
      </c>
      <c r="D158" s="54">
        <v>348.76</v>
      </c>
      <c r="E158" s="54">
        <v>301.74</v>
      </c>
      <c r="F158" s="54">
        <v>502.26</v>
      </c>
      <c r="G158" s="54">
        <v>455.93</v>
      </c>
      <c r="H158" s="54">
        <v>740.04</v>
      </c>
      <c r="I158" s="54">
        <v>701.61</v>
      </c>
    </row>
    <row r="159" spans="1:9">
      <c r="A159" s="52"/>
      <c r="B159" s="414" t="s">
        <v>784</v>
      </c>
      <c r="C159" s="107" t="s">
        <v>617</v>
      </c>
      <c r="D159" s="54">
        <v>324.58999999999997</v>
      </c>
      <c r="E159" s="54">
        <v>295.24</v>
      </c>
      <c r="F159" s="54">
        <v>476.66</v>
      </c>
      <c r="G159" s="54">
        <v>435.53</v>
      </c>
      <c r="H159" s="54">
        <v>707.47</v>
      </c>
      <c r="I159" s="54">
        <v>649.41999999999996</v>
      </c>
    </row>
    <row r="160" spans="1:9">
      <c r="A160" s="52"/>
      <c r="B160" s="414" t="s">
        <v>785</v>
      </c>
      <c r="C160" s="107" t="s">
        <v>618</v>
      </c>
      <c r="D160" s="54">
        <v>300.45</v>
      </c>
      <c r="E160" s="54">
        <v>262.74</v>
      </c>
      <c r="F160" s="54">
        <v>456.95</v>
      </c>
      <c r="G160" s="54">
        <v>358.76</v>
      </c>
      <c r="H160" s="54">
        <v>680.55</v>
      </c>
      <c r="I160" s="54">
        <v>587</v>
      </c>
    </row>
    <row r="164" spans="2:7">
      <c r="B164" s="416"/>
      <c r="C164" s="107"/>
      <c r="D164" s="417"/>
      <c r="E164" s="417"/>
      <c r="F164" s="417"/>
      <c r="G164" s="417"/>
    </row>
    <row r="165" spans="2:7">
      <c r="B165" s="416"/>
      <c r="C165" s="107"/>
      <c r="D165" s="417"/>
      <c r="E165" s="417"/>
      <c r="F165" s="417"/>
      <c r="G165" s="417"/>
    </row>
  </sheetData>
  <mergeCells count="6">
    <mergeCell ref="AI1:AJ1"/>
    <mergeCell ref="AI2:AI3"/>
    <mergeCell ref="AJ2:AJ3"/>
    <mergeCell ref="Q1:R1"/>
    <mergeCell ref="S1:T1"/>
    <mergeCell ref="U1:V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48788-05A9-4E44-81E8-E6C8691B1F66}">
  <sheetPr codeName="Sheet32">
    <tabColor theme="8" tint="0.79998168889431442"/>
  </sheetPr>
  <dimension ref="A1:AD147"/>
  <sheetViews>
    <sheetView zoomScaleNormal="100" zoomScaleSheetLayoutView="75" workbookViewId="0">
      <selection activeCell="A2" sqref="A2"/>
    </sheetView>
  </sheetViews>
  <sheetFormatPr defaultColWidth="0" defaultRowHeight="11.25"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143</v>
      </c>
      <c r="B1" s="596"/>
      <c r="C1" s="566" t="s">
        <v>793</v>
      </c>
      <c r="D1" s="566"/>
      <c r="E1" s="566"/>
      <c r="F1" s="566"/>
      <c r="G1" s="566"/>
      <c r="H1" s="145"/>
      <c r="I1" s="253" t="s">
        <v>794</v>
      </c>
      <c r="J1" s="145"/>
      <c r="K1" s="145"/>
      <c r="L1" s="253" t="s">
        <v>795</v>
      </c>
      <c r="M1" s="145"/>
      <c r="N1" s="145"/>
      <c r="O1" s="145"/>
      <c r="P1" s="145"/>
      <c r="Q1" s="145"/>
      <c r="R1" s="145"/>
      <c r="S1" s="145"/>
      <c r="T1" s="145"/>
      <c r="U1" s="145"/>
    </row>
    <row r="2" spans="1:21" s="149" customFormat="1" ht="7.5" customHeight="1">
      <c r="A2" s="148"/>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385</v>
      </c>
      <c r="D7" s="155">
        <v>0</v>
      </c>
      <c r="E7" s="156">
        <v>385</v>
      </c>
      <c r="F7" s="157">
        <v>134.75</v>
      </c>
      <c r="G7" s="158">
        <v>0</v>
      </c>
      <c r="H7" s="158">
        <v>102.1</v>
      </c>
      <c r="I7" s="155">
        <v>0</v>
      </c>
      <c r="J7" s="156">
        <v>236.85</v>
      </c>
      <c r="K7" s="156">
        <v>621.85</v>
      </c>
      <c r="L7" s="157">
        <v>0</v>
      </c>
      <c r="M7" s="158">
        <v>10.395</v>
      </c>
      <c r="N7" s="155">
        <v>0</v>
      </c>
      <c r="O7" s="156">
        <v>10.395</v>
      </c>
      <c r="P7" s="159">
        <v>632.245</v>
      </c>
      <c r="Q7" s="142"/>
      <c r="R7" s="142"/>
      <c r="S7" s="378"/>
      <c r="T7" s="156">
        <v>519.75</v>
      </c>
      <c r="U7" s="142"/>
    </row>
    <row r="8" spans="1:21" s="149" customFormat="1" ht="12.75" customHeight="1">
      <c r="A8" s="227"/>
      <c r="B8" s="228" t="s">
        <v>103</v>
      </c>
      <c r="C8" s="154">
        <v>370</v>
      </c>
      <c r="D8" s="155">
        <v>0</v>
      </c>
      <c r="E8" s="156">
        <v>370</v>
      </c>
      <c r="F8" s="157">
        <v>129.5</v>
      </c>
      <c r="G8" s="158">
        <v>0</v>
      </c>
      <c r="H8" s="158">
        <v>81.679999999999993</v>
      </c>
      <c r="I8" s="155">
        <v>0</v>
      </c>
      <c r="J8" s="156">
        <v>211.18</v>
      </c>
      <c r="K8" s="156">
        <v>581.18000000000006</v>
      </c>
      <c r="L8" s="157">
        <v>0</v>
      </c>
      <c r="M8" s="158">
        <v>9.99</v>
      </c>
      <c r="N8" s="155">
        <v>0</v>
      </c>
      <c r="O8" s="156">
        <v>9.99</v>
      </c>
      <c r="P8" s="159">
        <v>591.17000000000007</v>
      </c>
      <c r="Q8" s="142"/>
      <c r="R8" s="142"/>
      <c r="S8" s="378"/>
      <c r="T8" s="156">
        <v>499.5</v>
      </c>
      <c r="U8" s="142"/>
    </row>
    <row r="9" spans="1:21" s="149" customFormat="1" ht="12.75" customHeight="1">
      <c r="A9" s="227"/>
      <c r="B9" s="228" t="s">
        <v>104</v>
      </c>
      <c r="C9" s="144">
        <v>320</v>
      </c>
      <c r="D9" s="160">
        <v>0</v>
      </c>
      <c r="E9" s="161">
        <v>320</v>
      </c>
      <c r="F9" s="162">
        <v>112</v>
      </c>
      <c r="G9" s="163">
        <v>0</v>
      </c>
      <c r="H9" s="163">
        <v>61.26</v>
      </c>
      <c r="I9" s="160">
        <v>0</v>
      </c>
      <c r="J9" s="161">
        <v>173.26</v>
      </c>
      <c r="K9" s="161">
        <v>493.26</v>
      </c>
      <c r="L9" s="162">
        <v>0</v>
      </c>
      <c r="M9" s="163">
        <v>8.64</v>
      </c>
      <c r="N9" s="160">
        <v>0</v>
      </c>
      <c r="O9" s="161">
        <v>8.64</v>
      </c>
      <c r="P9" s="164">
        <v>501.9</v>
      </c>
      <c r="Q9" s="142"/>
      <c r="R9" s="142"/>
      <c r="S9" s="378"/>
      <c r="T9" s="161">
        <v>432</v>
      </c>
      <c r="U9" s="142"/>
    </row>
    <row r="10" spans="1:21" s="149" customFormat="1" ht="12.75" customHeight="1">
      <c r="A10" s="227"/>
      <c r="B10" s="228" t="s">
        <v>105</v>
      </c>
      <c r="C10" s="165">
        <v>290</v>
      </c>
      <c r="D10" s="166">
        <v>0</v>
      </c>
      <c r="E10" s="167">
        <v>290</v>
      </c>
      <c r="F10" s="168">
        <v>101.5</v>
      </c>
      <c r="G10" s="169">
        <v>0</v>
      </c>
      <c r="H10" s="169">
        <v>40.839999999999996</v>
      </c>
      <c r="I10" s="166">
        <v>0</v>
      </c>
      <c r="J10" s="167">
        <v>142.34</v>
      </c>
      <c r="K10" s="167">
        <v>432.34000000000003</v>
      </c>
      <c r="L10" s="168">
        <v>0</v>
      </c>
      <c r="M10" s="169">
        <v>7.83</v>
      </c>
      <c r="N10" s="166">
        <v>0</v>
      </c>
      <c r="O10" s="167">
        <v>7.83</v>
      </c>
      <c r="P10" s="170">
        <v>440.17</v>
      </c>
      <c r="Q10" s="142"/>
      <c r="R10" s="142"/>
      <c r="S10" s="378"/>
      <c r="T10" s="167">
        <v>391.5</v>
      </c>
      <c r="U10" s="142"/>
    </row>
    <row r="11" spans="1:21" s="149" customFormat="1" ht="12.75" customHeight="1">
      <c r="A11" s="229"/>
      <c r="B11" s="230" t="s">
        <v>107</v>
      </c>
      <c r="C11" s="165">
        <v>260</v>
      </c>
      <c r="D11" s="166">
        <v>0</v>
      </c>
      <c r="E11" s="167">
        <v>260</v>
      </c>
      <c r="F11" s="168">
        <v>91</v>
      </c>
      <c r="G11" s="169">
        <v>0</v>
      </c>
      <c r="H11" s="169">
        <v>40.839999999999996</v>
      </c>
      <c r="I11" s="166">
        <v>0</v>
      </c>
      <c r="J11" s="167">
        <v>131.84</v>
      </c>
      <c r="K11" s="167">
        <v>391.84000000000003</v>
      </c>
      <c r="L11" s="168">
        <v>0</v>
      </c>
      <c r="M11" s="169">
        <v>7.0200000000000005</v>
      </c>
      <c r="N11" s="166">
        <v>0</v>
      </c>
      <c r="O11" s="167">
        <v>7.0200000000000005</v>
      </c>
      <c r="P11" s="170">
        <v>398.86</v>
      </c>
      <c r="Q11" s="142"/>
      <c r="R11" s="142"/>
      <c r="S11" s="378"/>
      <c r="T11" s="167">
        <v>351</v>
      </c>
      <c r="U11" s="142"/>
    </row>
    <row r="12" spans="1:21" s="149" customFormat="1" ht="12.75" customHeight="1">
      <c r="A12" s="601" t="s">
        <v>163</v>
      </c>
      <c r="B12" s="602"/>
      <c r="C12" s="171">
        <v>0.7</v>
      </c>
      <c r="D12" s="172" t="s">
        <v>797</v>
      </c>
      <c r="E12" s="173">
        <v>0.65</v>
      </c>
      <c r="F12" s="174">
        <v>0.32</v>
      </c>
      <c r="G12" s="175" t="s">
        <v>798</v>
      </c>
      <c r="H12" s="175">
        <v>0.89</v>
      </c>
      <c r="I12" s="172" t="s">
        <v>799</v>
      </c>
      <c r="J12" s="173">
        <v>0.46</v>
      </c>
      <c r="K12" s="173">
        <v>0.55000000000000004</v>
      </c>
      <c r="L12" s="174" t="s">
        <v>800</v>
      </c>
      <c r="M12" s="175">
        <v>0.3</v>
      </c>
      <c r="N12" s="172" t="s">
        <v>799</v>
      </c>
      <c r="O12" s="173">
        <v>0.24</v>
      </c>
      <c r="P12" s="176">
        <v>0.51</v>
      </c>
      <c r="Q12" s="142"/>
      <c r="R12" s="142"/>
      <c r="S12" s="378"/>
      <c r="T12" s="173">
        <v>0.47</v>
      </c>
      <c r="U12" s="142"/>
    </row>
    <row r="13" spans="1:21" s="149" customFormat="1" ht="12.75" customHeight="1">
      <c r="A13" s="250" t="s">
        <v>90</v>
      </c>
      <c r="B13" s="251">
        <v>0.5</v>
      </c>
      <c r="C13" s="177">
        <f t="shared" ref="C13:P13" si="0">IFERROR(INDEX(C$18:C$36,MATCH($B$13,$AA$18:$AA$36,0)),"-")</f>
        <v>277.13</v>
      </c>
      <c r="D13" s="178">
        <f t="shared" si="0"/>
        <v>4.8</v>
      </c>
      <c r="E13" s="179">
        <f t="shared" si="0"/>
        <v>284.22000000000003</v>
      </c>
      <c r="F13" s="180">
        <f t="shared" si="0"/>
        <v>151.91999999999999</v>
      </c>
      <c r="G13" s="181">
        <f t="shared" si="0"/>
        <v>0</v>
      </c>
      <c r="H13" s="181">
        <f t="shared" si="0"/>
        <v>11.88</v>
      </c>
      <c r="I13" s="178">
        <f t="shared" si="0"/>
        <v>0</v>
      </c>
      <c r="J13" s="179">
        <f t="shared" si="0"/>
        <v>180.61</v>
      </c>
      <c r="K13" s="179">
        <f t="shared" si="0"/>
        <v>480.9</v>
      </c>
      <c r="L13" s="180">
        <f t="shared" si="0"/>
        <v>0</v>
      </c>
      <c r="M13" s="181">
        <f t="shared" si="0"/>
        <v>16.670000000000002</v>
      </c>
      <c r="N13" s="178">
        <f t="shared" si="0"/>
        <v>0</v>
      </c>
      <c r="O13" s="179">
        <f t="shared" si="0"/>
        <v>17.399999999999999</v>
      </c>
      <c r="P13" s="182">
        <f t="shared" si="0"/>
        <v>500.68</v>
      </c>
      <c r="Q13" s="142"/>
      <c r="R13" s="142"/>
      <c r="S13" s="378"/>
      <c r="T13" s="179">
        <f>IFERROR(INDEX(T$18:T$36,MATCH($B$13,$AA$18:$AA$36,0)),"-")</f>
        <v>444.25</v>
      </c>
      <c r="U13" s="142"/>
    </row>
    <row r="14" spans="1:21" s="149" customFormat="1" ht="12.75" customHeight="1">
      <c r="A14" s="597" t="s">
        <v>161</v>
      </c>
      <c r="B14" s="598"/>
      <c r="C14" s="183">
        <f>IFERROR(C9-C13,"-")</f>
        <v>42.870000000000005</v>
      </c>
      <c r="D14" s="184">
        <f t="shared" ref="D14:P14" si="1">IFERROR(D9-D13,"-")</f>
        <v>-4.8</v>
      </c>
      <c r="E14" s="185">
        <f t="shared" si="1"/>
        <v>35.779999999999973</v>
      </c>
      <c r="F14" s="186">
        <f t="shared" si="1"/>
        <v>-39.919999999999987</v>
      </c>
      <c r="G14" s="187">
        <f t="shared" si="1"/>
        <v>0</v>
      </c>
      <c r="H14" s="187">
        <f t="shared" si="1"/>
        <v>49.379999999999995</v>
      </c>
      <c r="I14" s="184">
        <f t="shared" si="1"/>
        <v>0</v>
      </c>
      <c r="J14" s="185">
        <f t="shared" si="1"/>
        <v>-7.3500000000000227</v>
      </c>
      <c r="K14" s="185">
        <f t="shared" si="1"/>
        <v>12.360000000000014</v>
      </c>
      <c r="L14" s="186">
        <f t="shared" si="1"/>
        <v>0</v>
      </c>
      <c r="M14" s="187">
        <f t="shared" si="1"/>
        <v>-8.0300000000000011</v>
      </c>
      <c r="N14" s="184">
        <f t="shared" si="1"/>
        <v>0</v>
      </c>
      <c r="O14" s="185">
        <f t="shared" si="1"/>
        <v>-8.759999999999998</v>
      </c>
      <c r="P14" s="242">
        <f t="shared" si="1"/>
        <v>1.2199999999999704</v>
      </c>
      <c r="Q14" s="142"/>
      <c r="R14" s="142"/>
      <c r="S14" s="378"/>
      <c r="T14" s="185">
        <f t="shared" ref="T14" si="2">IFERROR(T9-T13,"-")</f>
        <v>-12.25</v>
      </c>
      <c r="U14" s="142"/>
    </row>
    <row r="15" spans="1:21" s="149" customFormat="1" ht="12.75" customHeight="1">
      <c r="A15" s="599" t="s">
        <v>160</v>
      </c>
      <c r="B15" s="600"/>
      <c r="C15" s="188">
        <f>IFERROR(C14/C13,"-")</f>
        <v>0.15469274347779022</v>
      </c>
      <c r="D15" s="189">
        <f t="shared" ref="D15:P15" si="3">IFERROR(D14/D13,"-")</f>
        <v>-1</v>
      </c>
      <c r="E15" s="190">
        <f t="shared" si="3"/>
        <v>0.12588839631271539</v>
      </c>
      <c r="F15" s="191">
        <f t="shared" si="3"/>
        <v>-0.26276987888362291</v>
      </c>
      <c r="G15" s="192" t="str">
        <f t="shared" si="3"/>
        <v>-</v>
      </c>
      <c r="H15" s="192">
        <f t="shared" si="3"/>
        <v>4.1565656565656557</v>
      </c>
      <c r="I15" s="189" t="str">
        <f t="shared" si="3"/>
        <v>-</v>
      </c>
      <c r="J15" s="190">
        <f t="shared" si="3"/>
        <v>-4.0695421073030411E-2</v>
      </c>
      <c r="K15" s="190">
        <f t="shared" si="3"/>
        <v>2.5701809107922673E-2</v>
      </c>
      <c r="L15" s="191" t="str">
        <f t="shared" si="3"/>
        <v>-</v>
      </c>
      <c r="M15" s="192">
        <f t="shared" si="3"/>
        <v>-0.4817036592681464</v>
      </c>
      <c r="N15" s="189" t="str">
        <f t="shared" si="3"/>
        <v>-</v>
      </c>
      <c r="O15" s="190">
        <f t="shared" si="3"/>
        <v>-0.50344827586206886</v>
      </c>
      <c r="P15" s="243">
        <f t="shared" si="3"/>
        <v>2.4366861068945644E-3</v>
      </c>
      <c r="Q15" s="142"/>
      <c r="R15" s="142"/>
      <c r="S15" s="378"/>
      <c r="T15" s="190">
        <f t="shared" ref="T15" si="4">IFERROR(T14/T13,"-")</f>
        <v>-2.7574563871693866E-2</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226" t="s">
        <v>19</v>
      </c>
      <c r="N17" s="212" t="s">
        <v>164</v>
      </c>
      <c r="O17" s="195" t="s">
        <v>149</v>
      </c>
      <c r="P17" s="196" t="s">
        <v>150</v>
      </c>
      <c r="Q17" s="142"/>
      <c r="R17" s="142"/>
      <c r="S17" s="378"/>
      <c r="T17" s="376" t="s">
        <v>327</v>
      </c>
      <c r="U17" s="142"/>
    </row>
    <row r="18" spans="1:27" ht="12.75" customHeight="1">
      <c r="A18" s="197"/>
      <c r="B18" s="198" t="s">
        <v>95</v>
      </c>
      <c r="C18" s="154">
        <v>385.28</v>
      </c>
      <c r="D18" s="155">
        <v>20.23</v>
      </c>
      <c r="E18" s="156">
        <v>386.74</v>
      </c>
      <c r="F18" s="157">
        <v>284.23</v>
      </c>
      <c r="G18" s="158">
        <v>58.56</v>
      </c>
      <c r="H18" s="158">
        <v>86.06</v>
      </c>
      <c r="I18" s="155">
        <v>0</v>
      </c>
      <c r="J18" s="156">
        <v>341.34</v>
      </c>
      <c r="K18" s="156">
        <v>732.17</v>
      </c>
      <c r="L18" s="157">
        <v>51.62</v>
      </c>
      <c r="M18" s="158">
        <v>44.18</v>
      </c>
      <c r="N18" s="155">
        <v>0</v>
      </c>
      <c r="O18" s="156">
        <v>62.87</v>
      </c>
      <c r="P18" s="159">
        <v>773.19</v>
      </c>
      <c r="Q18" s="142"/>
      <c r="R18" s="142"/>
      <c r="S18" s="378"/>
      <c r="T18" s="156">
        <v>646.75</v>
      </c>
      <c r="U18" s="142"/>
      <c r="AA18" s="199">
        <v>0.95</v>
      </c>
    </row>
    <row r="19" spans="1:27" ht="12.75" customHeight="1">
      <c r="A19" s="197"/>
      <c r="B19" s="198">
        <v>0.9</v>
      </c>
      <c r="C19" s="177">
        <v>375.04</v>
      </c>
      <c r="D19" s="178">
        <v>16.45</v>
      </c>
      <c r="E19" s="179">
        <v>379.02</v>
      </c>
      <c r="F19" s="180">
        <v>265.25</v>
      </c>
      <c r="G19" s="181">
        <v>46.69</v>
      </c>
      <c r="H19" s="181">
        <v>66.760000000000005</v>
      </c>
      <c r="I19" s="178">
        <v>0</v>
      </c>
      <c r="J19" s="179">
        <v>296.77999999999997</v>
      </c>
      <c r="K19" s="179">
        <v>647.59</v>
      </c>
      <c r="L19" s="180">
        <v>10.1</v>
      </c>
      <c r="M19" s="181">
        <v>37.729999999999997</v>
      </c>
      <c r="N19" s="178">
        <v>0</v>
      </c>
      <c r="O19" s="179">
        <v>54.85</v>
      </c>
      <c r="P19" s="182">
        <v>694.81</v>
      </c>
      <c r="Q19" s="142"/>
      <c r="R19" s="142"/>
      <c r="S19" s="378"/>
      <c r="T19" s="179">
        <v>607.15</v>
      </c>
      <c r="U19" s="142"/>
      <c r="AA19" s="199">
        <v>0.9</v>
      </c>
    </row>
    <row r="20" spans="1:27" ht="12.75" customHeight="1">
      <c r="A20" s="197"/>
      <c r="B20" s="198">
        <v>0.85</v>
      </c>
      <c r="C20" s="177">
        <v>363.15</v>
      </c>
      <c r="D20" s="178">
        <v>12.11</v>
      </c>
      <c r="E20" s="179">
        <v>367.76</v>
      </c>
      <c r="F20" s="180">
        <v>254.45</v>
      </c>
      <c r="G20" s="181">
        <v>15.1</v>
      </c>
      <c r="H20" s="181">
        <v>47.21</v>
      </c>
      <c r="I20" s="178">
        <v>0</v>
      </c>
      <c r="J20" s="179">
        <v>287.39999999999998</v>
      </c>
      <c r="K20" s="179">
        <v>626.54</v>
      </c>
      <c r="L20" s="180">
        <v>0</v>
      </c>
      <c r="M20" s="181">
        <v>24.81</v>
      </c>
      <c r="N20" s="178">
        <v>0</v>
      </c>
      <c r="O20" s="179">
        <v>47.83</v>
      </c>
      <c r="P20" s="182">
        <v>651.77</v>
      </c>
      <c r="Q20" s="142"/>
      <c r="R20" s="142"/>
      <c r="S20" s="378"/>
      <c r="T20" s="179">
        <v>581.13</v>
      </c>
      <c r="U20" s="142"/>
      <c r="AA20" s="199">
        <v>0.85</v>
      </c>
    </row>
    <row r="21" spans="1:27" ht="12.75" customHeight="1">
      <c r="A21" s="197"/>
      <c r="B21" s="198">
        <v>0.8</v>
      </c>
      <c r="C21" s="177">
        <v>345.72</v>
      </c>
      <c r="D21" s="178">
        <v>11.59</v>
      </c>
      <c r="E21" s="179">
        <v>346.15</v>
      </c>
      <c r="F21" s="180">
        <v>231.45</v>
      </c>
      <c r="G21" s="181">
        <v>10.86</v>
      </c>
      <c r="H21" s="181">
        <v>41.8</v>
      </c>
      <c r="I21" s="178">
        <v>0</v>
      </c>
      <c r="J21" s="179">
        <v>272.49</v>
      </c>
      <c r="K21" s="179">
        <v>583.16</v>
      </c>
      <c r="L21" s="180">
        <v>0</v>
      </c>
      <c r="M21" s="181">
        <v>24.59</v>
      </c>
      <c r="N21" s="178">
        <v>0</v>
      </c>
      <c r="O21" s="179">
        <v>26.31</v>
      </c>
      <c r="P21" s="182">
        <v>611.5</v>
      </c>
      <c r="Q21" s="142"/>
      <c r="R21" s="142"/>
      <c r="S21" s="378"/>
      <c r="T21" s="179">
        <v>562.11</v>
      </c>
      <c r="U21" s="142"/>
      <c r="AA21" s="199">
        <v>0.8</v>
      </c>
    </row>
    <row r="22" spans="1:27" ht="12.75" customHeight="1">
      <c r="A22" s="197"/>
      <c r="B22" s="198" t="s">
        <v>103</v>
      </c>
      <c r="C22" s="177">
        <v>333.61</v>
      </c>
      <c r="D22" s="178">
        <v>10.199999999999999</v>
      </c>
      <c r="E22" s="179">
        <v>335.89</v>
      </c>
      <c r="F22" s="180">
        <v>211.87</v>
      </c>
      <c r="G22" s="181">
        <v>7.64</v>
      </c>
      <c r="H22" s="181">
        <v>41.74</v>
      </c>
      <c r="I22" s="178">
        <v>0</v>
      </c>
      <c r="J22" s="179">
        <v>255.91</v>
      </c>
      <c r="K22" s="179">
        <v>568.66999999999996</v>
      </c>
      <c r="L22" s="180">
        <v>0</v>
      </c>
      <c r="M22" s="181">
        <v>22.28</v>
      </c>
      <c r="N22" s="178">
        <v>0</v>
      </c>
      <c r="O22" s="179">
        <v>24.59</v>
      </c>
      <c r="P22" s="182">
        <v>592.54</v>
      </c>
      <c r="Q22" s="142"/>
      <c r="R22" s="142"/>
      <c r="S22" s="378"/>
      <c r="T22" s="179">
        <v>532.76</v>
      </c>
      <c r="U22" s="142"/>
      <c r="AA22" s="199">
        <v>0.75</v>
      </c>
    </row>
    <row r="23" spans="1:27" ht="12.75" customHeight="1">
      <c r="A23" s="197"/>
      <c r="B23" s="198">
        <v>0.7</v>
      </c>
      <c r="C23" s="177">
        <v>320.02</v>
      </c>
      <c r="D23" s="178">
        <v>9.81</v>
      </c>
      <c r="E23" s="179">
        <v>324.75</v>
      </c>
      <c r="F23" s="180">
        <v>192.95</v>
      </c>
      <c r="G23" s="181">
        <v>3.96</v>
      </c>
      <c r="H23" s="181">
        <v>34.619999999999997</v>
      </c>
      <c r="I23" s="178">
        <v>0</v>
      </c>
      <c r="J23" s="179">
        <v>224.84</v>
      </c>
      <c r="K23" s="179">
        <v>548.96</v>
      </c>
      <c r="L23" s="180">
        <v>0</v>
      </c>
      <c r="M23" s="181">
        <v>21</v>
      </c>
      <c r="N23" s="178">
        <v>0</v>
      </c>
      <c r="O23" s="179">
        <v>22.68</v>
      </c>
      <c r="P23" s="182">
        <v>567.04999999999995</v>
      </c>
      <c r="Q23" s="142"/>
      <c r="R23" s="142"/>
      <c r="S23" s="378"/>
      <c r="T23" s="179">
        <v>512.86</v>
      </c>
      <c r="U23" s="142"/>
      <c r="AA23" s="199">
        <v>0.7</v>
      </c>
    </row>
    <row r="24" spans="1:27" ht="12.75" customHeight="1">
      <c r="A24" s="197"/>
      <c r="B24" s="198">
        <v>0.65</v>
      </c>
      <c r="C24" s="177">
        <v>314.83999999999997</v>
      </c>
      <c r="D24" s="178">
        <v>7.56</v>
      </c>
      <c r="E24" s="179">
        <v>320.77</v>
      </c>
      <c r="F24" s="180">
        <v>178.95</v>
      </c>
      <c r="G24" s="181">
        <v>0</v>
      </c>
      <c r="H24" s="181">
        <v>26.52</v>
      </c>
      <c r="I24" s="178">
        <v>0</v>
      </c>
      <c r="J24" s="179">
        <v>214.25</v>
      </c>
      <c r="K24" s="179">
        <v>534.83000000000004</v>
      </c>
      <c r="L24" s="180">
        <v>0</v>
      </c>
      <c r="M24" s="181">
        <v>19.84</v>
      </c>
      <c r="N24" s="178">
        <v>0</v>
      </c>
      <c r="O24" s="179">
        <v>22.05</v>
      </c>
      <c r="P24" s="182">
        <v>548.55999999999995</v>
      </c>
      <c r="Q24" s="142"/>
      <c r="R24" s="142"/>
      <c r="S24" s="378"/>
      <c r="T24" s="179">
        <v>498.35</v>
      </c>
      <c r="U24" s="142"/>
      <c r="AA24" s="199">
        <v>0.65</v>
      </c>
    </row>
    <row r="25" spans="1:27" ht="12.75" customHeight="1">
      <c r="A25" s="197"/>
      <c r="B25" s="198">
        <v>0.6</v>
      </c>
      <c r="C25" s="177">
        <v>294.92</v>
      </c>
      <c r="D25" s="178">
        <v>7.4</v>
      </c>
      <c r="E25" s="179">
        <v>304.91000000000003</v>
      </c>
      <c r="F25" s="180">
        <v>169.51</v>
      </c>
      <c r="G25" s="181">
        <v>0</v>
      </c>
      <c r="H25" s="181">
        <v>22.9</v>
      </c>
      <c r="I25" s="178">
        <v>0</v>
      </c>
      <c r="J25" s="179">
        <v>202</v>
      </c>
      <c r="K25" s="179">
        <v>515.22</v>
      </c>
      <c r="L25" s="180">
        <v>0</v>
      </c>
      <c r="M25" s="181">
        <v>18.54</v>
      </c>
      <c r="N25" s="178">
        <v>0</v>
      </c>
      <c r="O25" s="179">
        <v>19.88</v>
      </c>
      <c r="P25" s="182">
        <v>526.07000000000005</v>
      </c>
      <c r="Q25" s="142"/>
      <c r="R25" s="142"/>
      <c r="S25" s="378"/>
      <c r="T25" s="179">
        <v>483.69</v>
      </c>
      <c r="U25" s="142"/>
      <c r="AA25" s="199">
        <v>0.6</v>
      </c>
    </row>
    <row r="26" spans="1:27" ht="12.75" customHeight="1">
      <c r="A26" s="197"/>
      <c r="B26" s="198">
        <v>0.55000000000000004</v>
      </c>
      <c r="C26" s="177">
        <v>285.8</v>
      </c>
      <c r="D26" s="178">
        <v>5.0199999999999996</v>
      </c>
      <c r="E26" s="179">
        <v>290.72000000000003</v>
      </c>
      <c r="F26" s="180">
        <v>164.31</v>
      </c>
      <c r="G26" s="181">
        <v>0</v>
      </c>
      <c r="H26" s="181">
        <v>17.5</v>
      </c>
      <c r="I26" s="178">
        <v>0</v>
      </c>
      <c r="J26" s="179">
        <v>194.26</v>
      </c>
      <c r="K26" s="179">
        <v>498.96</v>
      </c>
      <c r="L26" s="180">
        <v>0</v>
      </c>
      <c r="M26" s="181">
        <v>16.8</v>
      </c>
      <c r="N26" s="178">
        <v>0</v>
      </c>
      <c r="O26" s="179">
        <v>19.600000000000001</v>
      </c>
      <c r="P26" s="182">
        <v>515.46</v>
      </c>
      <c r="Q26" s="142"/>
      <c r="R26" s="142"/>
      <c r="S26" s="378"/>
      <c r="T26" s="179">
        <v>470.3</v>
      </c>
      <c r="U26" s="142"/>
      <c r="AA26" s="199">
        <v>0.55000000000000004</v>
      </c>
    </row>
    <row r="27" spans="1:27" ht="12.75" customHeight="1">
      <c r="A27" s="197"/>
      <c r="B27" s="198" t="s">
        <v>104</v>
      </c>
      <c r="C27" s="177">
        <v>277.13</v>
      </c>
      <c r="D27" s="178">
        <v>4.8</v>
      </c>
      <c r="E27" s="179">
        <v>284.22000000000003</v>
      </c>
      <c r="F27" s="180">
        <v>151.91999999999999</v>
      </c>
      <c r="G27" s="181">
        <v>0</v>
      </c>
      <c r="H27" s="181">
        <v>11.88</v>
      </c>
      <c r="I27" s="178">
        <v>0</v>
      </c>
      <c r="J27" s="179">
        <v>180.61</v>
      </c>
      <c r="K27" s="179">
        <v>480.9</v>
      </c>
      <c r="L27" s="180">
        <v>0</v>
      </c>
      <c r="M27" s="181">
        <v>16.670000000000002</v>
      </c>
      <c r="N27" s="178">
        <v>0</v>
      </c>
      <c r="O27" s="179">
        <v>17.399999999999999</v>
      </c>
      <c r="P27" s="182">
        <v>500.68</v>
      </c>
      <c r="Q27" s="142"/>
      <c r="R27" s="142"/>
      <c r="S27" s="378"/>
      <c r="T27" s="179">
        <v>444.25</v>
      </c>
      <c r="U27" s="142"/>
      <c r="AA27" s="199">
        <v>0.5</v>
      </c>
    </row>
    <row r="28" spans="1:27" ht="12.75" customHeight="1">
      <c r="A28" s="197"/>
      <c r="B28" s="198">
        <v>0.45</v>
      </c>
      <c r="C28" s="177">
        <v>271.01</v>
      </c>
      <c r="D28" s="178">
        <v>4.46</v>
      </c>
      <c r="E28" s="179">
        <v>282.05</v>
      </c>
      <c r="F28" s="180">
        <v>139.57</v>
      </c>
      <c r="G28" s="181">
        <v>0</v>
      </c>
      <c r="H28" s="181">
        <v>10.95</v>
      </c>
      <c r="I28" s="178">
        <v>0</v>
      </c>
      <c r="J28" s="179">
        <v>172.15</v>
      </c>
      <c r="K28" s="179">
        <v>462.27</v>
      </c>
      <c r="L28" s="180">
        <v>0</v>
      </c>
      <c r="M28" s="181">
        <v>15.42</v>
      </c>
      <c r="N28" s="178">
        <v>0</v>
      </c>
      <c r="O28" s="179">
        <v>16.71</v>
      </c>
      <c r="P28" s="182">
        <v>484.54</v>
      </c>
      <c r="Q28" s="142"/>
      <c r="R28" s="142"/>
      <c r="S28" s="378"/>
      <c r="T28" s="179">
        <v>430.4</v>
      </c>
      <c r="U28" s="142"/>
      <c r="AA28" s="199">
        <v>0.45</v>
      </c>
    </row>
    <row r="29" spans="1:27" ht="12.75" customHeight="1">
      <c r="A29" s="197"/>
      <c r="B29" s="198">
        <v>0.4</v>
      </c>
      <c r="C29" s="177">
        <v>267.74</v>
      </c>
      <c r="D29" s="178">
        <v>2.79</v>
      </c>
      <c r="E29" s="179">
        <v>277.93</v>
      </c>
      <c r="F29" s="180">
        <v>124.41</v>
      </c>
      <c r="G29" s="181">
        <v>0</v>
      </c>
      <c r="H29" s="181">
        <v>7.09</v>
      </c>
      <c r="I29" s="178">
        <v>0</v>
      </c>
      <c r="J29" s="179">
        <v>163.52000000000001</v>
      </c>
      <c r="K29" s="179">
        <v>453.32</v>
      </c>
      <c r="L29" s="180">
        <v>0</v>
      </c>
      <c r="M29" s="181">
        <v>13.73</v>
      </c>
      <c r="N29" s="178">
        <v>0</v>
      </c>
      <c r="O29" s="179">
        <v>15.67</v>
      </c>
      <c r="P29" s="182">
        <v>473.48</v>
      </c>
      <c r="Q29" s="142"/>
      <c r="R29" s="142"/>
      <c r="S29" s="378"/>
      <c r="T29" s="179">
        <v>419.6</v>
      </c>
      <c r="U29" s="142"/>
      <c r="AA29" s="199">
        <v>0.4</v>
      </c>
    </row>
    <row r="30" spans="1:27" ht="12.75" customHeight="1">
      <c r="A30" s="197"/>
      <c r="B30" s="198">
        <v>0.35</v>
      </c>
      <c r="C30" s="177">
        <v>263.55</v>
      </c>
      <c r="D30" s="178">
        <v>0</v>
      </c>
      <c r="E30" s="179">
        <v>268.47000000000003</v>
      </c>
      <c r="F30" s="180">
        <v>115.78</v>
      </c>
      <c r="G30" s="181">
        <v>0</v>
      </c>
      <c r="H30" s="181">
        <v>0</v>
      </c>
      <c r="I30" s="178">
        <v>0</v>
      </c>
      <c r="J30" s="179">
        <v>145.66</v>
      </c>
      <c r="K30" s="179">
        <v>431.57</v>
      </c>
      <c r="L30" s="180">
        <v>0</v>
      </c>
      <c r="M30" s="181">
        <v>12.14</v>
      </c>
      <c r="N30" s="178">
        <v>0</v>
      </c>
      <c r="O30" s="179">
        <v>14.34</v>
      </c>
      <c r="P30" s="182">
        <v>461.65</v>
      </c>
      <c r="Q30" s="142"/>
      <c r="R30" s="142"/>
      <c r="S30" s="378"/>
      <c r="T30" s="179">
        <v>408.97</v>
      </c>
      <c r="U30" s="142"/>
      <c r="AA30" s="199">
        <v>0.35</v>
      </c>
    </row>
    <row r="31" spans="1:27" ht="12.75" customHeight="1">
      <c r="A31" s="197"/>
      <c r="B31" s="198">
        <v>0.3</v>
      </c>
      <c r="C31" s="177">
        <v>257.45999999999998</v>
      </c>
      <c r="D31" s="178">
        <v>0</v>
      </c>
      <c r="E31" s="179">
        <v>259.27</v>
      </c>
      <c r="F31" s="180">
        <v>110.23</v>
      </c>
      <c r="G31" s="181">
        <v>0</v>
      </c>
      <c r="H31" s="181">
        <v>0</v>
      </c>
      <c r="I31" s="178">
        <v>0</v>
      </c>
      <c r="J31" s="179">
        <v>137.68</v>
      </c>
      <c r="K31" s="179">
        <v>412.88</v>
      </c>
      <c r="L31" s="180">
        <v>0</v>
      </c>
      <c r="M31" s="181">
        <v>8.7100000000000009</v>
      </c>
      <c r="N31" s="178">
        <v>0</v>
      </c>
      <c r="O31" s="179">
        <v>12.59</v>
      </c>
      <c r="P31" s="182">
        <v>426.98</v>
      </c>
      <c r="Q31" s="142"/>
      <c r="R31" s="142"/>
      <c r="S31" s="378"/>
      <c r="T31" s="179">
        <v>390.77</v>
      </c>
      <c r="U31" s="142"/>
      <c r="AA31" s="199">
        <v>0.3</v>
      </c>
    </row>
    <row r="32" spans="1:27" ht="12.75" customHeight="1">
      <c r="A32" s="197"/>
      <c r="B32" s="198" t="s">
        <v>105</v>
      </c>
      <c r="C32" s="177">
        <v>245.63</v>
      </c>
      <c r="D32" s="178">
        <v>0</v>
      </c>
      <c r="E32" s="179">
        <v>253.66</v>
      </c>
      <c r="F32" s="180">
        <v>104.88</v>
      </c>
      <c r="G32" s="181">
        <v>0</v>
      </c>
      <c r="H32" s="181">
        <v>0</v>
      </c>
      <c r="I32" s="178">
        <v>0</v>
      </c>
      <c r="J32" s="179">
        <v>130.84</v>
      </c>
      <c r="K32" s="179">
        <v>404.03</v>
      </c>
      <c r="L32" s="180">
        <v>0</v>
      </c>
      <c r="M32" s="181">
        <v>7.51</v>
      </c>
      <c r="N32" s="178">
        <v>0</v>
      </c>
      <c r="O32" s="179">
        <v>9.59</v>
      </c>
      <c r="P32" s="182">
        <v>420.61</v>
      </c>
      <c r="Q32" s="142"/>
      <c r="R32" s="142"/>
      <c r="S32" s="378"/>
      <c r="T32" s="179">
        <v>371.56</v>
      </c>
      <c r="U32" s="142"/>
      <c r="AA32" s="199">
        <v>0.25</v>
      </c>
    </row>
    <row r="33" spans="1:30" ht="12.75" customHeight="1">
      <c r="A33" s="197"/>
      <c r="B33" s="198">
        <v>0.2</v>
      </c>
      <c r="C33" s="177">
        <v>233.26</v>
      </c>
      <c r="D33" s="178">
        <v>0</v>
      </c>
      <c r="E33" s="179">
        <v>247.04</v>
      </c>
      <c r="F33" s="180">
        <v>96.13</v>
      </c>
      <c r="G33" s="181">
        <v>0</v>
      </c>
      <c r="H33" s="181">
        <v>0</v>
      </c>
      <c r="I33" s="178">
        <v>0</v>
      </c>
      <c r="J33" s="179">
        <v>127.36</v>
      </c>
      <c r="K33" s="179">
        <v>387.43</v>
      </c>
      <c r="L33" s="180">
        <v>0</v>
      </c>
      <c r="M33" s="181">
        <v>5.71</v>
      </c>
      <c r="N33" s="178">
        <v>0</v>
      </c>
      <c r="O33" s="179">
        <v>7.85</v>
      </c>
      <c r="P33" s="182">
        <v>402.67</v>
      </c>
      <c r="Q33" s="142"/>
      <c r="R33" s="142"/>
      <c r="S33" s="378"/>
      <c r="T33" s="179">
        <v>359.59</v>
      </c>
      <c r="U33" s="142"/>
      <c r="AA33" s="199">
        <v>0.2</v>
      </c>
    </row>
    <row r="34" spans="1:30" ht="12.75" customHeight="1">
      <c r="A34" s="197"/>
      <c r="B34" s="198">
        <v>0.15</v>
      </c>
      <c r="C34" s="177">
        <v>224.34</v>
      </c>
      <c r="D34" s="178">
        <v>0</v>
      </c>
      <c r="E34" s="179">
        <v>241.05</v>
      </c>
      <c r="F34" s="180">
        <v>91.14</v>
      </c>
      <c r="G34" s="181">
        <v>0</v>
      </c>
      <c r="H34" s="181">
        <v>0</v>
      </c>
      <c r="I34" s="178">
        <v>0</v>
      </c>
      <c r="J34" s="179">
        <v>121.48</v>
      </c>
      <c r="K34" s="179">
        <v>372.02</v>
      </c>
      <c r="L34" s="180">
        <v>0</v>
      </c>
      <c r="M34" s="181">
        <v>0</v>
      </c>
      <c r="N34" s="178">
        <v>0</v>
      </c>
      <c r="O34" s="179">
        <v>6.18</v>
      </c>
      <c r="P34" s="182">
        <v>390.91</v>
      </c>
      <c r="Q34" s="142"/>
      <c r="R34" s="142"/>
      <c r="S34" s="378"/>
      <c r="T34" s="179">
        <v>348.76</v>
      </c>
      <c r="U34" s="142"/>
      <c r="AA34" s="199">
        <v>0.15</v>
      </c>
    </row>
    <row r="35" spans="1:30" ht="12.75" customHeight="1">
      <c r="A35" s="197"/>
      <c r="B35" s="198">
        <v>0.1</v>
      </c>
      <c r="C35" s="177">
        <v>211.54</v>
      </c>
      <c r="D35" s="178">
        <v>0</v>
      </c>
      <c r="E35" s="179">
        <v>222.19</v>
      </c>
      <c r="F35" s="180">
        <v>79.739999999999995</v>
      </c>
      <c r="G35" s="181">
        <v>0</v>
      </c>
      <c r="H35" s="181">
        <v>0</v>
      </c>
      <c r="I35" s="178">
        <v>0</v>
      </c>
      <c r="J35" s="179">
        <v>116.43</v>
      </c>
      <c r="K35" s="179">
        <v>357.74</v>
      </c>
      <c r="L35" s="180">
        <v>0</v>
      </c>
      <c r="M35" s="181">
        <v>0</v>
      </c>
      <c r="N35" s="178">
        <v>0</v>
      </c>
      <c r="O35" s="179">
        <v>0</v>
      </c>
      <c r="P35" s="182">
        <v>368.51</v>
      </c>
      <c r="Q35" s="142"/>
      <c r="R35" s="142"/>
      <c r="S35" s="378"/>
      <c r="T35" s="179">
        <v>324.58999999999997</v>
      </c>
      <c r="U35" s="142"/>
      <c r="AA35" s="199">
        <v>0.1</v>
      </c>
    </row>
    <row r="36" spans="1:30" ht="12.75" customHeight="1">
      <c r="A36" s="200"/>
      <c r="B36" s="201" t="s">
        <v>96</v>
      </c>
      <c r="C36" s="202">
        <v>196.65</v>
      </c>
      <c r="D36" s="203">
        <v>0</v>
      </c>
      <c r="E36" s="204">
        <v>201.13</v>
      </c>
      <c r="F36" s="205">
        <v>69.569999999999993</v>
      </c>
      <c r="G36" s="206">
        <v>0</v>
      </c>
      <c r="H36" s="206">
        <v>0</v>
      </c>
      <c r="I36" s="203">
        <v>0</v>
      </c>
      <c r="J36" s="204">
        <v>105.46</v>
      </c>
      <c r="K36" s="204">
        <v>324.33999999999997</v>
      </c>
      <c r="L36" s="205">
        <v>0</v>
      </c>
      <c r="M36" s="206">
        <v>0</v>
      </c>
      <c r="N36" s="203">
        <v>0</v>
      </c>
      <c r="O36" s="204">
        <v>0</v>
      </c>
      <c r="P36" s="207">
        <v>331.68</v>
      </c>
      <c r="Q36" s="142"/>
      <c r="R36" s="142"/>
      <c r="S36" s="378"/>
      <c r="T36" s="204">
        <v>300.45</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6" t="s">
        <v>327</v>
      </c>
      <c r="U42" s="142"/>
    </row>
    <row r="43" spans="1:30" ht="12.75" customHeight="1" outlineLevel="1">
      <c r="A43" s="214"/>
      <c r="B43" s="198" t="str">
        <f>"95% = 'Maximum'"</f>
        <v>95% = 'Maximum'</v>
      </c>
      <c r="C43" s="154">
        <v>385.28</v>
      </c>
      <c r="D43" s="155">
        <v>20.23</v>
      </c>
      <c r="E43" s="156">
        <v>386.74</v>
      </c>
      <c r="F43" s="157">
        <v>284.23</v>
      </c>
      <c r="G43" s="158">
        <v>58.56</v>
      </c>
      <c r="H43" s="158">
        <v>86.06</v>
      </c>
      <c r="I43" s="155">
        <v>0</v>
      </c>
      <c r="J43" s="156">
        <v>341.34</v>
      </c>
      <c r="K43" s="156">
        <v>732.17</v>
      </c>
      <c r="L43" s="157">
        <v>51.62</v>
      </c>
      <c r="M43" s="158">
        <v>44.18</v>
      </c>
      <c r="N43" s="155">
        <v>0</v>
      </c>
      <c r="O43" s="156">
        <v>62.87</v>
      </c>
      <c r="P43" s="156">
        <v>773.19</v>
      </c>
      <c r="Q43" s="142"/>
      <c r="R43" s="142"/>
      <c r="S43" s="378"/>
      <c r="T43" s="156">
        <v>646.75</v>
      </c>
      <c r="U43" s="142"/>
    </row>
    <row r="44" spans="1:30" ht="12.75" customHeight="1" outlineLevel="1">
      <c r="A44" s="214"/>
      <c r="B44" s="198" t="s">
        <v>103</v>
      </c>
      <c r="C44" s="154">
        <v>333.61</v>
      </c>
      <c r="D44" s="155">
        <v>10.199999999999999</v>
      </c>
      <c r="E44" s="156">
        <v>335.89</v>
      </c>
      <c r="F44" s="157">
        <v>211.87</v>
      </c>
      <c r="G44" s="158">
        <v>7.64</v>
      </c>
      <c r="H44" s="158">
        <v>41.74</v>
      </c>
      <c r="I44" s="155">
        <v>0</v>
      </c>
      <c r="J44" s="156">
        <v>255.91</v>
      </c>
      <c r="K44" s="156">
        <v>568.66999999999996</v>
      </c>
      <c r="L44" s="157">
        <v>0</v>
      </c>
      <c r="M44" s="158">
        <v>22.28</v>
      </c>
      <c r="N44" s="155">
        <v>0</v>
      </c>
      <c r="O44" s="156">
        <v>24.59</v>
      </c>
      <c r="P44" s="156">
        <v>592.54</v>
      </c>
      <c r="Q44" s="142"/>
      <c r="R44" s="142"/>
      <c r="S44" s="378"/>
      <c r="T44" s="156">
        <v>532.76</v>
      </c>
      <c r="U44" s="142"/>
    </row>
    <row r="45" spans="1:30" ht="12.75" customHeight="1" outlineLevel="1">
      <c r="A45" s="214"/>
      <c r="B45" s="198" t="s">
        <v>104</v>
      </c>
      <c r="C45" s="154">
        <v>277.13</v>
      </c>
      <c r="D45" s="155">
        <v>4.8</v>
      </c>
      <c r="E45" s="156">
        <v>284.22000000000003</v>
      </c>
      <c r="F45" s="157">
        <v>151.91999999999999</v>
      </c>
      <c r="G45" s="158">
        <v>0</v>
      </c>
      <c r="H45" s="158">
        <v>11.88</v>
      </c>
      <c r="I45" s="155">
        <v>0</v>
      </c>
      <c r="J45" s="156">
        <v>180.61</v>
      </c>
      <c r="K45" s="156">
        <v>480.9</v>
      </c>
      <c r="L45" s="157">
        <v>0</v>
      </c>
      <c r="M45" s="158">
        <v>16.670000000000002</v>
      </c>
      <c r="N45" s="155">
        <v>0</v>
      </c>
      <c r="O45" s="156">
        <v>17.399999999999999</v>
      </c>
      <c r="P45" s="156">
        <v>500.68</v>
      </c>
      <c r="Q45" s="142"/>
      <c r="R45" s="142"/>
      <c r="S45" s="378"/>
      <c r="T45" s="156">
        <v>444.25</v>
      </c>
      <c r="U45" s="142"/>
    </row>
    <row r="46" spans="1:30" ht="12.75" customHeight="1" outlineLevel="1">
      <c r="A46" s="214"/>
      <c r="B46" s="198" t="s">
        <v>105</v>
      </c>
      <c r="C46" s="154">
        <v>245.63</v>
      </c>
      <c r="D46" s="155">
        <v>0</v>
      </c>
      <c r="E46" s="156">
        <v>253.66</v>
      </c>
      <c r="F46" s="157">
        <v>104.88</v>
      </c>
      <c r="G46" s="158">
        <v>0</v>
      </c>
      <c r="H46" s="158">
        <v>0</v>
      </c>
      <c r="I46" s="155">
        <v>0</v>
      </c>
      <c r="J46" s="156">
        <v>130.84</v>
      </c>
      <c r="K46" s="156">
        <v>404.03</v>
      </c>
      <c r="L46" s="157">
        <v>0</v>
      </c>
      <c r="M46" s="158">
        <v>7.51</v>
      </c>
      <c r="N46" s="155">
        <v>0</v>
      </c>
      <c r="O46" s="156">
        <v>9.59</v>
      </c>
      <c r="P46" s="156">
        <v>420.61</v>
      </c>
      <c r="Q46" s="142"/>
      <c r="R46" s="142"/>
      <c r="S46" s="378"/>
      <c r="T46" s="156">
        <v>371.56</v>
      </c>
      <c r="U46" s="142"/>
    </row>
    <row r="47" spans="1:30" ht="12.75" customHeight="1" outlineLevel="1">
      <c r="A47" s="214"/>
      <c r="B47" s="198" t="s">
        <v>96</v>
      </c>
      <c r="C47" s="154">
        <v>196.65</v>
      </c>
      <c r="D47" s="155">
        <v>0</v>
      </c>
      <c r="E47" s="156">
        <v>201.13</v>
      </c>
      <c r="F47" s="157">
        <v>69.569999999999993</v>
      </c>
      <c r="G47" s="158">
        <v>0</v>
      </c>
      <c r="H47" s="158">
        <v>0</v>
      </c>
      <c r="I47" s="155">
        <v>0</v>
      </c>
      <c r="J47" s="156">
        <v>105.46</v>
      </c>
      <c r="K47" s="156">
        <v>324.33999999999997</v>
      </c>
      <c r="L47" s="157">
        <v>0</v>
      </c>
      <c r="M47" s="158">
        <v>0</v>
      </c>
      <c r="N47" s="155">
        <v>0</v>
      </c>
      <c r="O47" s="156">
        <v>0</v>
      </c>
      <c r="P47" s="156">
        <v>331.68</v>
      </c>
      <c r="Q47" s="142"/>
      <c r="R47" s="142"/>
      <c r="S47" s="378"/>
      <c r="T47" s="156">
        <v>300.45</v>
      </c>
      <c r="U47" s="142"/>
    </row>
    <row r="48" spans="1:30" ht="12.75" customHeight="1" outlineLevel="1">
      <c r="A48" s="214"/>
      <c r="B48" s="198" t="s">
        <v>8</v>
      </c>
      <c r="C48" s="177">
        <v>289.59187001879252</v>
      </c>
      <c r="D48" s="178">
        <v>6.1677474631971707</v>
      </c>
      <c r="E48" s="179">
        <v>295.75961748198938</v>
      </c>
      <c r="F48" s="180">
        <v>163.96164714825943</v>
      </c>
      <c r="G48" s="181">
        <v>9.4444746476776409</v>
      </c>
      <c r="H48" s="181">
        <v>23.774540534155481</v>
      </c>
      <c r="I48" s="178">
        <v>0</v>
      </c>
      <c r="J48" s="179">
        <v>197.16836233009252</v>
      </c>
      <c r="K48" s="179">
        <v>492.42976287195461</v>
      </c>
      <c r="L48" s="180">
        <v>4.62127692778843</v>
      </c>
      <c r="M48" s="181">
        <v>17.314532431532253</v>
      </c>
      <c r="N48" s="178">
        <v>0</v>
      </c>
      <c r="O48" s="179">
        <v>21.908259891208189</v>
      </c>
      <c r="P48" s="179">
        <v>514.37303896397145</v>
      </c>
      <c r="Q48" s="142"/>
      <c r="R48" s="142"/>
      <c r="S48" s="378"/>
      <c r="T48" s="179">
        <v>459.18249769012135</v>
      </c>
      <c r="U48" s="142"/>
    </row>
    <row r="49" spans="1:21" ht="12.75" customHeight="1" outlineLevel="1">
      <c r="A49" s="214"/>
      <c r="B49" s="198" t="s">
        <v>166</v>
      </c>
      <c r="C49" s="177">
        <v>290.96499999999997</v>
      </c>
      <c r="D49" s="178">
        <v>10.115</v>
      </c>
      <c r="E49" s="179">
        <v>293.935</v>
      </c>
      <c r="F49" s="180">
        <v>176.9</v>
      </c>
      <c r="G49" s="181">
        <v>29.28</v>
      </c>
      <c r="H49" s="181">
        <v>43.03</v>
      </c>
      <c r="I49" s="178">
        <v>0</v>
      </c>
      <c r="J49" s="179">
        <v>223.39999999999998</v>
      </c>
      <c r="K49" s="179">
        <v>528.255</v>
      </c>
      <c r="L49" s="180">
        <v>25.81</v>
      </c>
      <c r="M49" s="181">
        <v>22.09</v>
      </c>
      <c r="N49" s="178">
        <v>0</v>
      </c>
      <c r="O49" s="179">
        <v>31.434999999999999</v>
      </c>
      <c r="P49" s="179">
        <v>552.43500000000006</v>
      </c>
      <c r="Q49" s="142"/>
      <c r="R49" s="142"/>
      <c r="S49" s="378"/>
      <c r="T49" s="179">
        <v>473.6</v>
      </c>
      <c r="U49" s="142"/>
    </row>
    <row r="50" spans="1:21" ht="12.75" customHeight="1" outlineLevel="1">
      <c r="A50" s="214"/>
      <c r="B50" s="198" t="s">
        <v>15</v>
      </c>
      <c r="C50" s="177">
        <v>61.761102378023558</v>
      </c>
      <c r="D50" s="178">
        <v>6.4554957483796196</v>
      </c>
      <c r="E50" s="179">
        <v>59.341670636339323</v>
      </c>
      <c r="F50" s="180">
        <v>75.746519291162556</v>
      </c>
      <c r="G50" s="181">
        <v>19.754494555948465</v>
      </c>
      <c r="H50" s="181">
        <v>28.563911918785692</v>
      </c>
      <c r="I50" s="178">
        <v>0</v>
      </c>
      <c r="J50" s="179">
        <v>77.005706270916235</v>
      </c>
      <c r="K50" s="179">
        <v>117.89077459142611</v>
      </c>
      <c r="L50" s="180">
        <v>14.401225678899301</v>
      </c>
      <c r="M50" s="181">
        <v>14.698908446606342</v>
      </c>
      <c r="N50" s="178">
        <v>0</v>
      </c>
      <c r="O50" s="179">
        <v>18.41625296797179</v>
      </c>
      <c r="P50" s="179">
        <v>127.32253356223843</v>
      </c>
      <c r="Q50" s="142"/>
      <c r="R50" s="142"/>
      <c r="S50" s="378"/>
      <c r="T50" s="179">
        <v>110.68205301784842</v>
      </c>
      <c r="U50" s="142"/>
    </row>
    <row r="51" spans="1:21" ht="12.75" customHeight="1" outlineLevel="1">
      <c r="A51" s="214"/>
      <c r="B51" s="215" t="s">
        <v>39</v>
      </c>
      <c r="C51" s="177">
        <v>351.35297239681609</v>
      </c>
      <c r="D51" s="178">
        <v>12.62324321157679</v>
      </c>
      <c r="E51" s="179">
        <v>355.10128811832868</v>
      </c>
      <c r="F51" s="180">
        <v>239.70816643942197</v>
      </c>
      <c r="G51" s="181">
        <v>29.198969203626106</v>
      </c>
      <c r="H51" s="181">
        <v>52.338452452941169</v>
      </c>
      <c r="I51" s="178">
        <v>0</v>
      </c>
      <c r="J51" s="179">
        <v>274.17406860100874</v>
      </c>
      <c r="K51" s="179">
        <v>610.32053746338067</v>
      </c>
      <c r="L51" s="180">
        <v>19.022502606687731</v>
      </c>
      <c r="M51" s="181">
        <v>32.013440878138596</v>
      </c>
      <c r="N51" s="178">
        <v>0</v>
      </c>
      <c r="O51" s="179">
        <v>40.324512859179976</v>
      </c>
      <c r="P51" s="179">
        <v>641.69557252620984</v>
      </c>
      <c r="Q51" s="142"/>
      <c r="R51" s="142"/>
      <c r="S51" s="378"/>
      <c r="T51" s="179">
        <v>569.86455070796978</v>
      </c>
      <c r="U51" s="142"/>
    </row>
    <row r="52" spans="1:21" ht="12.75" customHeight="1" outlineLevel="1">
      <c r="A52" s="214"/>
      <c r="B52" s="215" t="s">
        <v>40</v>
      </c>
      <c r="C52" s="177">
        <v>227.83076764076895</v>
      </c>
      <c r="D52" s="178" t="s">
        <v>20</v>
      </c>
      <c r="E52" s="179">
        <v>236.41794684565005</v>
      </c>
      <c r="F52" s="180">
        <v>88.215127857096874</v>
      </c>
      <c r="G52" s="181" t="s">
        <v>20</v>
      </c>
      <c r="H52" s="181" t="s">
        <v>20</v>
      </c>
      <c r="I52" s="178" t="s">
        <v>20</v>
      </c>
      <c r="J52" s="179">
        <v>120.16265605917629</v>
      </c>
      <c r="K52" s="179">
        <v>374.53898828052849</v>
      </c>
      <c r="L52" s="180" t="s">
        <v>20</v>
      </c>
      <c r="M52" s="181">
        <v>2.6156239849259109</v>
      </c>
      <c r="N52" s="178" t="s">
        <v>20</v>
      </c>
      <c r="O52" s="179">
        <v>3.4920069232363993</v>
      </c>
      <c r="P52" s="179">
        <v>387.05050540173301</v>
      </c>
      <c r="Q52" s="142"/>
      <c r="R52" s="142"/>
      <c r="S52" s="378"/>
      <c r="T52" s="179">
        <v>348.50044467227292</v>
      </c>
      <c r="U52" s="142"/>
    </row>
    <row r="53" spans="1:21" ht="12.75" customHeight="1" outlineLevel="1">
      <c r="A53" s="216"/>
      <c r="B53" s="217" t="s">
        <v>13</v>
      </c>
      <c r="C53" s="218">
        <v>0.95921688278667661</v>
      </c>
      <c r="D53" s="219" t="s">
        <v>118</v>
      </c>
      <c r="E53" s="220">
        <v>0.92283597673146733</v>
      </c>
      <c r="F53" s="221">
        <v>3.0855253701308043</v>
      </c>
      <c r="G53" s="222" t="s">
        <v>118</v>
      </c>
      <c r="H53" s="222" t="s">
        <v>118</v>
      </c>
      <c r="I53" s="219" t="s">
        <v>118</v>
      </c>
      <c r="J53" s="220">
        <v>2.2366774132372464</v>
      </c>
      <c r="K53" s="220">
        <v>1.2574150582721835</v>
      </c>
      <c r="L53" s="221" t="s">
        <v>118</v>
      </c>
      <c r="M53" s="222" t="s">
        <v>118</v>
      </c>
      <c r="N53" s="219" t="s">
        <v>118</v>
      </c>
      <c r="O53" s="220" t="s">
        <v>118</v>
      </c>
      <c r="P53" s="220">
        <v>1.3311324167872649</v>
      </c>
      <c r="Q53" s="142"/>
      <c r="R53" s="142"/>
      <c r="S53" s="378"/>
      <c r="T53" s="220">
        <v>1.1526044266932935</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A17:B17"/>
    <mergeCell ref="N5:N6"/>
    <mergeCell ref="A1:B1"/>
    <mergeCell ref="A14:B14"/>
    <mergeCell ref="A15:B15"/>
    <mergeCell ref="A12:B12"/>
    <mergeCell ref="T5:T6"/>
    <mergeCell ref="C1:G1"/>
    <mergeCell ref="J5:J6"/>
    <mergeCell ref="A42:B42"/>
    <mergeCell ref="A3:B6"/>
    <mergeCell ref="C3:P3"/>
    <mergeCell ref="F5:I5"/>
    <mergeCell ref="C4:J4"/>
    <mergeCell ref="K4:K6"/>
    <mergeCell ref="O4:O6"/>
    <mergeCell ref="L4:N4"/>
    <mergeCell ref="P4:P6"/>
    <mergeCell ref="C5:D5"/>
    <mergeCell ref="E5:E6"/>
    <mergeCell ref="L5:L6"/>
    <mergeCell ref="M5:M6"/>
  </mergeCells>
  <conditionalFormatting sqref="T18:T36">
    <cfRule type="expression" dxfId="82" priority="1">
      <formula>IF(T$9=0,FALSE,IF(OR(T$9&gt;T$18,T$9&lt;T$36),FALSE,IF(MIN(ABS(T$18:T$36-T$9))=ABS(T18-T$9), TRUE,FALSE)))</formula>
    </cfRule>
    <cfRule type="expression" dxfId="81" priority="2">
      <formula>IF(T$2="x",FALSE,IF(AND(T18&gt;=T$11,T18&lt;=T$7), TRUE,FALSE))</formula>
    </cfRule>
  </conditionalFormatting>
  <conditionalFormatting sqref="B18:B36 K18:K36 P18:P36">
    <cfRule type="expression" dxfId="80" priority="2338">
      <formula>IF($AA18=$B$13,TRUE,FALSE)</formula>
    </cfRule>
  </conditionalFormatting>
  <conditionalFormatting sqref="K18:K36 P18:P36">
    <cfRule type="expression" dxfId="79" priority="1444">
      <formula>IF($AD$38,IF(AND((K18&gt;=(K$13+K$13*(-1)*$M$38)),K18&lt;=(K$13+K$13*$M$38)),TRUE,FALSE),FALSE)</formula>
    </cfRule>
    <cfRule type="expression" dxfId="78" priority="2334">
      <formula>IF($AD$38,IF(AND((K18&gt;=(K$13+K$13*(-1)*$M$39)),K18&lt;=(K$13+K$13*(-1)*$M$38)),TRUE,IF(AND((K18&gt;=(K$13+K$13*$M$38)),K18&lt;=(K$13+K$13*$M$39)),TRUE,FALSE)),FALSE)</formula>
    </cfRule>
    <cfRule type="expression" dxfId="77" priority="2337">
      <formula>IF($AD$38,IF(K18&lt;=(K$13+K$13*(-1)*$M$39),TRUE,IF(K18&gt;=(K$13+K$13*$M$39),TRUE,FALSE)),FALSE)</formula>
    </cfRule>
  </conditionalFormatting>
  <conditionalFormatting sqref="K14:K15 P14:P15">
    <cfRule type="expression" dxfId="76" priority="2343">
      <formula>IF(K14="-",FALSE,IF($AD$38,AND(-$M$38&lt;K$15,K$15&lt;$M$38),FALSE))</formula>
    </cfRule>
    <cfRule type="expression" dxfId="75" priority="2344">
      <formula>IF(K14="-",FALSE,IF($AD$38,AND(-$M$39&lt;K$15,K$15&lt;-$M$38),FALSE))</formula>
    </cfRule>
    <cfRule type="expression" dxfId="74" priority="2345">
      <formula>IF(K14="-",FALSE,IF($AD$38,AND($M$38&lt;K$15,K$15&lt;$M$39),FALSE))</formula>
    </cfRule>
    <cfRule type="expression" dxfId="73" priority="2346">
      <formula>IF(K14="-",FALSE,IF($AD$38,(-1)*$M$39&gt;K$15,FALSE))</formula>
    </cfRule>
    <cfRule type="expression" dxfId="72" priority="2347">
      <formula>IF(K14="-",FALSE,IF($AD$38,$M$39&lt;K$15,FALSE))</formula>
    </cfRule>
  </conditionalFormatting>
  <conditionalFormatting sqref="C18:P36 T18:T36">
    <cfRule type="expression" dxfId="71" priority="13">
      <formula>IF(C$9=0,FALSE,IF(OR(C$9&gt;C$18,C$9&lt;C$36),FALSE,IF(MIN(ABS(C$18:C$36-C$9))=ABS(C18-C$9), TRUE,FALSE)))</formula>
    </cfRule>
    <cfRule type="expression" dxfId="70" priority="2339">
      <formula>IF(C$2="x",FALSE,IF(AND(C18&gt;=C$11,C18&lt;=C$7), TRUE,FALSE))</formula>
    </cfRule>
  </conditionalFormatting>
  <dataValidations count="1">
    <dataValidation type="list" allowBlank="1" showInputMessage="1" showErrorMessage="1" sqref="B13" xr:uid="{A05CCDBB-DB58-40D7-9155-A15B8FA5EBCF}">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2839" r:id="rId4" name="Check Box 23">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A271-5E23-4FC0-8077-4FDA9F5426FC}">
  <sheetPr codeName="Sheet33">
    <tabColor theme="8" tint="0.59999389629810485"/>
  </sheetPr>
  <dimension ref="A1:AD147"/>
  <sheetViews>
    <sheetView zoomScaleNormal="100" zoomScaleSheetLayoutView="75" workbookViewId="0">
      <selection activeCell="A2" sqref="A2"/>
    </sheetView>
  </sheetViews>
  <sheetFormatPr defaultColWidth="0" defaultRowHeight="11.25" zeroHeight="1" outlineLevelRow="1"/>
  <cols>
    <col min="1" max="1" width="5.7109375" style="147" customWidth="1"/>
    <col min="2" max="2" width="24.28515625" style="147" customWidth="1"/>
    <col min="3" max="16" width="11.42578125" style="147" customWidth="1"/>
    <col min="17" max="17" width="2.85546875" style="147" customWidth="1"/>
    <col min="18" max="20" width="11.42578125" style="147" customWidth="1"/>
    <col min="21" max="21" width="2.85546875" style="147" customWidth="1"/>
    <col min="22" max="16384" width="11.42578125" style="147" hidden="1"/>
  </cols>
  <sheetData>
    <row r="1" spans="1:21" ht="37.5" customHeight="1">
      <c r="A1" s="595" t="s">
        <v>143</v>
      </c>
      <c r="B1" s="596"/>
      <c r="C1" s="566" t="s">
        <v>801</v>
      </c>
      <c r="D1" s="566"/>
      <c r="E1" s="566"/>
      <c r="F1" s="566"/>
      <c r="G1" s="566"/>
      <c r="H1" s="145"/>
      <c r="I1" s="253" t="s">
        <v>794</v>
      </c>
      <c r="J1" s="145"/>
      <c r="K1" s="145"/>
      <c r="L1" s="253" t="s">
        <v>795</v>
      </c>
      <c r="M1" s="145"/>
      <c r="N1" s="145"/>
      <c r="O1" s="145"/>
      <c r="P1" s="145"/>
      <c r="Q1" s="145"/>
      <c r="R1" s="145"/>
      <c r="S1" s="145"/>
      <c r="T1" s="145"/>
      <c r="U1" s="145"/>
    </row>
    <row r="2" spans="1:21" s="149" customFormat="1" ht="7.5" customHeight="1">
      <c r="A2" s="148"/>
      <c r="B2" s="142"/>
      <c r="C2" s="318"/>
      <c r="D2" s="339" t="s">
        <v>796</v>
      </c>
      <c r="E2" s="318"/>
      <c r="F2" s="318"/>
      <c r="G2" s="339" t="s">
        <v>796</v>
      </c>
      <c r="H2" s="339" t="s">
        <v>20</v>
      </c>
      <c r="I2" s="339" t="s">
        <v>796</v>
      </c>
      <c r="J2" s="318"/>
      <c r="K2" s="318"/>
      <c r="L2" s="339" t="s">
        <v>796</v>
      </c>
      <c r="M2" s="339" t="s">
        <v>20</v>
      </c>
      <c r="N2" s="339" t="s">
        <v>796</v>
      </c>
      <c r="O2" s="339" t="s">
        <v>20</v>
      </c>
      <c r="P2" s="318"/>
      <c r="Q2" s="142"/>
      <c r="R2" s="339" t="e">
        <f>IF(#REF!="x","x","")</f>
        <v>#REF!</v>
      </c>
      <c r="S2" s="377" t="e">
        <f>IF(#REF!="x","x","")</f>
        <v>#REF!</v>
      </c>
      <c r="T2" s="339"/>
      <c r="U2" s="142"/>
    </row>
    <row r="3" spans="1:21" ht="12.75" customHeight="1">
      <c r="A3" s="570" t="s">
        <v>38</v>
      </c>
      <c r="B3" s="571"/>
      <c r="C3" s="529" t="s">
        <v>150</v>
      </c>
      <c r="D3" s="530"/>
      <c r="E3" s="530"/>
      <c r="F3" s="530"/>
      <c r="G3" s="530"/>
      <c r="H3" s="530"/>
      <c r="I3" s="530"/>
      <c r="J3" s="530"/>
      <c r="K3" s="530"/>
      <c r="L3" s="530"/>
      <c r="M3" s="530"/>
      <c r="N3" s="530"/>
      <c r="O3" s="530"/>
      <c r="P3" s="531"/>
      <c r="Q3" s="142"/>
      <c r="R3" s="142"/>
      <c r="S3" s="378"/>
      <c r="T3" s="142"/>
      <c r="U3" s="142"/>
    </row>
    <row r="4" spans="1:21" ht="12.75" customHeight="1">
      <c r="A4" s="572"/>
      <c r="B4" s="573"/>
      <c r="C4" s="532" t="s">
        <v>154</v>
      </c>
      <c r="D4" s="533"/>
      <c r="E4" s="533"/>
      <c r="F4" s="533"/>
      <c r="G4" s="533"/>
      <c r="H4" s="533"/>
      <c r="I4" s="533"/>
      <c r="J4" s="533"/>
      <c r="K4" s="578" t="s">
        <v>156</v>
      </c>
      <c r="L4" s="537" t="s">
        <v>155</v>
      </c>
      <c r="M4" s="538"/>
      <c r="N4" s="538"/>
      <c r="O4" s="581" t="s">
        <v>149</v>
      </c>
      <c r="P4" s="584" t="s">
        <v>150</v>
      </c>
      <c r="Q4" s="142"/>
      <c r="R4" s="142"/>
      <c r="S4" s="378"/>
      <c r="T4" s="142"/>
      <c r="U4" s="142"/>
    </row>
    <row r="5" spans="1:21" ht="12.75" customHeight="1">
      <c r="A5" s="572"/>
      <c r="B5" s="573"/>
      <c r="C5" s="587" t="s">
        <v>14</v>
      </c>
      <c r="D5" s="588"/>
      <c r="E5" s="567" t="s">
        <v>171</v>
      </c>
      <c r="F5" s="576" t="s">
        <v>152</v>
      </c>
      <c r="G5" s="577"/>
      <c r="H5" s="577"/>
      <c r="I5" s="577"/>
      <c r="J5" s="567" t="s">
        <v>169</v>
      </c>
      <c r="K5" s="579"/>
      <c r="L5" s="589" t="s">
        <v>158</v>
      </c>
      <c r="M5" s="591" t="s">
        <v>19</v>
      </c>
      <c r="N5" s="593" t="s">
        <v>164</v>
      </c>
      <c r="O5" s="582"/>
      <c r="P5" s="585"/>
      <c r="Q5" s="142"/>
      <c r="R5" s="142"/>
      <c r="S5" s="378"/>
      <c r="T5" s="564" t="s">
        <v>327</v>
      </c>
      <c r="U5" s="142"/>
    </row>
    <row r="6" spans="1:21" ht="24" customHeight="1">
      <c r="A6" s="574"/>
      <c r="B6" s="575"/>
      <c r="C6" s="150" t="s">
        <v>151</v>
      </c>
      <c r="D6" s="151" t="s">
        <v>75</v>
      </c>
      <c r="E6" s="565"/>
      <c r="F6" s="150" t="s">
        <v>170</v>
      </c>
      <c r="G6" s="152" t="s">
        <v>165</v>
      </c>
      <c r="H6" s="152" t="s">
        <v>157</v>
      </c>
      <c r="I6" s="153" t="s">
        <v>23</v>
      </c>
      <c r="J6" s="565"/>
      <c r="K6" s="580"/>
      <c r="L6" s="590"/>
      <c r="M6" s="592"/>
      <c r="N6" s="594"/>
      <c r="O6" s="583"/>
      <c r="P6" s="586"/>
      <c r="Q6" s="142"/>
      <c r="R6" s="142"/>
      <c r="S6" s="378"/>
      <c r="T6" s="565"/>
      <c r="U6" s="142"/>
    </row>
    <row r="7" spans="1:21" s="149" customFormat="1" ht="12.75" customHeight="1">
      <c r="A7" s="227"/>
      <c r="B7" s="228" t="s">
        <v>106</v>
      </c>
      <c r="C7" s="154">
        <v>660</v>
      </c>
      <c r="D7" s="155">
        <v>0</v>
      </c>
      <c r="E7" s="156">
        <v>660</v>
      </c>
      <c r="F7" s="157">
        <v>330</v>
      </c>
      <c r="G7" s="158">
        <v>0</v>
      </c>
      <c r="H7" s="158">
        <v>204.2</v>
      </c>
      <c r="I7" s="155">
        <v>0</v>
      </c>
      <c r="J7" s="156">
        <v>534.20000000000005</v>
      </c>
      <c r="K7" s="156">
        <v>1194.2</v>
      </c>
      <c r="L7" s="157">
        <v>0</v>
      </c>
      <c r="M7" s="158">
        <v>19.8</v>
      </c>
      <c r="N7" s="155">
        <v>0</v>
      </c>
      <c r="O7" s="156">
        <v>19.8</v>
      </c>
      <c r="P7" s="159">
        <v>1214</v>
      </c>
      <c r="Q7" s="142"/>
      <c r="R7" s="142"/>
      <c r="S7" s="378"/>
      <c r="T7" s="156">
        <v>990</v>
      </c>
      <c r="U7" s="142"/>
    </row>
    <row r="8" spans="1:21" s="149" customFormat="1" ht="12.75" customHeight="1">
      <c r="A8" s="227"/>
      <c r="B8" s="228" t="s">
        <v>103</v>
      </c>
      <c r="C8" s="154">
        <v>610</v>
      </c>
      <c r="D8" s="155">
        <v>0</v>
      </c>
      <c r="E8" s="156">
        <v>610</v>
      </c>
      <c r="F8" s="157">
        <v>305</v>
      </c>
      <c r="G8" s="158">
        <v>0</v>
      </c>
      <c r="H8" s="158">
        <v>193.98999999999998</v>
      </c>
      <c r="I8" s="155">
        <v>0</v>
      </c>
      <c r="J8" s="156">
        <v>498.99</v>
      </c>
      <c r="K8" s="156">
        <v>1108.99</v>
      </c>
      <c r="L8" s="157">
        <v>0</v>
      </c>
      <c r="M8" s="158">
        <v>18.3</v>
      </c>
      <c r="N8" s="155">
        <v>0</v>
      </c>
      <c r="O8" s="156">
        <v>18.3</v>
      </c>
      <c r="P8" s="159">
        <v>1127.29</v>
      </c>
      <c r="Q8" s="142"/>
      <c r="R8" s="142"/>
      <c r="S8" s="378"/>
      <c r="T8" s="156">
        <v>915</v>
      </c>
      <c r="U8" s="142"/>
    </row>
    <row r="9" spans="1:21" s="149" customFormat="1" ht="12.75" customHeight="1">
      <c r="A9" s="227"/>
      <c r="B9" s="228" t="s">
        <v>104</v>
      </c>
      <c r="C9" s="144">
        <v>557.5</v>
      </c>
      <c r="D9" s="160">
        <v>0</v>
      </c>
      <c r="E9" s="161">
        <v>557.5</v>
      </c>
      <c r="F9" s="162">
        <v>278.75</v>
      </c>
      <c r="G9" s="163">
        <v>0</v>
      </c>
      <c r="H9" s="163">
        <v>163.35999999999999</v>
      </c>
      <c r="I9" s="160">
        <v>0</v>
      </c>
      <c r="J9" s="161">
        <v>442.11</v>
      </c>
      <c r="K9" s="161">
        <v>999.61000000000013</v>
      </c>
      <c r="L9" s="162">
        <v>0</v>
      </c>
      <c r="M9" s="163">
        <v>16.725000000000001</v>
      </c>
      <c r="N9" s="160">
        <v>0</v>
      </c>
      <c r="O9" s="161">
        <v>16.725000000000001</v>
      </c>
      <c r="P9" s="164">
        <v>1016.335</v>
      </c>
      <c r="Q9" s="142"/>
      <c r="R9" s="142"/>
      <c r="S9" s="378"/>
      <c r="T9" s="161">
        <v>836.25</v>
      </c>
      <c r="U9" s="142"/>
    </row>
    <row r="10" spans="1:21" s="149" customFormat="1" ht="12.75" customHeight="1">
      <c r="A10" s="227"/>
      <c r="B10" s="228" t="s">
        <v>105</v>
      </c>
      <c r="C10" s="165">
        <v>448.75</v>
      </c>
      <c r="D10" s="166">
        <v>0</v>
      </c>
      <c r="E10" s="167">
        <v>448.75</v>
      </c>
      <c r="F10" s="168">
        <v>224.375</v>
      </c>
      <c r="G10" s="169">
        <v>0</v>
      </c>
      <c r="H10" s="169">
        <v>132.72999999999999</v>
      </c>
      <c r="I10" s="166">
        <v>0</v>
      </c>
      <c r="J10" s="167">
        <v>357.10500000000002</v>
      </c>
      <c r="K10" s="167">
        <v>805.85500000000002</v>
      </c>
      <c r="L10" s="168">
        <v>0</v>
      </c>
      <c r="M10" s="169">
        <v>13.4625</v>
      </c>
      <c r="N10" s="166">
        <v>0</v>
      </c>
      <c r="O10" s="167">
        <v>13.4625</v>
      </c>
      <c r="P10" s="170">
        <v>819.3175</v>
      </c>
      <c r="Q10" s="142"/>
      <c r="R10" s="142"/>
      <c r="S10" s="378"/>
      <c r="T10" s="167">
        <v>673.125</v>
      </c>
      <c r="U10" s="142"/>
    </row>
    <row r="11" spans="1:21" s="149" customFormat="1" ht="12.75" customHeight="1">
      <c r="A11" s="229"/>
      <c r="B11" s="230" t="s">
        <v>107</v>
      </c>
      <c r="C11" s="165">
        <v>400</v>
      </c>
      <c r="D11" s="166">
        <v>0</v>
      </c>
      <c r="E11" s="167">
        <v>400</v>
      </c>
      <c r="F11" s="168">
        <v>200</v>
      </c>
      <c r="G11" s="169">
        <v>0</v>
      </c>
      <c r="H11" s="169">
        <v>122.52</v>
      </c>
      <c r="I11" s="166">
        <v>0</v>
      </c>
      <c r="J11" s="167">
        <v>322.52</v>
      </c>
      <c r="K11" s="167">
        <v>722.52</v>
      </c>
      <c r="L11" s="168">
        <v>0</v>
      </c>
      <c r="M11" s="169">
        <v>12</v>
      </c>
      <c r="N11" s="166">
        <v>0</v>
      </c>
      <c r="O11" s="167">
        <v>12</v>
      </c>
      <c r="P11" s="170">
        <v>734.52</v>
      </c>
      <c r="Q11" s="142"/>
      <c r="R11" s="142"/>
      <c r="S11" s="378"/>
      <c r="T11" s="167">
        <v>600</v>
      </c>
      <c r="U11" s="142"/>
    </row>
    <row r="12" spans="1:21" s="149" customFormat="1" ht="12.75" customHeight="1">
      <c r="A12" s="601" t="s">
        <v>163</v>
      </c>
      <c r="B12" s="602"/>
      <c r="C12" s="171">
        <v>0.94</v>
      </c>
      <c r="D12" s="172" t="s">
        <v>797</v>
      </c>
      <c r="E12" s="173">
        <v>0.94</v>
      </c>
      <c r="F12" s="174">
        <v>0.51</v>
      </c>
      <c r="G12" s="175" t="s">
        <v>798</v>
      </c>
      <c r="H12" s="175">
        <v>0.95</v>
      </c>
      <c r="I12" s="172" t="s">
        <v>799</v>
      </c>
      <c r="J12" s="173">
        <v>0.69</v>
      </c>
      <c r="K12" s="173">
        <v>0.81</v>
      </c>
      <c r="L12" s="174" t="s">
        <v>800</v>
      </c>
      <c r="M12" s="175">
        <v>0.44</v>
      </c>
      <c r="N12" s="172" t="s">
        <v>799</v>
      </c>
      <c r="O12" s="173">
        <v>0.37</v>
      </c>
      <c r="P12" s="176">
        <v>0.79</v>
      </c>
      <c r="Q12" s="142"/>
      <c r="R12" s="142"/>
      <c r="S12" s="378"/>
      <c r="T12" s="173">
        <v>0.74</v>
      </c>
      <c r="U12" s="142"/>
    </row>
    <row r="13" spans="1:21" s="149" customFormat="1" ht="12.75" customHeight="1">
      <c r="A13" s="250" t="s">
        <v>90</v>
      </c>
      <c r="B13" s="251">
        <v>0.5</v>
      </c>
      <c r="C13" s="177">
        <f t="shared" ref="C13:P13" si="0">IFERROR(INDEX(C$18:C$36,MATCH($B$13,$AA$18:$AA$36,0)),"-")</f>
        <v>391.91</v>
      </c>
      <c r="D13" s="178">
        <f t="shared" si="0"/>
        <v>4.91</v>
      </c>
      <c r="E13" s="179">
        <f t="shared" si="0"/>
        <v>399.98</v>
      </c>
      <c r="F13" s="180">
        <f t="shared" si="0"/>
        <v>275.43</v>
      </c>
      <c r="G13" s="181">
        <f t="shared" si="0"/>
        <v>0</v>
      </c>
      <c r="H13" s="181">
        <f t="shared" si="0"/>
        <v>29.27</v>
      </c>
      <c r="I13" s="178">
        <f t="shared" si="0"/>
        <v>0</v>
      </c>
      <c r="J13" s="179">
        <f t="shared" si="0"/>
        <v>357.37</v>
      </c>
      <c r="K13" s="179">
        <f t="shared" si="0"/>
        <v>757.68</v>
      </c>
      <c r="L13" s="180">
        <f t="shared" si="0"/>
        <v>0</v>
      </c>
      <c r="M13" s="181">
        <f t="shared" si="0"/>
        <v>17.559999999999999</v>
      </c>
      <c r="N13" s="178">
        <f t="shared" si="0"/>
        <v>0</v>
      </c>
      <c r="O13" s="179">
        <f t="shared" si="0"/>
        <v>19.829999999999998</v>
      </c>
      <c r="P13" s="182">
        <f t="shared" si="0"/>
        <v>780.33</v>
      </c>
      <c r="Q13" s="142"/>
      <c r="R13" s="142"/>
      <c r="S13" s="378"/>
      <c r="T13" s="179">
        <f>IFERROR(INDEX(T$18:T$36,MATCH($B$13,$AA$18:$AA$36,0)),"-")</f>
        <v>687.07</v>
      </c>
      <c r="U13" s="142"/>
    </row>
    <row r="14" spans="1:21" s="149" customFormat="1" ht="12.75" customHeight="1">
      <c r="A14" s="597" t="s">
        <v>161</v>
      </c>
      <c r="B14" s="598"/>
      <c r="C14" s="183">
        <f>IFERROR(C9-C13,"-")</f>
        <v>165.58999999999997</v>
      </c>
      <c r="D14" s="184">
        <f t="shared" ref="D14:P14" si="1">IFERROR(D9-D13,"-")</f>
        <v>-4.91</v>
      </c>
      <c r="E14" s="185">
        <f t="shared" si="1"/>
        <v>157.51999999999998</v>
      </c>
      <c r="F14" s="186">
        <f t="shared" si="1"/>
        <v>3.3199999999999932</v>
      </c>
      <c r="G14" s="187">
        <f t="shared" si="1"/>
        <v>0</v>
      </c>
      <c r="H14" s="187">
        <f t="shared" si="1"/>
        <v>134.08999999999997</v>
      </c>
      <c r="I14" s="184">
        <f t="shared" si="1"/>
        <v>0</v>
      </c>
      <c r="J14" s="185">
        <f t="shared" si="1"/>
        <v>84.740000000000009</v>
      </c>
      <c r="K14" s="185">
        <f t="shared" si="1"/>
        <v>241.93000000000018</v>
      </c>
      <c r="L14" s="186">
        <f t="shared" si="1"/>
        <v>0</v>
      </c>
      <c r="M14" s="187">
        <f t="shared" si="1"/>
        <v>-0.8349999999999973</v>
      </c>
      <c r="N14" s="184">
        <f t="shared" si="1"/>
        <v>0</v>
      </c>
      <c r="O14" s="185">
        <f t="shared" si="1"/>
        <v>-3.1049999999999969</v>
      </c>
      <c r="P14" s="242">
        <f t="shared" si="1"/>
        <v>236.005</v>
      </c>
      <c r="Q14" s="142"/>
      <c r="R14" s="142"/>
      <c r="S14" s="378"/>
      <c r="T14" s="185">
        <f t="shared" ref="T14" si="2">IFERROR(T9-T13,"-")</f>
        <v>149.17999999999995</v>
      </c>
      <c r="U14" s="142"/>
    </row>
    <row r="15" spans="1:21" s="149" customFormat="1" ht="12.75" customHeight="1">
      <c r="A15" s="599" t="s">
        <v>160</v>
      </c>
      <c r="B15" s="600"/>
      <c r="C15" s="188">
        <f>IFERROR(C14/C13,"-")</f>
        <v>0.42252047664004483</v>
      </c>
      <c r="D15" s="189">
        <f t="shared" ref="D15:P15" si="3">IFERROR(D14/D13,"-")</f>
        <v>-1</v>
      </c>
      <c r="E15" s="190">
        <f t="shared" si="3"/>
        <v>0.39381969098454916</v>
      </c>
      <c r="F15" s="191">
        <f t="shared" si="3"/>
        <v>1.2053879388592358E-2</v>
      </c>
      <c r="G15" s="192" t="str">
        <f t="shared" si="3"/>
        <v>-</v>
      </c>
      <c r="H15" s="192">
        <f t="shared" si="3"/>
        <v>4.5811411001024931</v>
      </c>
      <c r="I15" s="189" t="str">
        <f t="shared" si="3"/>
        <v>-</v>
      </c>
      <c r="J15" s="190">
        <f t="shared" si="3"/>
        <v>0.23712119092257328</v>
      </c>
      <c r="K15" s="190">
        <f t="shared" si="3"/>
        <v>0.31930366381585917</v>
      </c>
      <c r="L15" s="191" t="str">
        <f t="shared" si="3"/>
        <v>-</v>
      </c>
      <c r="M15" s="192">
        <f t="shared" si="3"/>
        <v>-4.7551252847380258E-2</v>
      </c>
      <c r="N15" s="189" t="str">
        <f t="shared" si="3"/>
        <v>-</v>
      </c>
      <c r="O15" s="190">
        <f t="shared" si="3"/>
        <v>-0.1565809379727684</v>
      </c>
      <c r="P15" s="243">
        <f t="shared" si="3"/>
        <v>0.3024425563543629</v>
      </c>
      <c r="Q15" s="142"/>
      <c r="R15" s="142"/>
      <c r="S15" s="378"/>
      <c r="T15" s="190">
        <f t="shared" ref="T15" si="4">IFERROR(T14/T13,"-")</f>
        <v>0.21712489266013643</v>
      </c>
      <c r="U15" s="142"/>
    </row>
    <row r="16" spans="1:21" s="149" customFormat="1" ht="11.25" customHeight="1">
      <c r="A16" s="64" t="s">
        <v>638</v>
      </c>
      <c r="B16" s="142"/>
      <c r="C16" s="142"/>
      <c r="D16" s="142"/>
      <c r="E16" s="142"/>
      <c r="F16" s="234" t="s">
        <v>175</v>
      </c>
      <c r="G16" s="142"/>
      <c r="H16" s="142"/>
      <c r="I16" s="142"/>
      <c r="J16" s="234" t="s">
        <v>176</v>
      </c>
      <c r="K16" s="142"/>
      <c r="L16" s="142"/>
      <c r="M16" s="142"/>
      <c r="N16" s="142"/>
      <c r="O16" s="142"/>
      <c r="P16" s="142"/>
      <c r="Q16" s="142"/>
      <c r="R16" s="142"/>
      <c r="S16" s="378"/>
      <c r="T16" s="142"/>
      <c r="U16" s="142"/>
    </row>
    <row r="17" spans="1:27" ht="33.75" customHeight="1">
      <c r="A17" s="568" t="s">
        <v>162</v>
      </c>
      <c r="B17" s="569"/>
      <c r="C17" s="150" t="s">
        <v>151</v>
      </c>
      <c r="D17" s="153" t="s">
        <v>75</v>
      </c>
      <c r="E17" s="193" t="s">
        <v>171</v>
      </c>
      <c r="F17" s="150" t="s">
        <v>170</v>
      </c>
      <c r="G17" s="152" t="s">
        <v>165</v>
      </c>
      <c r="H17" s="152" t="s">
        <v>157</v>
      </c>
      <c r="I17" s="153" t="s">
        <v>23</v>
      </c>
      <c r="J17" s="193" t="s">
        <v>169</v>
      </c>
      <c r="K17" s="194" t="s">
        <v>156</v>
      </c>
      <c r="L17" s="213" t="s">
        <v>158</v>
      </c>
      <c r="M17" s="426" t="s">
        <v>19</v>
      </c>
      <c r="N17" s="427" t="s">
        <v>164</v>
      </c>
      <c r="O17" s="195" t="s">
        <v>149</v>
      </c>
      <c r="P17" s="425" t="s">
        <v>150</v>
      </c>
      <c r="Q17" s="142"/>
      <c r="R17" s="142"/>
      <c r="S17" s="378"/>
      <c r="T17" s="424" t="s">
        <v>327</v>
      </c>
      <c r="U17" s="142"/>
    </row>
    <row r="18" spans="1:27" ht="12.75" customHeight="1">
      <c r="A18" s="197"/>
      <c r="B18" s="198" t="s">
        <v>95</v>
      </c>
      <c r="C18" s="154">
        <v>608.54</v>
      </c>
      <c r="D18" s="155">
        <v>20.72</v>
      </c>
      <c r="E18" s="156">
        <v>608.54</v>
      </c>
      <c r="F18" s="157">
        <v>679.64</v>
      </c>
      <c r="G18" s="158">
        <v>107.74</v>
      </c>
      <c r="H18" s="158">
        <v>168.84</v>
      </c>
      <c r="I18" s="155">
        <v>0</v>
      </c>
      <c r="J18" s="156">
        <v>679.64</v>
      </c>
      <c r="K18" s="156">
        <v>1253.33</v>
      </c>
      <c r="L18" s="157">
        <v>68.459999999999994</v>
      </c>
      <c r="M18" s="158">
        <v>72.94</v>
      </c>
      <c r="N18" s="155">
        <v>0</v>
      </c>
      <c r="O18" s="156">
        <v>100.19</v>
      </c>
      <c r="P18" s="159">
        <v>1284.6099999999999</v>
      </c>
      <c r="Q18" s="142"/>
      <c r="R18" s="142"/>
      <c r="S18" s="378"/>
      <c r="T18" s="156">
        <v>1134.29</v>
      </c>
      <c r="U18" s="142"/>
      <c r="AA18" s="199">
        <v>0.95</v>
      </c>
    </row>
    <row r="19" spans="1:27" ht="12.75" customHeight="1">
      <c r="A19" s="197"/>
      <c r="B19" s="198">
        <v>0.9</v>
      </c>
      <c r="C19" s="177">
        <v>531.76</v>
      </c>
      <c r="D19" s="178">
        <v>15.81</v>
      </c>
      <c r="E19" s="179">
        <v>531.95000000000005</v>
      </c>
      <c r="F19" s="180">
        <v>510.76</v>
      </c>
      <c r="G19" s="181">
        <v>92.09</v>
      </c>
      <c r="H19" s="181">
        <v>144.56</v>
      </c>
      <c r="I19" s="178">
        <v>0</v>
      </c>
      <c r="J19" s="179">
        <v>618.83000000000004</v>
      </c>
      <c r="K19" s="179">
        <v>1104.95</v>
      </c>
      <c r="L19" s="180">
        <v>32.11</v>
      </c>
      <c r="M19" s="181">
        <v>37.729999999999997</v>
      </c>
      <c r="N19" s="178">
        <v>0</v>
      </c>
      <c r="O19" s="179">
        <v>73.98</v>
      </c>
      <c r="P19" s="182">
        <v>1136.5899999999999</v>
      </c>
      <c r="Q19" s="142"/>
      <c r="R19" s="142"/>
      <c r="S19" s="378"/>
      <c r="T19" s="179">
        <v>1023.94</v>
      </c>
      <c r="U19" s="142"/>
      <c r="AA19" s="199">
        <v>0.9</v>
      </c>
    </row>
    <row r="20" spans="1:27" ht="12.75" customHeight="1">
      <c r="A20" s="197"/>
      <c r="B20" s="198">
        <v>0.85</v>
      </c>
      <c r="C20" s="177">
        <v>497.74</v>
      </c>
      <c r="D20" s="178">
        <v>15.17</v>
      </c>
      <c r="E20" s="179">
        <v>499.21</v>
      </c>
      <c r="F20" s="180">
        <v>470.84</v>
      </c>
      <c r="G20" s="181">
        <v>80.819999999999993</v>
      </c>
      <c r="H20" s="181">
        <v>112.97</v>
      </c>
      <c r="I20" s="178">
        <v>0</v>
      </c>
      <c r="J20" s="179">
        <v>578.49</v>
      </c>
      <c r="K20" s="179">
        <v>1024.32</v>
      </c>
      <c r="L20" s="180">
        <v>0</v>
      </c>
      <c r="M20" s="181">
        <v>33.97</v>
      </c>
      <c r="N20" s="178">
        <v>0</v>
      </c>
      <c r="O20" s="179">
        <v>69.84</v>
      </c>
      <c r="P20" s="182">
        <v>1077.29</v>
      </c>
      <c r="Q20" s="142"/>
      <c r="R20" s="142"/>
      <c r="S20" s="378"/>
      <c r="T20" s="179">
        <v>955.68</v>
      </c>
      <c r="U20" s="142"/>
      <c r="AA20" s="199">
        <v>0.85</v>
      </c>
    </row>
    <row r="21" spans="1:27" ht="12.75" customHeight="1">
      <c r="A21" s="197"/>
      <c r="B21" s="198">
        <v>0.8</v>
      </c>
      <c r="C21" s="177">
        <v>479.8</v>
      </c>
      <c r="D21" s="178">
        <v>11.59</v>
      </c>
      <c r="E21" s="179">
        <v>483.77</v>
      </c>
      <c r="F21" s="180">
        <v>416.82</v>
      </c>
      <c r="G21" s="181">
        <v>53.3</v>
      </c>
      <c r="H21" s="181">
        <v>87.61</v>
      </c>
      <c r="I21" s="178">
        <v>0</v>
      </c>
      <c r="J21" s="179">
        <v>503.84</v>
      </c>
      <c r="K21" s="179">
        <v>987.79</v>
      </c>
      <c r="L21" s="180">
        <v>0</v>
      </c>
      <c r="M21" s="181">
        <v>28.63</v>
      </c>
      <c r="N21" s="178">
        <v>0</v>
      </c>
      <c r="O21" s="179">
        <v>36.64</v>
      </c>
      <c r="P21" s="182">
        <v>1022.7</v>
      </c>
      <c r="Q21" s="142"/>
      <c r="R21" s="142"/>
      <c r="S21" s="378"/>
      <c r="T21" s="179">
        <v>865.13</v>
      </c>
      <c r="U21" s="142"/>
      <c r="AA21" s="199">
        <v>0.8</v>
      </c>
    </row>
    <row r="22" spans="1:27" ht="12.75" customHeight="1">
      <c r="A22" s="197"/>
      <c r="B22" s="198" t="s">
        <v>103</v>
      </c>
      <c r="C22" s="177">
        <v>452.19</v>
      </c>
      <c r="D22" s="178">
        <v>10.199999999999999</v>
      </c>
      <c r="E22" s="179">
        <v>455.32</v>
      </c>
      <c r="F22" s="180">
        <v>397.18</v>
      </c>
      <c r="G22" s="181">
        <v>19.66</v>
      </c>
      <c r="H22" s="181">
        <v>87.4</v>
      </c>
      <c r="I22" s="178">
        <v>0</v>
      </c>
      <c r="J22" s="179">
        <v>474.46</v>
      </c>
      <c r="K22" s="179">
        <v>916.02</v>
      </c>
      <c r="L22" s="180">
        <v>0</v>
      </c>
      <c r="M22" s="181">
        <v>25.53</v>
      </c>
      <c r="N22" s="178">
        <v>0</v>
      </c>
      <c r="O22" s="179">
        <v>29.44</v>
      </c>
      <c r="P22" s="182">
        <v>948.81</v>
      </c>
      <c r="Q22" s="142"/>
      <c r="R22" s="142"/>
      <c r="S22" s="378"/>
      <c r="T22" s="179">
        <v>849.72</v>
      </c>
      <c r="U22" s="142"/>
      <c r="AA22" s="199">
        <v>0.75</v>
      </c>
    </row>
    <row r="23" spans="1:27" ht="12.75" customHeight="1">
      <c r="A23" s="197"/>
      <c r="B23" s="198">
        <v>0.7</v>
      </c>
      <c r="C23" s="177">
        <v>433.66</v>
      </c>
      <c r="D23" s="178">
        <v>9.93</v>
      </c>
      <c r="E23" s="179">
        <v>437.68</v>
      </c>
      <c r="F23" s="180">
        <v>357.13</v>
      </c>
      <c r="G23" s="181">
        <v>12.34</v>
      </c>
      <c r="H23" s="181">
        <v>83.45</v>
      </c>
      <c r="I23" s="178">
        <v>0</v>
      </c>
      <c r="J23" s="179">
        <v>448.92</v>
      </c>
      <c r="K23" s="179">
        <v>857.04</v>
      </c>
      <c r="L23" s="180">
        <v>0</v>
      </c>
      <c r="M23" s="181">
        <v>24.59</v>
      </c>
      <c r="N23" s="178">
        <v>0</v>
      </c>
      <c r="O23" s="179">
        <v>26.23</v>
      </c>
      <c r="P23" s="182">
        <v>914.7</v>
      </c>
      <c r="Q23" s="142"/>
      <c r="R23" s="142"/>
      <c r="S23" s="378"/>
      <c r="T23" s="179">
        <v>794.12</v>
      </c>
      <c r="U23" s="142"/>
      <c r="AA23" s="199">
        <v>0.7</v>
      </c>
    </row>
    <row r="24" spans="1:27" ht="12.75" customHeight="1">
      <c r="A24" s="197"/>
      <c r="B24" s="198">
        <v>0.65</v>
      </c>
      <c r="C24" s="177">
        <v>427.87</v>
      </c>
      <c r="D24" s="178">
        <v>9.81</v>
      </c>
      <c r="E24" s="179">
        <v>428.63</v>
      </c>
      <c r="F24" s="180">
        <v>321.07</v>
      </c>
      <c r="G24" s="181">
        <v>0</v>
      </c>
      <c r="H24" s="181">
        <v>58.8</v>
      </c>
      <c r="I24" s="178">
        <v>0</v>
      </c>
      <c r="J24" s="179">
        <v>417.18</v>
      </c>
      <c r="K24" s="179">
        <v>837.11</v>
      </c>
      <c r="L24" s="180">
        <v>0</v>
      </c>
      <c r="M24" s="181">
        <v>23.32</v>
      </c>
      <c r="N24" s="178">
        <v>0</v>
      </c>
      <c r="O24" s="179">
        <v>24.59</v>
      </c>
      <c r="P24" s="182">
        <v>871.72</v>
      </c>
      <c r="Q24" s="142"/>
      <c r="R24" s="142"/>
      <c r="S24" s="378"/>
      <c r="T24" s="179">
        <v>761.05</v>
      </c>
      <c r="U24" s="142"/>
      <c r="AA24" s="199">
        <v>0.65</v>
      </c>
    </row>
    <row r="25" spans="1:27" ht="12.75" customHeight="1">
      <c r="A25" s="197"/>
      <c r="B25" s="198">
        <v>0.6</v>
      </c>
      <c r="C25" s="177">
        <v>404.29</v>
      </c>
      <c r="D25" s="178">
        <v>7.4</v>
      </c>
      <c r="E25" s="179">
        <v>408.85</v>
      </c>
      <c r="F25" s="180">
        <v>302.89</v>
      </c>
      <c r="G25" s="181">
        <v>0</v>
      </c>
      <c r="H25" s="181">
        <v>54.09</v>
      </c>
      <c r="I25" s="178">
        <v>0</v>
      </c>
      <c r="J25" s="179">
        <v>393.48</v>
      </c>
      <c r="K25" s="179">
        <v>822.6</v>
      </c>
      <c r="L25" s="180">
        <v>0</v>
      </c>
      <c r="M25" s="181">
        <v>22.28</v>
      </c>
      <c r="N25" s="178">
        <v>0</v>
      </c>
      <c r="O25" s="179">
        <v>23.85</v>
      </c>
      <c r="P25" s="182">
        <v>848.86</v>
      </c>
      <c r="Q25" s="142"/>
      <c r="R25" s="142"/>
      <c r="S25" s="378"/>
      <c r="T25" s="179">
        <v>739.07</v>
      </c>
      <c r="U25" s="142"/>
      <c r="AA25" s="199">
        <v>0.6</v>
      </c>
    </row>
    <row r="26" spans="1:27" ht="12.75" customHeight="1">
      <c r="A26" s="197"/>
      <c r="B26" s="198">
        <v>0.55000000000000004</v>
      </c>
      <c r="C26" s="177">
        <v>396.83</v>
      </c>
      <c r="D26" s="178">
        <v>6.93</v>
      </c>
      <c r="E26" s="179">
        <v>403.29</v>
      </c>
      <c r="F26" s="180">
        <v>293.68</v>
      </c>
      <c r="G26" s="181">
        <v>0</v>
      </c>
      <c r="H26" s="181">
        <v>47.06</v>
      </c>
      <c r="I26" s="178">
        <v>0</v>
      </c>
      <c r="J26" s="179">
        <v>368.27</v>
      </c>
      <c r="K26" s="179">
        <v>804.98</v>
      </c>
      <c r="L26" s="180">
        <v>0</v>
      </c>
      <c r="M26" s="181">
        <v>19.829999999999998</v>
      </c>
      <c r="N26" s="178">
        <v>0</v>
      </c>
      <c r="O26" s="179">
        <v>22.28</v>
      </c>
      <c r="P26" s="182">
        <v>824.47</v>
      </c>
      <c r="Q26" s="142"/>
      <c r="R26" s="142"/>
      <c r="S26" s="378"/>
      <c r="T26" s="179">
        <v>712.65</v>
      </c>
      <c r="U26" s="142"/>
      <c r="AA26" s="199">
        <v>0.55000000000000004</v>
      </c>
    </row>
    <row r="27" spans="1:27" ht="12.75" customHeight="1">
      <c r="A27" s="197"/>
      <c r="B27" s="198" t="s">
        <v>104</v>
      </c>
      <c r="C27" s="177">
        <v>391.91</v>
      </c>
      <c r="D27" s="178">
        <v>4.91</v>
      </c>
      <c r="E27" s="179">
        <v>399.98</v>
      </c>
      <c r="F27" s="180">
        <v>275.43</v>
      </c>
      <c r="G27" s="181">
        <v>0</v>
      </c>
      <c r="H27" s="181">
        <v>29.27</v>
      </c>
      <c r="I27" s="178">
        <v>0</v>
      </c>
      <c r="J27" s="179">
        <v>357.37</v>
      </c>
      <c r="K27" s="179">
        <v>757.68</v>
      </c>
      <c r="L27" s="180">
        <v>0</v>
      </c>
      <c r="M27" s="181">
        <v>17.559999999999999</v>
      </c>
      <c r="N27" s="178">
        <v>0</v>
      </c>
      <c r="O27" s="179">
        <v>19.829999999999998</v>
      </c>
      <c r="P27" s="182">
        <v>780.33</v>
      </c>
      <c r="Q27" s="142"/>
      <c r="R27" s="142"/>
      <c r="S27" s="378"/>
      <c r="T27" s="179">
        <v>687.07</v>
      </c>
      <c r="U27" s="142"/>
      <c r="AA27" s="199">
        <v>0.5</v>
      </c>
    </row>
    <row r="28" spans="1:27" ht="12.75" customHeight="1">
      <c r="A28" s="197"/>
      <c r="B28" s="198">
        <v>0.45</v>
      </c>
      <c r="C28" s="177">
        <v>382.21</v>
      </c>
      <c r="D28" s="178">
        <v>4.72</v>
      </c>
      <c r="E28" s="179">
        <v>387.43</v>
      </c>
      <c r="F28" s="180">
        <v>252.41</v>
      </c>
      <c r="G28" s="181">
        <v>0</v>
      </c>
      <c r="H28" s="181">
        <v>23.75</v>
      </c>
      <c r="I28" s="178">
        <v>0</v>
      </c>
      <c r="J28" s="179">
        <v>325.19</v>
      </c>
      <c r="K28" s="179">
        <v>738.24</v>
      </c>
      <c r="L28" s="180">
        <v>0</v>
      </c>
      <c r="M28" s="181">
        <v>17.09</v>
      </c>
      <c r="N28" s="178">
        <v>0</v>
      </c>
      <c r="O28" s="179">
        <v>19.02</v>
      </c>
      <c r="P28" s="182">
        <v>753.31</v>
      </c>
      <c r="Q28" s="142"/>
      <c r="R28" s="142"/>
      <c r="S28" s="378"/>
      <c r="T28" s="179">
        <v>663.84</v>
      </c>
      <c r="U28" s="142"/>
      <c r="AA28" s="199">
        <v>0.45</v>
      </c>
    </row>
    <row r="29" spans="1:27" ht="12.75" customHeight="1">
      <c r="A29" s="197"/>
      <c r="B29" s="198">
        <v>0.4</v>
      </c>
      <c r="C29" s="177">
        <v>371.63</v>
      </c>
      <c r="D29" s="178">
        <v>2.79</v>
      </c>
      <c r="E29" s="179">
        <v>376.7</v>
      </c>
      <c r="F29" s="180">
        <v>230.39</v>
      </c>
      <c r="G29" s="181">
        <v>0</v>
      </c>
      <c r="H29" s="181">
        <v>13.58</v>
      </c>
      <c r="I29" s="178">
        <v>0</v>
      </c>
      <c r="J29" s="179">
        <v>289.41000000000003</v>
      </c>
      <c r="K29" s="179">
        <v>700.92</v>
      </c>
      <c r="L29" s="180">
        <v>0</v>
      </c>
      <c r="M29" s="181">
        <v>16.71</v>
      </c>
      <c r="N29" s="178">
        <v>0</v>
      </c>
      <c r="O29" s="179">
        <v>17.09</v>
      </c>
      <c r="P29" s="182">
        <v>717.34</v>
      </c>
      <c r="Q29" s="142"/>
      <c r="R29" s="142"/>
      <c r="S29" s="378"/>
      <c r="T29" s="179">
        <v>628.86</v>
      </c>
      <c r="U29" s="142"/>
      <c r="AA29" s="199">
        <v>0.4</v>
      </c>
    </row>
    <row r="30" spans="1:27" ht="12.75" customHeight="1">
      <c r="A30" s="197"/>
      <c r="B30" s="198">
        <v>0.35</v>
      </c>
      <c r="C30" s="177">
        <v>356.31</v>
      </c>
      <c r="D30" s="178">
        <v>0</v>
      </c>
      <c r="E30" s="179">
        <v>365.16</v>
      </c>
      <c r="F30" s="180">
        <v>206.78</v>
      </c>
      <c r="G30" s="181">
        <v>0</v>
      </c>
      <c r="H30" s="181">
        <v>0</v>
      </c>
      <c r="I30" s="178">
        <v>0</v>
      </c>
      <c r="J30" s="179">
        <v>274.05</v>
      </c>
      <c r="K30" s="179">
        <v>671</v>
      </c>
      <c r="L30" s="180">
        <v>0</v>
      </c>
      <c r="M30" s="181">
        <v>15.66</v>
      </c>
      <c r="N30" s="178">
        <v>0</v>
      </c>
      <c r="O30" s="179">
        <v>16.71</v>
      </c>
      <c r="P30" s="182">
        <v>690.67</v>
      </c>
      <c r="Q30" s="142"/>
      <c r="R30" s="142"/>
      <c r="S30" s="378"/>
      <c r="T30" s="179">
        <v>601.79</v>
      </c>
      <c r="U30" s="142"/>
      <c r="AA30" s="199">
        <v>0.35</v>
      </c>
    </row>
    <row r="31" spans="1:27" ht="12.75" customHeight="1">
      <c r="A31" s="197"/>
      <c r="B31" s="198">
        <v>0.3</v>
      </c>
      <c r="C31" s="177">
        <v>349.83</v>
      </c>
      <c r="D31" s="178">
        <v>0</v>
      </c>
      <c r="E31" s="179">
        <v>352.22</v>
      </c>
      <c r="F31" s="180">
        <v>189.72</v>
      </c>
      <c r="G31" s="181">
        <v>0</v>
      </c>
      <c r="H31" s="181">
        <v>0</v>
      </c>
      <c r="I31" s="178">
        <v>0</v>
      </c>
      <c r="J31" s="179">
        <v>253.25</v>
      </c>
      <c r="K31" s="179">
        <v>639.48</v>
      </c>
      <c r="L31" s="180">
        <v>0</v>
      </c>
      <c r="M31" s="181">
        <v>10.67</v>
      </c>
      <c r="N31" s="178">
        <v>0</v>
      </c>
      <c r="O31" s="179">
        <v>15.66</v>
      </c>
      <c r="P31" s="182">
        <v>654.1</v>
      </c>
      <c r="Q31" s="142"/>
      <c r="R31" s="142"/>
      <c r="S31" s="378"/>
      <c r="T31" s="179">
        <v>587.86</v>
      </c>
      <c r="U31" s="142"/>
      <c r="AA31" s="199">
        <v>0.3</v>
      </c>
    </row>
    <row r="32" spans="1:27" ht="12.75" customHeight="1">
      <c r="A32" s="197"/>
      <c r="B32" s="198" t="s">
        <v>105</v>
      </c>
      <c r="C32" s="177">
        <v>329.52</v>
      </c>
      <c r="D32" s="178">
        <v>0</v>
      </c>
      <c r="E32" s="179">
        <v>345.7</v>
      </c>
      <c r="F32" s="180">
        <v>186.16</v>
      </c>
      <c r="G32" s="181">
        <v>0</v>
      </c>
      <c r="H32" s="181">
        <v>0</v>
      </c>
      <c r="I32" s="178">
        <v>0</v>
      </c>
      <c r="J32" s="179">
        <v>242.87</v>
      </c>
      <c r="K32" s="179">
        <v>620.9</v>
      </c>
      <c r="L32" s="180">
        <v>0</v>
      </c>
      <c r="M32" s="181">
        <v>9.0500000000000007</v>
      </c>
      <c r="N32" s="178">
        <v>0</v>
      </c>
      <c r="O32" s="179">
        <v>13.7</v>
      </c>
      <c r="P32" s="182">
        <v>633.05999999999995</v>
      </c>
      <c r="Q32" s="142"/>
      <c r="R32" s="142"/>
      <c r="S32" s="378"/>
      <c r="T32" s="179">
        <v>567.71</v>
      </c>
      <c r="U32" s="142"/>
      <c r="AA32" s="199">
        <v>0.25</v>
      </c>
    </row>
    <row r="33" spans="1:30" ht="12.75" customHeight="1">
      <c r="A33" s="197"/>
      <c r="B33" s="198">
        <v>0.2</v>
      </c>
      <c r="C33" s="177">
        <v>329.25</v>
      </c>
      <c r="D33" s="178">
        <v>0</v>
      </c>
      <c r="E33" s="179">
        <v>335.32</v>
      </c>
      <c r="F33" s="180">
        <v>178.58</v>
      </c>
      <c r="G33" s="181">
        <v>0</v>
      </c>
      <c r="H33" s="181">
        <v>0</v>
      </c>
      <c r="I33" s="178">
        <v>0</v>
      </c>
      <c r="J33" s="179">
        <v>229.9</v>
      </c>
      <c r="K33" s="179">
        <v>591.61</v>
      </c>
      <c r="L33" s="180">
        <v>0</v>
      </c>
      <c r="M33" s="181">
        <v>7.28</v>
      </c>
      <c r="N33" s="178">
        <v>0</v>
      </c>
      <c r="O33" s="179">
        <v>9.3800000000000008</v>
      </c>
      <c r="P33" s="182">
        <v>602.20000000000005</v>
      </c>
      <c r="Q33" s="142"/>
      <c r="R33" s="142"/>
      <c r="S33" s="378"/>
      <c r="T33" s="179">
        <v>527.84</v>
      </c>
      <c r="U33" s="142"/>
      <c r="AA33" s="199">
        <v>0.2</v>
      </c>
    </row>
    <row r="34" spans="1:30" ht="12.75" customHeight="1">
      <c r="A34" s="197"/>
      <c r="B34" s="198">
        <v>0.15</v>
      </c>
      <c r="C34" s="177">
        <v>315.33999999999997</v>
      </c>
      <c r="D34" s="178">
        <v>0</v>
      </c>
      <c r="E34" s="179">
        <v>323.95</v>
      </c>
      <c r="F34" s="180">
        <v>167.41</v>
      </c>
      <c r="G34" s="181">
        <v>0</v>
      </c>
      <c r="H34" s="181">
        <v>0</v>
      </c>
      <c r="I34" s="178">
        <v>0</v>
      </c>
      <c r="J34" s="179">
        <v>215.38</v>
      </c>
      <c r="K34" s="179">
        <v>565.89</v>
      </c>
      <c r="L34" s="180">
        <v>0</v>
      </c>
      <c r="M34" s="181">
        <v>0</v>
      </c>
      <c r="N34" s="178">
        <v>0</v>
      </c>
      <c r="O34" s="179">
        <v>7.97</v>
      </c>
      <c r="P34" s="182">
        <v>582.73</v>
      </c>
      <c r="Q34" s="142"/>
      <c r="R34" s="142"/>
      <c r="S34" s="378"/>
      <c r="T34" s="179">
        <v>502.26</v>
      </c>
      <c r="U34" s="142"/>
      <c r="AA34" s="199">
        <v>0.15</v>
      </c>
    </row>
    <row r="35" spans="1:30" ht="12.75" customHeight="1">
      <c r="A35" s="197"/>
      <c r="B35" s="198">
        <v>0.1</v>
      </c>
      <c r="C35" s="177">
        <v>278.32</v>
      </c>
      <c r="D35" s="178">
        <v>0</v>
      </c>
      <c r="E35" s="179">
        <v>287.47000000000003</v>
      </c>
      <c r="F35" s="180">
        <v>158.1</v>
      </c>
      <c r="G35" s="181">
        <v>0</v>
      </c>
      <c r="H35" s="181">
        <v>0</v>
      </c>
      <c r="I35" s="178">
        <v>0</v>
      </c>
      <c r="J35" s="179">
        <v>207.83</v>
      </c>
      <c r="K35" s="179">
        <v>529.6</v>
      </c>
      <c r="L35" s="180">
        <v>0</v>
      </c>
      <c r="M35" s="181">
        <v>0</v>
      </c>
      <c r="N35" s="178">
        <v>0</v>
      </c>
      <c r="O35" s="179">
        <v>0</v>
      </c>
      <c r="P35" s="182">
        <v>546.45000000000005</v>
      </c>
      <c r="Q35" s="142"/>
      <c r="R35" s="142"/>
      <c r="S35" s="378"/>
      <c r="T35" s="179">
        <v>476.66</v>
      </c>
      <c r="U35" s="142"/>
      <c r="AA35" s="199">
        <v>0.1</v>
      </c>
    </row>
    <row r="36" spans="1:30" ht="12.75" customHeight="1">
      <c r="A36" s="200"/>
      <c r="B36" s="201" t="s">
        <v>96</v>
      </c>
      <c r="C36" s="202">
        <v>255.26</v>
      </c>
      <c r="D36" s="203">
        <v>0</v>
      </c>
      <c r="E36" s="204">
        <v>275.97000000000003</v>
      </c>
      <c r="F36" s="205">
        <v>144.61000000000001</v>
      </c>
      <c r="G36" s="206">
        <v>0</v>
      </c>
      <c r="H36" s="206">
        <v>0</v>
      </c>
      <c r="I36" s="203">
        <v>0</v>
      </c>
      <c r="J36" s="204">
        <v>203.54</v>
      </c>
      <c r="K36" s="204">
        <v>490.62</v>
      </c>
      <c r="L36" s="205">
        <v>0</v>
      </c>
      <c r="M36" s="206">
        <v>0</v>
      </c>
      <c r="N36" s="203">
        <v>0</v>
      </c>
      <c r="O36" s="204">
        <v>0</v>
      </c>
      <c r="P36" s="207">
        <v>510.25</v>
      </c>
      <c r="Q36" s="142"/>
      <c r="R36" s="142"/>
      <c r="S36" s="378"/>
      <c r="T36" s="204">
        <v>456.95</v>
      </c>
      <c r="U36" s="142"/>
      <c r="AA36" s="199">
        <v>0.05</v>
      </c>
    </row>
    <row r="37" spans="1:30" ht="7.5" customHeight="1">
      <c r="A37" s="143"/>
      <c r="B37" s="142"/>
      <c r="C37" s="142"/>
      <c r="D37" s="142"/>
      <c r="E37" s="208"/>
      <c r="F37" s="142"/>
      <c r="G37" s="142"/>
      <c r="H37" s="142"/>
      <c r="I37" s="142"/>
      <c r="J37" s="142"/>
      <c r="K37" s="142"/>
      <c r="L37" s="142"/>
      <c r="M37" s="142"/>
      <c r="N37" s="142"/>
      <c r="O37" s="142"/>
      <c r="P37" s="142"/>
      <c r="Q37" s="142"/>
      <c r="R37" s="142"/>
      <c r="S37" s="378"/>
      <c r="T37" s="208"/>
      <c r="U37" s="142"/>
    </row>
    <row r="38" spans="1:30" ht="11.25" customHeight="1">
      <c r="A38" s="143"/>
      <c r="B38" s="142"/>
      <c r="C38" s="142"/>
      <c r="D38" s="142"/>
      <c r="E38" s="208"/>
      <c r="F38" s="142"/>
      <c r="G38" s="142"/>
      <c r="H38" s="142"/>
      <c r="I38" s="247"/>
      <c r="J38" s="247"/>
      <c r="K38" s="235"/>
      <c r="L38" s="244" t="s">
        <v>172</v>
      </c>
      <c r="M38" s="248">
        <v>0.05</v>
      </c>
      <c r="N38" s="236" t="str">
        <f>"from -" &amp;TEXT($M$38,"0%") &amp; " to " &amp; TEXT($M$38,"0%")</f>
        <v>from -5% to 5%</v>
      </c>
      <c r="O38" s="236"/>
      <c r="P38" s="236"/>
      <c r="Q38" s="142"/>
      <c r="R38" s="142"/>
      <c r="S38" s="378"/>
      <c r="T38" s="208"/>
      <c r="U38" s="142"/>
      <c r="AB38" s="232" t="s">
        <v>167</v>
      </c>
      <c r="AC38" s="231" t="b">
        <v>0</v>
      </c>
      <c r="AD38" s="231">
        <f>AC38*AC38</f>
        <v>0</v>
      </c>
    </row>
    <row r="39" spans="1:30" ht="11.25" customHeight="1">
      <c r="A39" s="143"/>
      <c r="B39" s="142"/>
      <c r="C39" s="142"/>
      <c r="D39" s="142"/>
      <c r="E39" s="208"/>
      <c r="F39" s="142"/>
      <c r="G39" s="142"/>
      <c r="H39" s="233"/>
      <c r="I39" s="233"/>
      <c r="J39" s="233" t="s">
        <v>168</v>
      </c>
      <c r="K39" s="237"/>
      <c r="L39" s="245" t="s">
        <v>173</v>
      </c>
      <c r="M39" s="249">
        <v>0.1</v>
      </c>
      <c r="N39" s="238" t="str">
        <f>"from -" &amp;TEXT($M$39,"0%") &amp; " to -" &amp; TEXT($M$38,"0%") &amp; " and from " &amp;TEXT($M$38,"0%") &amp; " to " &amp; TEXT($M$39,"0%")</f>
        <v>from -10% to -5% and from 5% to 10%</v>
      </c>
      <c r="O39" s="238"/>
      <c r="P39" s="238"/>
      <c r="Q39" s="142"/>
      <c r="R39" s="142"/>
      <c r="S39" s="378"/>
      <c r="T39" s="208"/>
      <c r="U39" s="142"/>
    </row>
    <row r="40" spans="1:30" ht="11.25" customHeight="1">
      <c r="A40" s="143"/>
      <c r="B40" s="142"/>
      <c r="C40" s="142"/>
      <c r="D40" s="142"/>
      <c r="E40" s="208"/>
      <c r="F40" s="142"/>
      <c r="G40" s="142"/>
      <c r="H40" s="142"/>
      <c r="I40" s="247"/>
      <c r="J40" s="247"/>
      <c r="K40" s="239"/>
      <c r="L40" s="246" t="s">
        <v>174</v>
      </c>
      <c r="M40" s="240"/>
      <c r="N40" s="241" t="str">
        <f>"from -" &amp;TEXT($M$39,"0%") &amp; " and lower and from " &amp;TEXT($M$39,"0%") &amp; " and higher "</f>
        <v xml:space="preserve">from -10% and lower and from 10% and higher </v>
      </c>
      <c r="O40" s="241"/>
      <c r="P40" s="241"/>
      <c r="Q40" s="142"/>
      <c r="R40" s="142"/>
      <c r="S40" s="378"/>
      <c r="T40" s="208"/>
      <c r="U40" s="142"/>
    </row>
    <row r="41" spans="1:30" ht="11.25" customHeight="1">
      <c r="A41" s="143" t="s">
        <v>102</v>
      </c>
      <c r="B41" s="142"/>
      <c r="C41" s="142"/>
      <c r="D41" s="142"/>
      <c r="E41" s="208"/>
      <c r="F41" s="142"/>
      <c r="G41" s="142"/>
      <c r="H41" s="142"/>
      <c r="I41" s="142"/>
      <c r="J41" s="142"/>
      <c r="K41" s="142"/>
      <c r="L41" s="142"/>
      <c r="M41" s="142"/>
      <c r="N41" s="142"/>
      <c r="O41" s="142"/>
      <c r="P41" s="142"/>
      <c r="Q41" s="142"/>
      <c r="R41" s="142"/>
      <c r="S41" s="378"/>
      <c r="T41" s="208"/>
      <c r="U41" s="142"/>
    </row>
    <row r="42" spans="1:30" ht="37.5" customHeight="1" outlineLevel="1">
      <c r="A42" s="568" t="s">
        <v>69</v>
      </c>
      <c r="B42" s="569"/>
      <c r="C42" s="150" t="s">
        <v>151</v>
      </c>
      <c r="D42" s="209" t="s">
        <v>75</v>
      </c>
      <c r="E42" s="210" t="s">
        <v>153</v>
      </c>
      <c r="F42" s="211" t="s">
        <v>76</v>
      </c>
      <c r="G42" s="152" t="s">
        <v>165</v>
      </c>
      <c r="H42" s="152" t="s">
        <v>157</v>
      </c>
      <c r="I42" s="209" t="s">
        <v>23</v>
      </c>
      <c r="J42" s="210" t="s">
        <v>159</v>
      </c>
      <c r="K42" s="194" t="s">
        <v>156</v>
      </c>
      <c r="L42" s="213" t="s">
        <v>158</v>
      </c>
      <c r="M42" s="226" t="s">
        <v>19</v>
      </c>
      <c r="N42" s="212" t="s">
        <v>164</v>
      </c>
      <c r="O42" s="195" t="s">
        <v>149</v>
      </c>
      <c r="P42" s="196" t="s">
        <v>150</v>
      </c>
      <c r="Q42" s="142"/>
      <c r="R42" s="142"/>
      <c r="S42" s="378"/>
      <c r="T42" s="379" t="s">
        <v>327</v>
      </c>
      <c r="U42" s="142"/>
    </row>
    <row r="43" spans="1:30" ht="12.75" customHeight="1" outlineLevel="1">
      <c r="A43" s="214"/>
      <c r="B43" s="198" t="str">
        <f>"95% = 'Maximum'"</f>
        <v>95% = 'Maximum'</v>
      </c>
      <c r="C43" s="154">
        <v>608.54</v>
      </c>
      <c r="D43" s="155">
        <v>20.72</v>
      </c>
      <c r="E43" s="156">
        <v>608.54</v>
      </c>
      <c r="F43" s="157">
        <v>679.64</v>
      </c>
      <c r="G43" s="158">
        <v>107.74</v>
      </c>
      <c r="H43" s="158">
        <v>168.84</v>
      </c>
      <c r="I43" s="155">
        <v>0</v>
      </c>
      <c r="J43" s="156">
        <v>679.64</v>
      </c>
      <c r="K43" s="156">
        <v>1253.33</v>
      </c>
      <c r="L43" s="157">
        <v>68.459999999999994</v>
      </c>
      <c r="M43" s="158">
        <v>72.94</v>
      </c>
      <c r="N43" s="155">
        <v>0</v>
      </c>
      <c r="O43" s="156">
        <v>100.19</v>
      </c>
      <c r="P43" s="156">
        <v>1284.6099999999999</v>
      </c>
      <c r="Q43" s="142"/>
      <c r="R43" s="142"/>
      <c r="S43" s="378"/>
      <c r="T43" s="156">
        <v>1134.29</v>
      </c>
      <c r="U43" s="142"/>
    </row>
    <row r="44" spans="1:30" ht="12.75" customHeight="1" outlineLevel="1">
      <c r="A44" s="214"/>
      <c r="B44" s="198" t="s">
        <v>103</v>
      </c>
      <c r="C44" s="154">
        <v>452.19</v>
      </c>
      <c r="D44" s="155">
        <v>10.199999999999999</v>
      </c>
      <c r="E44" s="156">
        <v>455.32</v>
      </c>
      <c r="F44" s="157">
        <v>397.18</v>
      </c>
      <c r="G44" s="158">
        <v>19.66</v>
      </c>
      <c r="H44" s="158">
        <v>87.4</v>
      </c>
      <c r="I44" s="155">
        <v>0</v>
      </c>
      <c r="J44" s="156">
        <v>474.46</v>
      </c>
      <c r="K44" s="156">
        <v>916.02</v>
      </c>
      <c r="L44" s="157">
        <v>0</v>
      </c>
      <c r="M44" s="158">
        <v>25.53</v>
      </c>
      <c r="N44" s="155">
        <v>0</v>
      </c>
      <c r="O44" s="156">
        <v>29.44</v>
      </c>
      <c r="P44" s="156">
        <v>948.81</v>
      </c>
      <c r="Q44" s="142"/>
      <c r="R44" s="142"/>
      <c r="S44" s="378"/>
      <c r="T44" s="156">
        <v>849.72</v>
      </c>
      <c r="U44" s="142"/>
    </row>
    <row r="45" spans="1:30" ht="12.75" customHeight="1" outlineLevel="1">
      <c r="A45" s="214"/>
      <c r="B45" s="198" t="s">
        <v>104</v>
      </c>
      <c r="C45" s="154">
        <v>391.91</v>
      </c>
      <c r="D45" s="155">
        <v>4.91</v>
      </c>
      <c r="E45" s="156">
        <v>399.98</v>
      </c>
      <c r="F45" s="157">
        <v>275.43</v>
      </c>
      <c r="G45" s="158">
        <v>0</v>
      </c>
      <c r="H45" s="158">
        <v>29.27</v>
      </c>
      <c r="I45" s="155">
        <v>0</v>
      </c>
      <c r="J45" s="156">
        <v>357.37</v>
      </c>
      <c r="K45" s="156">
        <v>757.68</v>
      </c>
      <c r="L45" s="157">
        <v>0</v>
      </c>
      <c r="M45" s="158">
        <v>17.559999999999999</v>
      </c>
      <c r="N45" s="155">
        <v>0</v>
      </c>
      <c r="O45" s="156">
        <v>19.829999999999998</v>
      </c>
      <c r="P45" s="156">
        <v>780.33</v>
      </c>
      <c r="Q45" s="142"/>
      <c r="R45" s="142"/>
      <c r="S45" s="378"/>
      <c r="T45" s="156">
        <v>687.07</v>
      </c>
      <c r="U45" s="142"/>
    </row>
    <row r="46" spans="1:30" ht="12.75" customHeight="1" outlineLevel="1">
      <c r="A46" s="214"/>
      <c r="B46" s="198" t="s">
        <v>105</v>
      </c>
      <c r="C46" s="154">
        <v>329.52</v>
      </c>
      <c r="D46" s="155">
        <v>0</v>
      </c>
      <c r="E46" s="156">
        <v>345.7</v>
      </c>
      <c r="F46" s="157">
        <v>186.16</v>
      </c>
      <c r="G46" s="158">
        <v>0</v>
      </c>
      <c r="H46" s="158">
        <v>0</v>
      </c>
      <c r="I46" s="155">
        <v>0</v>
      </c>
      <c r="J46" s="156">
        <v>242.87</v>
      </c>
      <c r="K46" s="156">
        <v>620.9</v>
      </c>
      <c r="L46" s="157">
        <v>0</v>
      </c>
      <c r="M46" s="158">
        <v>9.0500000000000007</v>
      </c>
      <c r="N46" s="155">
        <v>0</v>
      </c>
      <c r="O46" s="156">
        <v>13.7</v>
      </c>
      <c r="P46" s="156">
        <v>633.05999999999995</v>
      </c>
      <c r="Q46" s="142"/>
      <c r="R46" s="142"/>
      <c r="S46" s="378"/>
      <c r="T46" s="156">
        <v>567.71</v>
      </c>
      <c r="U46" s="142"/>
    </row>
    <row r="47" spans="1:30" ht="12.75" customHeight="1" outlineLevel="1">
      <c r="A47" s="214"/>
      <c r="B47" s="198" t="s">
        <v>96</v>
      </c>
      <c r="C47" s="154">
        <v>255.26</v>
      </c>
      <c r="D47" s="155">
        <v>0</v>
      </c>
      <c r="E47" s="156">
        <v>275.97000000000003</v>
      </c>
      <c r="F47" s="157">
        <v>144.61000000000001</v>
      </c>
      <c r="G47" s="158">
        <v>0</v>
      </c>
      <c r="H47" s="158">
        <v>0</v>
      </c>
      <c r="I47" s="155">
        <v>0</v>
      </c>
      <c r="J47" s="156">
        <v>203.54</v>
      </c>
      <c r="K47" s="156">
        <v>490.62</v>
      </c>
      <c r="L47" s="157">
        <v>0</v>
      </c>
      <c r="M47" s="158">
        <v>0</v>
      </c>
      <c r="N47" s="155">
        <v>0</v>
      </c>
      <c r="O47" s="156">
        <v>0</v>
      </c>
      <c r="P47" s="156">
        <v>510.25</v>
      </c>
      <c r="Q47" s="142"/>
      <c r="R47" s="142"/>
      <c r="S47" s="378"/>
      <c r="T47" s="156">
        <v>456.95</v>
      </c>
      <c r="U47" s="142"/>
    </row>
    <row r="48" spans="1:30" ht="12.75" customHeight="1" outlineLevel="1">
      <c r="A48" s="214"/>
      <c r="B48" s="198" t="s">
        <v>8</v>
      </c>
      <c r="C48" s="177">
        <v>403.82625552353113</v>
      </c>
      <c r="D48" s="178">
        <v>6.5472076058834761</v>
      </c>
      <c r="E48" s="179">
        <v>410.37346312941446</v>
      </c>
      <c r="F48" s="180">
        <v>308.38201171173995</v>
      </c>
      <c r="G48" s="181">
        <v>21.883641497090643</v>
      </c>
      <c r="H48" s="181">
        <v>51.293924622944211</v>
      </c>
      <c r="I48" s="178">
        <v>0</v>
      </c>
      <c r="J48" s="179">
        <v>381.55957783177502</v>
      </c>
      <c r="K48" s="179">
        <v>791.19932142249047</v>
      </c>
      <c r="L48" s="180">
        <v>8.0991200978392452</v>
      </c>
      <c r="M48" s="181">
        <v>22.08964934505126</v>
      </c>
      <c r="N48" s="178">
        <v>0</v>
      </c>
      <c r="O48" s="179">
        <v>30.188769442890511</v>
      </c>
      <c r="P48" s="179">
        <v>821.40166989297813</v>
      </c>
      <c r="Q48" s="142"/>
      <c r="R48" s="142"/>
      <c r="S48" s="378"/>
      <c r="T48" s="179">
        <v>718.02175530245563</v>
      </c>
      <c r="U48" s="142"/>
    </row>
    <row r="49" spans="1:21" ht="12.75" customHeight="1" outlineLevel="1">
      <c r="A49" s="214"/>
      <c r="B49" s="198" t="s">
        <v>166</v>
      </c>
      <c r="C49" s="177">
        <v>431.9</v>
      </c>
      <c r="D49" s="178">
        <v>10.36</v>
      </c>
      <c r="E49" s="179">
        <v>442.255</v>
      </c>
      <c r="F49" s="180">
        <v>412.125</v>
      </c>
      <c r="G49" s="181">
        <v>53.87</v>
      </c>
      <c r="H49" s="181">
        <v>84.42</v>
      </c>
      <c r="I49" s="178">
        <v>0</v>
      </c>
      <c r="J49" s="179">
        <v>441.59</v>
      </c>
      <c r="K49" s="179">
        <v>871.97499999999991</v>
      </c>
      <c r="L49" s="180">
        <v>34.229999999999997</v>
      </c>
      <c r="M49" s="181">
        <v>36.47</v>
      </c>
      <c r="N49" s="178">
        <v>0</v>
      </c>
      <c r="O49" s="179">
        <v>50.094999999999999</v>
      </c>
      <c r="P49" s="179">
        <v>897.43</v>
      </c>
      <c r="Q49" s="142"/>
      <c r="R49" s="142"/>
      <c r="S49" s="378"/>
      <c r="T49" s="179">
        <v>795.62</v>
      </c>
      <c r="U49" s="142"/>
    </row>
    <row r="50" spans="1:21" ht="12.75" customHeight="1" outlineLevel="1">
      <c r="A50" s="214"/>
      <c r="B50" s="198" t="s">
        <v>15</v>
      </c>
      <c r="C50" s="177">
        <v>106.13008545862138</v>
      </c>
      <c r="D50" s="178">
        <v>6.7129841227220801</v>
      </c>
      <c r="E50" s="179">
        <v>102.18173981634675</v>
      </c>
      <c r="F50" s="180">
        <v>157.82139313348534</v>
      </c>
      <c r="G50" s="181">
        <v>39.064408115788979</v>
      </c>
      <c r="H50" s="181">
        <v>59.332595799297302</v>
      </c>
      <c r="I50" s="178">
        <v>0</v>
      </c>
      <c r="J50" s="179">
        <v>166.80417947592846</v>
      </c>
      <c r="K50" s="179">
        <v>223.46932497130041</v>
      </c>
      <c r="L50" s="180">
        <v>24.667265632913601</v>
      </c>
      <c r="M50" s="181">
        <v>23.204040749336546</v>
      </c>
      <c r="N50" s="178">
        <v>0</v>
      </c>
      <c r="O50" s="179">
        <v>30.670818315391049</v>
      </c>
      <c r="P50" s="179">
        <v>243.19354478238409</v>
      </c>
      <c r="Q50" s="142"/>
      <c r="R50" s="142"/>
      <c r="S50" s="378"/>
      <c r="T50" s="179">
        <v>345.60242059547392</v>
      </c>
      <c r="U50" s="142"/>
    </row>
    <row r="51" spans="1:21" ht="12.75" customHeight="1" outlineLevel="1">
      <c r="A51" s="214"/>
      <c r="B51" s="215" t="s">
        <v>39</v>
      </c>
      <c r="C51" s="177">
        <v>509.95634098215248</v>
      </c>
      <c r="D51" s="178">
        <v>13.260191728605555</v>
      </c>
      <c r="E51" s="179">
        <v>512.55520294576127</v>
      </c>
      <c r="F51" s="180">
        <v>466.20340484522529</v>
      </c>
      <c r="G51" s="181">
        <v>60.948049612879622</v>
      </c>
      <c r="H51" s="181">
        <v>110.62652042224151</v>
      </c>
      <c r="I51" s="178">
        <v>0</v>
      </c>
      <c r="J51" s="179">
        <v>548.36375730770351</v>
      </c>
      <c r="K51" s="179">
        <v>1014.6686463937908</v>
      </c>
      <c r="L51" s="180">
        <v>32.766385730752845</v>
      </c>
      <c r="M51" s="181">
        <v>45.293690094387806</v>
      </c>
      <c r="N51" s="178">
        <v>0</v>
      </c>
      <c r="O51" s="179">
        <v>60.859587758281563</v>
      </c>
      <c r="P51" s="179">
        <v>1064.5952146753623</v>
      </c>
      <c r="Q51" s="142"/>
      <c r="R51" s="142"/>
      <c r="S51" s="378"/>
      <c r="T51" s="179">
        <v>1063.6241758979295</v>
      </c>
      <c r="U51" s="142"/>
    </row>
    <row r="52" spans="1:21" ht="12.75" customHeight="1" outlineLevel="1">
      <c r="A52" s="214"/>
      <c r="B52" s="215" t="s">
        <v>40</v>
      </c>
      <c r="C52" s="177">
        <v>297.69617006490978</v>
      </c>
      <c r="D52" s="178" t="s">
        <v>20</v>
      </c>
      <c r="E52" s="179">
        <v>308.19172331306771</v>
      </c>
      <c r="F52" s="180">
        <v>150.5606185782546</v>
      </c>
      <c r="G52" s="181" t="s">
        <v>20</v>
      </c>
      <c r="H52" s="181" t="s">
        <v>20</v>
      </c>
      <c r="I52" s="178" t="s">
        <v>20</v>
      </c>
      <c r="J52" s="179">
        <v>214.75539835584655</v>
      </c>
      <c r="K52" s="179">
        <v>567.72999645119012</v>
      </c>
      <c r="L52" s="180" t="s">
        <v>20</v>
      </c>
      <c r="M52" s="181" t="s">
        <v>20</v>
      </c>
      <c r="N52" s="178" t="s">
        <v>20</v>
      </c>
      <c r="O52" s="179" t="s">
        <v>20</v>
      </c>
      <c r="P52" s="179">
        <v>578.20812511059398</v>
      </c>
      <c r="Q52" s="142"/>
      <c r="R52" s="142"/>
      <c r="S52" s="378"/>
      <c r="T52" s="179">
        <v>372.41933470698172</v>
      </c>
      <c r="U52" s="142"/>
    </row>
    <row r="53" spans="1:21" ht="12.75" customHeight="1" outlineLevel="1">
      <c r="A53" s="216"/>
      <c r="B53" s="217" t="s">
        <v>13</v>
      </c>
      <c r="C53" s="218">
        <v>1.3840006268118781</v>
      </c>
      <c r="D53" s="219" t="s">
        <v>118</v>
      </c>
      <c r="E53" s="220">
        <v>1.2050947566764501</v>
      </c>
      <c r="F53" s="221">
        <v>3.6998132909204062</v>
      </c>
      <c r="G53" s="222" t="s">
        <v>118</v>
      </c>
      <c r="H53" s="222" t="s">
        <v>118</v>
      </c>
      <c r="I53" s="219" t="s">
        <v>118</v>
      </c>
      <c r="J53" s="220">
        <v>2.339097966001769</v>
      </c>
      <c r="K53" s="220">
        <v>1.5545839957604661</v>
      </c>
      <c r="L53" s="221" t="s">
        <v>118</v>
      </c>
      <c r="M53" s="222" t="s">
        <v>118</v>
      </c>
      <c r="N53" s="219" t="s">
        <v>118</v>
      </c>
      <c r="O53" s="220" t="s">
        <v>118</v>
      </c>
      <c r="P53" s="220">
        <v>1.5176090151886328</v>
      </c>
      <c r="Q53" s="142"/>
      <c r="R53" s="142"/>
      <c r="S53" s="378"/>
      <c r="T53" s="220">
        <v>1.4823065980960717</v>
      </c>
      <c r="U53" s="142"/>
    </row>
    <row r="54" spans="1:21" ht="15" customHeight="1">
      <c r="A54" s="252" t="s">
        <v>813</v>
      </c>
      <c r="B54" s="223"/>
      <c r="C54" s="142"/>
      <c r="D54" s="142"/>
      <c r="E54" s="142"/>
      <c r="F54" s="142"/>
      <c r="G54" s="142"/>
      <c r="H54" s="142"/>
      <c r="I54" s="142"/>
      <c r="J54" s="142"/>
      <c r="K54" s="142"/>
      <c r="L54" s="142"/>
      <c r="M54" s="142"/>
      <c r="N54" s="142"/>
      <c r="O54" s="142"/>
      <c r="P54" s="142"/>
      <c r="Q54" s="142"/>
      <c r="R54" s="142"/>
      <c r="S54" s="378"/>
      <c r="T54" s="142"/>
      <c r="U54" s="142"/>
    </row>
    <row r="55" spans="1:21" s="149" customFormat="1" ht="11.25" hidden="1" customHeight="1"/>
    <row r="56" spans="1:21" s="149" customFormat="1" ht="11.25" hidden="1" customHeight="1"/>
    <row r="57" spans="1:21" hidden="1">
      <c r="A57" s="224"/>
      <c r="C57" s="225"/>
      <c r="D57" s="225"/>
      <c r="E57" s="225"/>
      <c r="F57" s="225"/>
      <c r="G57" s="225"/>
      <c r="H57" s="225"/>
      <c r="I57" s="225"/>
      <c r="J57" s="225"/>
      <c r="K57" s="225"/>
      <c r="L57" s="225"/>
      <c r="M57" s="225"/>
      <c r="N57" s="225"/>
      <c r="O57" s="225"/>
      <c r="P57" s="225"/>
      <c r="T57" s="225"/>
    </row>
    <row r="58" spans="1:21" hidden="1">
      <c r="A58" s="224"/>
      <c r="C58" s="225"/>
      <c r="D58" s="225"/>
      <c r="E58" s="225"/>
      <c r="F58" s="225"/>
      <c r="G58" s="225"/>
      <c r="H58" s="225"/>
      <c r="I58" s="225"/>
      <c r="J58" s="225"/>
      <c r="K58" s="225"/>
      <c r="L58" s="225"/>
      <c r="M58" s="225"/>
      <c r="N58" s="225"/>
      <c r="O58" s="225"/>
      <c r="P58" s="225"/>
      <c r="T58" s="225"/>
    </row>
    <row r="59" spans="1:21" hidden="1">
      <c r="A59" s="224"/>
      <c r="C59" s="225"/>
      <c r="D59" s="225"/>
      <c r="E59" s="225"/>
      <c r="F59" s="225"/>
      <c r="G59" s="225"/>
      <c r="H59" s="225"/>
      <c r="I59" s="225"/>
      <c r="J59" s="225"/>
      <c r="K59" s="225"/>
      <c r="L59" s="225"/>
      <c r="M59" s="225"/>
      <c r="N59" s="225"/>
      <c r="O59" s="225"/>
      <c r="P59" s="225"/>
      <c r="T59" s="225"/>
    </row>
    <row r="60" spans="1:21" hidden="1">
      <c r="A60" s="224"/>
      <c r="C60" s="225"/>
      <c r="D60" s="225"/>
      <c r="E60" s="225"/>
      <c r="F60" s="225"/>
      <c r="G60" s="225"/>
      <c r="H60" s="225"/>
      <c r="I60" s="225"/>
      <c r="J60" s="225"/>
      <c r="K60" s="225"/>
      <c r="L60" s="225"/>
      <c r="M60" s="225"/>
      <c r="N60" s="225"/>
      <c r="O60" s="225"/>
      <c r="P60" s="225"/>
      <c r="T60" s="225"/>
    </row>
    <row r="61" spans="1:21" hidden="1">
      <c r="A61" s="224"/>
      <c r="C61" s="225"/>
      <c r="D61" s="225"/>
      <c r="E61" s="225"/>
      <c r="F61" s="225"/>
      <c r="G61" s="225"/>
      <c r="H61" s="225"/>
      <c r="I61" s="225"/>
      <c r="J61" s="225"/>
      <c r="K61" s="225"/>
      <c r="L61" s="225"/>
      <c r="M61" s="225"/>
      <c r="N61" s="225"/>
      <c r="O61" s="225"/>
      <c r="P61" s="225"/>
      <c r="T61" s="225"/>
    </row>
    <row r="62" spans="1:21" hidden="1">
      <c r="A62" s="224"/>
      <c r="C62" s="225"/>
      <c r="D62" s="225"/>
      <c r="E62" s="225"/>
      <c r="F62" s="225"/>
      <c r="G62" s="225"/>
      <c r="H62" s="225"/>
      <c r="I62" s="225"/>
      <c r="J62" s="225"/>
      <c r="K62" s="225"/>
      <c r="L62" s="225"/>
      <c r="M62" s="225"/>
      <c r="N62" s="225"/>
      <c r="O62" s="225"/>
      <c r="P62" s="225"/>
      <c r="T62" s="225"/>
    </row>
    <row r="63" spans="1:21" hidden="1">
      <c r="A63" s="224"/>
      <c r="C63" s="225"/>
      <c r="D63" s="225"/>
      <c r="E63" s="225"/>
      <c r="F63" s="225"/>
      <c r="G63" s="225"/>
      <c r="H63" s="225"/>
      <c r="I63" s="225"/>
      <c r="J63" s="225"/>
      <c r="K63" s="225"/>
      <c r="L63" s="225"/>
      <c r="M63" s="225"/>
      <c r="N63" s="225"/>
      <c r="O63" s="225"/>
      <c r="P63" s="225"/>
      <c r="T63" s="225"/>
    </row>
    <row r="64" spans="1:21" hidden="1">
      <c r="A64" s="224"/>
      <c r="C64" s="225"/>
      <c r="D64" s="225"/>
      <c r="E64" s="225"/>
      <c r="F64" s="225"/>
      <c r="G64" s="225"/>
      <c r="H64" s="225"/>
      <c r="I64" s="225"/>
      <c r="J64" s="225"/>
      <c r="K64" s="225"/>
      <c r="L64" s="225"/>
      <c r="M64" s="225"/>
      <c r="N64" s="225"/>
      <c r="O64" s="225"/>
      <c r="P64" s="225"/>
      <c r="T64" s="225"/>
    </row>
    <row r="65" spans="1:20" hidden="1">
      <c r="A65" s="224"/>
      <c r="C65" s="225"/>
      <c r="D65" s="225"/>
      <c r="E65" s="225"/>
      <c r="F65" s="225"/>
      <c r="G65" s="225"/>
      <c r="H65" s="225"/>
      <c r="I65" s="225"/>
      <c r="J65" s="225"/>
      <c r="K65" s="225"/>
      <c r="L65" s="225"/>
      <c r="M65" s="225"/>
      <c r="N65" s="225"/>
      <c r="O65" s="225"/>
      <c r="P65" s="225"/>
      <c r="T65" s="225"/>
    </row>
    <row r="66" spans="1:20" hidden="1">
      <c r="A66" s="224"/>
      <c r="C66" s="225"/>
      <c r="D66" s="225"/>
      <c r="E66" s="225"/>
      <c r="F66" s="225"/>
      <c r="G66" s="225"/>
      <c r="H66" s="225"/>
      <c r="I66" s="225"/>
      <c r="J66" s="225"/>
      <c r="K66" s="225"/>
      <c r="L66" s="225"/>
      <c r="M66" s="225"/>
      <c r="N66" s="225"/>
      <c r="O66" s="225"/>
      <c r="P66" s="225"/>
      <c r="T66" s="225"/>
    </row>
    <row r="67" spans="1:20" hidden="1">
      <c r="A67" s="224"/>
      <c r="C67" s="225"/>
      <c r="D67" s="225"/>
      <c r="E67" s="225"/>
      <c r="F67" s="225"/>
      <c r="G67" s="225"/>
      <c r="H67" s="225"/>
      <c r="I67" s="225"/>
      <c r="J67" s="225"/>
      <c r="K67" s="225"/>
      <c r="L67" s="225"/>
      <c r="M67" s="225"/>
      <c r="N67" s="225"/>
      <c r="O67" s="225"/>
      <c r="P67" s="225"/>
      <c r="T67" s="225"/>
    </row>
    <row r="68" spans="1:20" hidden="1">
      <c r="A68" s="224"/>
      <c r="C68" s="225"/>
      <c r="D68" s="225"/>
      <c r="E68" s="225"/>
      <c r="F68" s="225"/>
      <c r="G68" s="225"/>
      <c r="H68" s="225"/>
      <c r="I68" s="225"/>
      <c r="J68" s="225"/>
      <c r="K68" s="225"/>
      <c r="L68" s="225"/>
      <c r="M68" s="225"/>
      <c r="N68" s="225"/>
      <c r="O68" s="225"/>
      <c r="P68" s="225"/>
      <c r="T68" s="225"/>
    </row>
    <row r="69" spans="1:20" hidden="1">
      <c r="A69" s="224"/>
      <c r="C69" s="225"/>
      <c r="D69" s="225"/>
      <c r="E69" s="225"/>
      <c r="F69" s="225"/>
      <c r="G69" s="225"/>
      <c r="H69" s="225"/>
      <c r="I69" s="225"/>
      <c r="J69" s="225"/>
      <c r="K69" s="225"/>
      <c r="L69" s="225"/>
      <c r="M69" s="225"/>
      <c r="N69" s="225"/>
      <c r="O69" s="225"/>
      <c r="P69" s="225"/>
      <c r="T69" s="225"/>
    </row>
    <row r="70" spans="1:20" hidden="1">
      <c r="A70" s="224"/>
      <c r="C70" s="225"/>
      <c r="D70" s="225"/>
      <c r="E70" s="225"/>
      <c r="F70" s="225"/>
      <c r="G70" s="225"/>
      <c r="H70" s="225"/>
      <c r="I70" s="225"/>
      <c r="J70" s="225"/>
      <c r="K70" s="225"/>
      <c r="L70" s="225"/>
      <c r="M70" s="225"/>
      <c r="N70" s="225"/>
      <c r="O70" s="225"/>
      <c r="P70" s="225"/>
      <c r="T70" s="225"/>
    </row>
    <row r="71" spans="1:20" hidden="1">
      <c r="A71" s="224"/>
      <c r="C71" s="225"/>
      <c r="D71" s="225"/>
      <c r="E71" s="225"/>
      <c r="F71" s="225"/>
      <c r="G71" s="225"/>
      <c r="H71" s="225"/>
      <c r="I71" s="225"/>
      <c r="J71" s="225"/>
      <c r="K71" s="225"/>
      <c r="L71" s="225"/>
      <c r="M71" s="225"/>
      <c r="N71" s="225"/>
      <c r="O71" s="225"/>
      <c r="P71" s="225"/>
      <c r="T71" s="225"/>
    </row>
    <row r="72" spans="1:20" hidden="1">
      <c r="A72" s="224"/>
      <c r="C72" s="225"/>
      <c r="D72" s="225"/>
      <c r="E72" s="225"/>
      <c r="F72" s="225"/>
      <c r="G72" s="225"/>
      <c r="H72" s="225"/>
      <c r="I72" s="225"/>
      <c r="J72" s="225"/>
      <c r="K72" s="225"/>
      <c r="L72" s="225"/>
      <c r="M72" s="225"/>
      <c r="N72" s="225"/>
      <c r="O72" s="225"/>
      <c r="P72" s="225"/>
      <c r="T72" s="225"/>
    </row>
    <row r="73" spans="1:20" hidden="1">
      <c r="A73" s="224"/>
      <c r="C73" s="225"/>
      <c r="D73" s="225"/>
      <c r="E73" s="225"/>
      <c r="F73" s="225"/>
      <c r="G73" s="225"/>
      <c r="H73" s="225"/>
      <c r="I73" s="225"/>
      <c r="J73" s="225"/>
      <c r="K73" s="225"/>
      <c r="L73" s="225"/>
      <c r="M73" s="225"/>
      <c r="N73" s="225"/>
      <c r="O73" s="225"/>
      <c r="P73" s="225"/>
      <c r="T73" s="225"/>
    </row>
    <row r="74" spans="1:20" hidden="1">
      <c r="A74" s="224"/>
      <c r="C74" s="225"/>
      <c r="D74" s="225"/>
      <c r="E74" s="225"/>
      <c r="F74" s="225"/>
      <c r="G74" s="225"/>
      <c r="H74" s="225"/>
      <c r="I74" s="225"/>
      <c r="J74" s="225"/>
      <c r="K74" s="225"/>
      <c r="L74" s="225"/>
      <c r="M74" s="225"/>
      <c r="N74" s="225"/>
      <c r="O74" s="225"/>
      <c r="P74" s="225"/>
      <c r="T74" s="225"/>
    </row>
    <row r="75" spans="1:20" hidden="1">
      <c r="A75" s="224"/>
      <c r="C75" s="225"/>
      <c r="D75" s="225"/>
      <c r="E75" s="225"/>
      <c r="F75" s="225"/>
      <c r="G75" s="225"/>
      <c r="H75" s="225"/>
      <c r="I75" s="225"/>
      <c r="J75" s="225"/>
      <c r="K75" s="225"/>
      <c r="L75" s="225"/>
      <c r="M75" s="225"/>
      <c r="N75" s="225"/>
      <c r="O75" s="225"/>
      <c r="P75" s="225"/>
      <c r="T75" s="225"/>
    </row>
    <row r="76" spans="1:20" hidden="1">
      <c r="A76" s="224"/>
      <c r="C76" s="225"/>
      <c r="D76" s="225"/>
      <c r="E76" s="225"/>
      <c r="F76" s="225"/>
      <c r="G76" s="225"/>
      <c r="H76" s="225"/>
      <c r="I76" s="225"/>
      <c r="J76" s="225"/>
      <c r="K76" s="225"/>
      <c r="L76" s="225"/>
      <c r="M76" s="225"/>
      <c r="N76" s="225"/>
      <c r="O76" s="225"/>
      <c r="P76" s="225"/>
      <c r="T76" s="225"/>
    </row>
    <row r="77" spans="1:20" hidden="1">
      <c r="A77" s="224"/>
      <c r="C77" s="225"/>
      <c r="D77" s="225"/>
      <c r="E77" s="225"/>
      <c r="F77" s="225"/>
      <c r="G77" s="225"/>
      <c r="H77" s="225"/>
      <c r="I77" s="225"/>
      <c r="J77" s="225"/>
      <c r="K77" s="225"/>
      <c r="L77" s="225"/>
      <c r="M77" s="225"/>
      <c r="N77" s="225"/>
      <c r="O77" s="225"/>
      <c r="P77" s="225"/>
      <c r="T77" s="225"/>
    </row>
    <row r="78" spans="1:20" hidden="1">
      <c r="A78" s="224"/>
      <c r="C78" s="225"/>
      <c r="D78" s="225"/>
      <c r="E78" s="225"/>
      <c r="F78" s="225"/>
      <c r="G78" s="225"/>
      <c r="H78" s="225"/>
      <c r="I78" s="225"/>
      <c r="J78" s="225"/>
      <c r="K78" s="225"/>
      <c r="L78" s="225"/>
      <c r="M78" s="225"/>
      <c r="N78" s="225"/>
      <c r="O78" s="225"/>
      <c r="P78" s="225"/>
      <c r="T78" s="225"/>
    </row>
    <row r="79" spans="1:20" hidden="1">
      <c r="A79" s="224"/>
      <c r="C79" s="225"/>
      <c r="D79" s="225"/>
      <c r="E79" s="225"/>
      <c r="F79" s="225"/>
      <c r="G79" s="225"/>
      <c r="H79" s="225"/>
      <c r="I79" s="225"/>
      <c r="J79" s="225"/>
      <c r="K79" s="225"/>
      <c r="L79" s="225"/>
      <c r="M79" s="225"/>
      <c r="N79" s="225"/>
      <c r="O79" s="225"/>
      <c r="P79" s="225"/>
      <c r="T79" s="225"/>
    </row>
    <row r="80" spans="1:20" hidden="1">
      <c r="A80" s="224"/>
      <c r="C80" s="225"/>
      <c r="D80" s="225"/>
      <c r="E80" s="225"/>
      <c r="F80" s="225"/>
      <c r="G80" s="225"/>
      <c r="H80" s="225"/>
      <c r="I80" s="225"/>
      <c r="J80" s="225"/>
      <c r="K80" s="225"/>
      <c r="L80" s="225"/>
      <c r="M80" s="225"/>
      <c r="N80" s="225"/>
      <c r="O80" s="225"/>
      <c r="P80" s="225"/>
      <c r="T80" s="225"/>
    </row>
    <row r="81" spans="1:20" hidden="1">
      <c r="A81" s="224"/>
      <c r="C81" s="225"/>
      <c r="D81" s="225"/>
      <c r="E81" s="225"/>
      <c r="F81" s="225"/>
      <c r="G81" s="225"/>
      <c r="H81" s="225"/>
      <c r="I81" s="225"/>
      <c r="J81" s="225"/>
      <c r="K81" s="225"/>
      <c r="L81" s="225"/>
      <c r="M81" s="225"/>
      <c r="N81" s="225"/>
      <c r="O81" s="225"/>
      <c r="P81" s="225"/>
      <c r="T81" s="225"/>
    </row>
    <row r="82" spans="1:20" hidden="1">
      <c r="A82" s="224"/>
      <c r="C82" s="225"/>
      <c r="D82" s="225"/>
      <c r="E82" s="225"/>
      <c r="F82" s="225"/>
      <c r="G82" s="225"/>
      <c r="H82" s="225"/>
      <c r="I82" s="225"/>
      <c r="J82" s="225"/>
      <c r="K82" s="225"/>
      <c r="L82" s="225"/>
      <c r="M82" s="225"/>
      <c r="N82" s="225"/>
      <c r="O82" s="225"/>
      <c r="P82" s="225"/>
      <c r="T82" s="225"/>
    </row>
    <row r="83" spans="1:20" hidden="1">
      <c r="A83" s="224"/>
      <c r="C83" s="225"/>
      <c r="D83" s="225"/>
      <c r="E83" s="225"/>
      <c r="F83" s="225"/>
      <c r="G83" s="225"/>
      <c r="H83" s="225"/>
      <c r="I83" s="225"/>
      <c r="J83" s="225"/>
      <c r="K83" s="225"/>
      <c r="L83" s="225"/>
      <c r="M83" s="225"/>
      <c r="N83" s="225"/>
      <c r="O83" s="225"/>
      <c r="P83" s="225"/>
      <c r="T83" s="225"/>
    </row>
    <row r="84" spans="1:20" hidden="1">
      <c r="A84" s="224"/>
      <c r="C84" s="225"/>
      <c r="D84" s="225"/>
      <c r="E84" s="225"/>
      <c r="F84" s="225"/>
      <c r="G84" s="225"/>
      <c r="H84" s="225"/>
      <c r="I84" s="225"/>
      <c r="J84" s="225"/>
      <c r="K84" s="225"/>
      <c r="L84" s="225"/>
      <c r="M84" s="225"/>
      <c r="N84" s="225"/>
      <c r="O84" s="225"/>
      <c r="P84" s="225"/>
      <c r="T84" s="225"/>
    </row>
    <row r="85" spans="1:20" hidden="1">
      <c r="A85" s="224"/>
      <c r="C85" s="225"/>
      <c r="D85" s="225"/>
      <c r="E85" s="225"/>
      <c r="F85" s="225"/>
      <c r="G85" s="225"/>
      <c r="H85" s="225"/>
      <c r="I85" s="225"/>
      <c r="J85" s="225"/>
      <c r="K85" s="225"/>
      <c r="L85" s="225"/>
      <c r="M85" s="225"/>
      <c r="N85" s="225"/>
      <c r="O85" s="225"/>
      <c r="P85" s="225"/>
      <c r="T85" s="225"/>
    </row>
    <row r="86" spans="1:20" hidden="1">
      <c r="A86" s="224"/>
      <c r="C86" s="225"/>
      <c r="D86" s="225"/>
      <c r="E86" s="225"/>
      <c r="F86" s="225"/>
      <c r="G86" s="225"/>
      <c r="H86" s="225"/>
      <c r="I86" s="225"/>
      <c r="J86" s="225"/>
      <c r="K86" s="225"/>
      <c r="L86" s="225"/>
      <c r="M86" s="225"/>
      <c r="N86" s="225"/>
      <c r="O86" s="225"/>
      <c r="P86" s="225"/>
      <c r="T86" s="225"/>
    </row>
    <row r="87" spans="1:20" hidden="1">
      <c r="A87" s="224"/>
      <c r="C87" s="225"/>
      <c r="D87" s="225"/>
      <c r="E87" s="225"/>
      <c r="F87" s="225"/>
      <c r="G87" s="225"/>
      <c r="H87" s="225"/>
      <c r="I87" s="225"/>
      <c r="J87" s="225"/>
      <c r="K87" s="225"/>
      <c r="L87" s="225"/>
      <c r="M87" s="225"/>
      <c r="N87" s="225"/>
      <c r="O87" s="225"/>
      <c r="P87" s="225"/>
      <c r="T87" s="225"/>
    </row>
    <row r="88" spans="1:20" hidden="1">
      <c r="A88" s="224"/>
      <c r="C88" s="225"/>
      <c r="D88" s="225"/>
      <c r="E88" s="225"/>
      <c r="F88" s="225"/>
      <c r="G88" s="225"/>
      <c r="H88" s="225"/>
      <c r="I88" s="225"/>
      <c r="J88" s="225"/>
      <c r="K88" s="225"/>
      <c r="L88" s="225"/>
      <c r="M88" s="225"/>
      <c r="N88" s="225"/>
      <c r="O88" s="225"/>
      <c r="P88" s="225"/>
      <c r="T88" s="225"/>
    </row>
    <row r="89" spans="1:20" hidden="1">
      <c r="A89" s="224"/>
      <c r="C89" s="225"/>
      <c r="D89" s="225"/>
      <c r="E89" s="225"/>
      <c r="F89" s="225"/>
      <c r="G89" s="225"/>
      <c r="H89" s="225"/>
      <c r="I89" s="225"/>
      <c r="J89" s="225"/>
      <c r="K89" s="225"/>
      <c r="L89" s="225"/>
      <c r="M89" s="225"/>
      <c r="N89" s="225"/>
      <c r="O89" s="225"/>
      <c r="P89" s="225"/>
      <c r="T89" s="225"/>
    </row>
    <row r="90" spans="1:20" hidden="1">
      <c r="A90" s="224"/>
      <c r="C90" s="225"/>
      <c r="D90" s="225"/>
      <c r="E90" s="225"/>
      <c r="F90" s="225"/>
      <c r="G90" s="225"/>
      <c r="H90" s="225"/>
      <c r="I90" s="225"/>
      <c r="J90" s="225"/>
      <c r="K90" s="225"/>
      <c r="L90" s="225"/>
      <c r="M90" s="225"/>
      <c r="N90" s="225"/>
      <c r="O90" s="225"/>
      <c r="P90" s="225"/>
      <c r="T90" s="225"/>
    </row>
    <row r="91" spans="1:20" hidden="1">
      <c r="A91" s="224"/>
      <c r="C91" s="225"/>
      <c r="D91" s="225"/>
      <c r="E91" s="225"/>
      <c r="F91" s="225"/>
      <c r="G91" s="225"/>
      <c r="H91" s="225"/>
      <c r="I91" s="225"/>
      <c r="J91" s="225"/>
      <c r="K91" s="225"/>
      <c r="L91" s="225"/>
      <c r="M91" s="225"/>
      <c r="N91" s="225"/>
      <c r="O91" s="225"/>
      <c r="P91" s="225"/>
      <c r="T91" s="225"/>
    </row>
    <row r="92" spans="1:20" hidden="1">
      <c r="A92" s="224"/>
      <c r="C92" s="225"/>
      <c r="D92" s="225"/>
      <c r="E92" s="225"/>
      <c r="F92" s="225"/>
      <c r="G92" s="225"/>
      <c r="H92" s="225"/>
      <c r="I92" s="225"/>
      <c r="J92" s="225"/>
      <c r="K92" s="225"/>
      <c r="L92" s="225"/>
      <c r="M92" s="225"/>
      <c r="N92" s="225"/>
      <c r="O92" s="225"/>
      <c r="P92" s="225"/>
      <c r="T92" s="225"/>
    </row>
    <row r="93" spans="1:20" hidden="1">
      <c r="A93" s="224"/>
      <c r="C93" s="225"/>
      <c r="D93" s="225"/>
      <c r="E93" s="225"/>
      <c r="F93" s="225"/>
      <c r="G93" s="225"/>
      <c r="H93" s="225"/>
      <c r="I93" s="225"/>
      <c r="J93" s="225"/>
      <c r="K93" s="225"/>
      <c r="L93" s="225"/>
      <c r="M93" s="225"/>
      <c r="N93" s="225"/>
      <c r="O93" s="225"/>
      <c r="P93" s="225"/>
      <c r="T93" s="225"/>
    </row>
    <row r="94" spans="1:20" hidden="1">
      <c r="A94" s="224"/>
      <c r="C94" s="225"/>
      <c r="D94" s="225"/>
      <c r="E94" s="225"/>
      <c r="F94" s="225"/>
      <c r="G94" s="225"/>
      <c r="H94" s="225"/>
      <c r="I94" s="225"/>
      <c r="J94" s="225"/>
      <c r="K94" s="225"/>
      <c r="L94" s="225"/>
      <c r="M94" s="225"/>
      <c r="N94" s="225"/>
      <c r="O94" s="225"/>
      <c r="P94" s="225"/>
      <c r="T94" s="225"/>
    </row>
    <row r="95" spans="1:20" hidden="1">
      <c r="A95" s="224"/>
      <c r="C95" s="225"/>
      <c r="D95" s="225"/>
      <c r="E95" s="225"/>
      <c r="F95" s="225"/>
      <c r="G95" s="225"/>
      <c r="H95" s="225"/>
      <c r="I95" s="225"/>
      <c r="J95" s="225"/>
      <c r="K95" s="225"/>
      <c r="L95" s="225"/>
      <c r="M95" s="225"/>
      <c r="N95" s="225"/>
      <c r="O95" s="225"/>
      <c r="P95" s="225"/>
      <c r="T95" s="225"/>
    </row>
    <row r="96" spans="1:20" hidden="1">
      <c r="A96" s="224"/>
      <c r="C96" s="225"/>
      <c r="D96" s="225"/>
      <c r="E96" s="225"/>
      <c r="F96" s="225"/>
      <c r="G96" s="225"/>
      <c r="H96" s="225"/>
      <c r="I96" s="225"/>
      <c r="J96" s="225"/>
      <c r="K96" s="225"/>
      <c r="L96" s="225"/>
      <c r="M96" s="225"/>
      <c r="N96" s="225"/>
      <c r="O96" s="225"/>
      <c r="P96" s="225"/>
      <c r="T96" s="225"/>
    </row>
    <row r="97" spans="1:20" hidden="1">
      <c r="A97" s="224"/>
      <c r="C97" s="225"/>
      <c r="D97" s="225"/>
      <c r="E97" s="225"/>
      <c r="F97" s="225"/>
      <c r="G97" s="225"/>
      <c r="H97" s="225"/>
      <c r="I97" s="225"/>
      <c r="J97" s="225"/>
      <c r="K97" s="225"/>
      <c r="L97" s="225"/>
      <c r="M97" s="225"/>
      <c r="N97" s="225"/>
      <c r="O97" s="225"/>
      <c r="P97" s="225"/>
      <c r="T97" s="225"/>
    </row>
    <row r="98" spans="1:20" hidden="1">
      <c r="A98" s="224"/>
      <c r="C98" s="225"/>
      <c r="D98" s="225"/>
      <c r="E98" s="225"/>
      <c r="F98" s="225"/>
      <c r="G98" s="225"/>
      <c r="H98" s="225"/>
      <c r="I98" s="225"/>
      <c r="J98" s="225"/>
      <c r="K98" s="225"/>
      <c r="L98" s="225"/>
      <c r="M98" s="225"/>
      <c r="N98" s="225"/>
      <c r="O98" s="225"/>
      <c r="P98" s="225"/>
      <c r="T98" s="225"/>
    </row>
    <row r="99" spans="1:20" hidden="1">
      <c r="A99" s="224"/>
      <c r="C99" s="225"/>
      <c r="D99" s="225"/>
      <c r="E99" s="225"/>
      <c r="F99" s="225"/>
      <c r="G99" s="225"/>
      <c r="H99" s="225"/>
      <c r="I99" s="225"/>
      <c r="J99" s="225"/>
      <c r="K99" s="225"/>
      <c r="L99" s="225"/>
      <c r="M99" s="225"/>
      <c r="N99" s="225"/>
      <c r="O99" s="225"/>
      <c r="P99" s="225"/>
      <c r="T99" s="225"/>
    </row>
    <row r="100" spans="1:20" hidden="1">
      <c r="A100" s="224"/>
      <c r="C100" s="225"/>
      <c r="D100" s="225"/>
      <c r="E100" s="225"/>
      <c r="F100" s="225"/>
      <c r="G100" s="225"/>
      <c r="H100" s="225"/>
      <c r="I100" s="225"/>
      <c r="J100" s="225"/>
      <c r="K100" s="225"/>
      <c r="L100" s="225"/>
      <c r="M100" s="225"/>
      <c r="N100" s="225"/>
      <c r="O100" s="225"/>
      <c r="P100" s="225"/>
      <c r="T100" s="225"/>
    </row>
    <row r="101" spans="1:20" hidden="1">
      <c r="A101" s="224"/>
      <c r="C101" s="225"/>
      <c r="D101" s="225"/>
      <c r="E101" s="225"/>
      <c r="F101" s="225"/>
      <c r="G101" s="225"/>
      <c r="H101" s="225"/>
      <c r="I101" s="225"/>
      <c r="J101" s="225"/>
      <c r="K101" s="225"/>
      <c r="L101" s="225"/>
      <c r="M101" s="225"/>
      <c r="N101" s="225"/>
      <c r="O101" s="225"/>
      <c r="P101" s="225"/>
      <c r="T101" s="225"/>
    </row>
    <row r="102" spans="1:20" hidden="1">
      <c r="A102" s="224"/>
      <c r="C102" s="225"/>
      <c r="D102" s="225"/>
      <c r="E102" s="225"/>
      <c r="F102" s="225"/>
      <c r="G102" s="225"/>
      <c r="H102" s="225"/>
      <c r="I102" s="225"/>
      <c r="J102" s="225"/>
      <c r="K102" s="225"/>
      <c r="L102" s="225"/>
      <c r="M102" s="225"/>
      <c r="N102" s="225"/>
      <c r="O102" s="225"/>
      <c r="P102" s="225"/>
      <c r="T102" s="225"/>
    </row>
    <row r="103" spans="1:20" hidden="1">
      <c r="A103" s="224"/>
      <c r="C103" s="225"/>
      <c r="D103" s="225"/>
      <c r="E103" s="225"/>
      <c r="F103" s="225"/>
      <c r="G103" s="225"/>
      <c r="H103" s="225"/>
      <c r="I103" s="225"/>
      <c r="J103" s="225"/>
      <c r="K103" s="225"/>
      <c r="L103" s="225"/>
      <c r="M103" s="225"/>
      <c r="N103" s="225"/>
      <c r="O103" s="225"/>
      <c r="P103" s="225"/>
      <c r="T103" s="225"/>
    </row>
    <row r="104" spans="1:20" hidden="1">
      <c r="A104" s="224"/>
      <c r="C104" s="225"/>
      <c r="D104" s="225"/>
      <c r="E104" s="225"/>
      <c r="F104" s="225"/>
      <c r="G104" s="225"/>
      <c r="H104" s="225"/>
      <c r="I104" s="225"/>
      <c r="J104" s="225"/>
      <c r="K104" s="225"/>
      <c r="L104" s="225"/>
      <c r="M104" s="225"/>
      <c r="N104" s="225"/>
      <c r="O104" s="225"/>
      <c r="P104" s="225"/>
      <c r="T104" s="225"/>
    </row>
    <row r="105" spans="1:20" hidden="1">
      <c r="A105" s="224"/>
      <c r="C105" s="225"/>
      <c r="D105" s="225"/>
      <c r="E105" s="225"/>
      <c r="F105" s="225"/>
      <c r="G105" s="225"/>
      <c r="H105" s="225"/>
      <c r="I105" s="225"/>
      <c r="J105" s="225"/>
      <c r="K105" s="225"/>
      <c r="L105" s="225"/>
      <c r="M105" s="225"/>
      <c r="N105" s="225"/>
      <c r="O105" s="225"/>
      <c r="P105" s="225"/>
      <c r="T105" s="225"/>
    </row>
    <row r="106" spans="1:20" hidden="1">
      <c r="A106" s="224"/>
      <c r="C106" s="225"/>
      <c r="D106" s="225"/>
      <c r="E106" s="225"/>
      <c r="F106" s="225"/>
      <c r="G106" s="225"/>
      <c r="H106" s="225"/>
      <c r="I106" s="225"/>
      <c r="J106" s="225"/>
      <c r="K106" s="225"/>
      <c r="L106" s="225"/>
      <c r="M106" s="225"/>
      <c r="N106" s="225"/>
      <c r="O106" s="225"/>
      <c r="P106" s="225"/>
      <c r="T106" s="225"/>
    </row>
    <row r="107" spans="1:20" hidden="1">
      <c r="A107" s="224"/>
      <c r="C107" s="225"/>
      <c r="D107" s="225"/>
      <c r="E107" s="225"/>
      <c r="F107" s="225"/>
      <c r="G107" s="225"/>
      <c r="H107" s="225"/>
      <c r="I107" s="225"/>
      <c r="J107" s="225"/>
      <c r="K107" s="225"/>
      <c r="L107" s="225"/>
      <c r="M107" s="225"/>
      <c r="N107" s="225"/>
      <c r="O107" s="225"/>
      <c r="P107" s="225"/>
      <c r="T107" s="225"/>
    </row>
    <row r="108" spans="1:20" hidden="1">
      <c r="A108" s="224"/>
      <c r="C108" s="225"/>
      <c r="D108" s="225"/>
      <c r="E108" s="225"/>
      <c r="F108" s="225"/>
      <c r="G108" s="225"/>
      <c r="H108" s="225"/>
      <c r="I108" s="225"/>
      <c r="J108" s="225"/>
      <c r="K108" s="225"/>
      <c r="L108" s="225"/>
      <c r="M108" s="225"/>
      <c r="N108" s="225"/>
      <c r="O108" s="225"/>
      <c r="P108" s="225"/>
      <c r="T108" s="225"/>
    </row>
    <row r="109" spans="1:20" hidden="1">
      <c r="A109" s="224"/>
      <c r="C109" s="225"/>
      <c r="D109" s="225"/>
      <c r="E109" s="225"/>
      <c r="F109" s="225"/>
      <c r="G109" s="225"/>
      <c r="H109" s="225"/>
      <c r="I109" s="225"/>
      <c r="J109" s="225"/>
      <c r="K109" s="225"/>
      <c r="L109" s="225"/>
      <c r="M109" s="225"/>
      <c r="N109" s="225"/>
      <c r="O109" s="225"/>
      <c r="P109" s="225"/>
      <c r="T109" s="225"/>
    </row>
    <row r="110" spans="1:20" hidden="1">
      <c r="A110" s="224"/>
      <c r="C110" s="225"/>
      <c r="D110" s="225"/>
      <c r="E110" s="225"/>
      <c r="F110" s="225"/>
      <c r="G110" s="225"/>
      <c r="H110" s="225"/>
      <c r="I110" s="225"/>
      <c r="J110" s="225"/>
      <c r="K110" s="225"/>
      <c r="L110" s="225"/>
      <c r="M110" s="225"/>
      <c r="N110" s="225"/>
      <c r="O110" s="225"/>
      <c r="P110" s="225"/>
      <c r="T110" s="225"/>
    </row>
    <row r="111" spans="1:20" hidden="1">
      <c r="A111" s="224"/>
      <c r="C111" s="225"/>
      <c r="D111" s="225"/>
      <c r="E111" s="225"/>
      <c r="F111" s="225"/>
      <c r="G111" s="225"/>
      <c r="H111" s="225"/>
      <c r="I111" s="225"/>
      <c r="J111" s="225"/>
      <c r="K111" s="225"/>
      <c r="L111" s="225"/>
      <c r="M111" s="225"/>
      <c r="N111" s="225"/>
      <c r="O111" s="225"/>
      <c r="P111" s="225"/>
      <c r="T111" s="225"/>
    </row>
    <row r="112" spans="1:20" hidden="1">
      <c r="A112" s="224"/>
      <c r="C112" s="225"/>
      <c r="D112" s="225"/>
      <c r="E112" s="225"/>
      <c r="F112" s="225"/>
      <c r="G112" s="225"/>
      <c r="H112" s="225"/>
      <c r="I112" s="225"/>
      <c r="J112" s="225"/>
      <c r="K112" s="225"/>
      <c r="L112" s="225"/>
      <c r="M112" s="225"/>
      <c r="N112" s="225"/>
      <c r="O112" s="225"/>
      <c r="P112" s="225"/>
      <c r="T112" s="225"/>
    </row>
    <row r="113" spans="1:20" hidden="1">
      <c r="A113" s="224"/>
      <c r="C113" s="225"/>
      <c r="D113" s="225"/>
      <c r="E113" s="225"/>
      <c r="F113" s="225"/>
      <c r="G113" s="225"/>
      <c r="H113" s="225"/>
      <c r="I113" s="225"/>
      <c r="J113" s="225"/>
      <c r="K113" s="225"/>
      <c r="L113" s="225"/>
      <c r="M113" s="225"/>
      <c r="N113" s="225"/>
      <c r="O113" s="225"/>
      <c r="P113" s="225"/>
      <c r="T113" s="225"/>
    </row>
    <row r="114" spans="1:20" hidden="1">
      <c r="A114" s="224"/>
      <c r="C114" s="225"/>
      <c r="D114" s="225"/>
      <c r="E114" s="225"/>
      <c r="F114" s="225"/>
      <c r="G114" s="225"/>
      <c r="H114" s="225"/>
      <c r="I114" s="225"/>
      <c r="J114" s="225"/>
      <c r="K114" s="225"/>
      <c r="L114" s="225"/>
      <c r="M114" s="225"/>
      <c r="N114" s="225"/>
      <c r="O114" s="225"/>
      <c r="P114" s="225"/>
      <c r="T114" s="225"/>
    </row>
    <row r="115" spans="1:20" hidden="1">
      <c r="A115" s="224"/>
      <c r="C115" s="225"/>
      <c r="D115" s="225"/>
      <c r="E115" s="225"/>
      <c r="F115" s="225"/>
      <c r="G115" s="225"/>
      <c r="H115" s="225"/>
      <c r="I115" s="225"/>
      <c r="J115" s="225"/>
      <c r="K115" s="225"/>
      <c r="L115" s="225"/>
      <c r="M115" s="225"/>
      <c r="N115" s="225"/>
      <c r="O115" s="225"/>
      <c r="P115" s="225"/>
      <c r="T115" s="225"/>
    </row>
    <row r="116" spans="1:20" hidden="1">
      <c r="A116" s="224"/>
      <c r="C116" s="225"/>
      <c r="D116" s="225"/>
      <c r="E116" s="225"/>
      <c r="F116" s="225"/>
      <c r="G116" s="225"/>
      <c r="H116" s="225"/>
      <c r="I116" s="225"/>
      <c r="J116" s="225"/>
      <c r="K116" s="225"/>
      <c r="L116" s="225"/>
      <c r="M116" s="225"/>
      <c r="N116" s="225"/>
      <c r="O116" s="225"/>
      <c r="P116" s="225"/>
      <c r="T116" s="225"/>
    </row>
    <row r="117" spans="1:20" hidden="1">
      <c r="A117" s="224"/>
      <c r="C117" s="225"/>
      <c r="D117" s="225"/>
      <c r="E117" s="225"/>
      <c r="F117" s="225"/>
      <c r="G117" s="225"/>
      <c r="H117" s="225"/>
      <c r="I117" s="225"/>
      <c r="J117" s="225"/>
      <c r="K117" s="225"/>
      <c r="L117" s="225"/>
      <c r="M117" s="225"/>
      <c r="N117" s="225"/>
      <c r="O117" s="225"/>
      <c r="P117" s="225"/>
      <c r="T117" s="225"/>
    </row>
    <row r="118" spans="1:20" hidden="1">
      <c r="A118" s="224"/>
      <c r="C118" s="225"/>
      <c r="D118" s="225"/>
      <c r="E118" s="225"/>
      <c r="F118" s="225"/>
      <c r="G118" s="225"/>
      <c r="H118" s="225"/>
      <c r="I118" s="225"/>
      <c r="J118" s="225"/>
      <c r="K118" s="225"/>
      <c r="L118" s="225"/>
      <c r="M118" s="225"/>
      <c r="N118" s="225"/>
      <c r="O118" s="225"/>
      <c r="P118" s="225"/>
      <c r="T118" s="225"/>
    </row>
    <row r="119" spans="1:20" hidden="1">
      <c r="A119" s="224"/>
      <c r="C119" s="225"/>
      <c r="D119" s="225"/>
      <c r="E119" s="225"/>
      <c r="F119" s="225"/>
      <c r="G119" s="225"/>
      <c r="H119" s="225"/>
      <c r="I119" s="225"/>
      <c r="J119" s="225"/>
      <c r="K119" s="225"/>
      <c r="L119" s="225"/>
      <c r="M119" s="225"/>
      <c r="N119" s="225"/>
      <c r="O119" s="225"/>
      <c r="P119" s="225"/>
      <c r="T119" s="225"/>
    </row>
    <row r="120" spans="1:20" hidden="1">
      <c r="A120" s="224"/>
      <c r="C120" s="225"/>
      <c r="D120" s="225"/>
      <c r="E120" s="225"/>
      <c r="F120" s="225"/>
      <c r="G120" s="225"/>
      <c r="H120" s="225"/>
      <c r="I120" s="225"/>
      <c r="J120" s="225"/>
      <c r="K120" s="225"/>
      <c r="L120" s="225"/>
      <c r="M120" s="225"/>
      <c r="N120" s="225"/>
      <c r="O120" s="225"/>
      <c r="P120" s="225"/>
      <c r="T120" s="225"/>
    </row>
    <row r="121" spans="1:20" hidden="1">
      <c r="A121" s="224"/>
      <c r="C121" s="225"/>
      <c r="D121" s="225"/>
      <c r="E121" s="225"/>
      <c r="F121" s="225"/>
      <c r="G121" s="225"/>
      <c r="H121" s="225"/>
      <c r="I121" s="225"/>
      <c r="J121" s="225"/>
      <c r="K121" s="225"/>
      <c r="L121" s="225"/>
      <c r="M121" s="225"/>
      <c r="N121" s="225"/>
      <c r="O121" s="225"/>
      <c r="P121" s="225"/>
      <c r="T121" s="225"/>
    </row>
    <row r="122" spans="1:20" hidden="1">
      <c r="A122" s="224"/>
      <c r="C122" s="225"/>
      <c r="D122" s="225"/>
      <c r="E122" s="225"/>
      <c r="F122" s="225"/>
      <c r="G122" s="225"/>
      <c r="H122" s="225"/>
      <c r="I122" s="225"/>
      <c r="J122" s="225"/>
      <c r="K122" s="225"/>
      <c r="L122" s="225"/>
      <c r="M122" s="225"/>
      <c r="N122" s="225"/>
      <c r="O122" s="225"/>
      <c r="P122" s="225"/>
      <c r="T122" s="225"/>
    </row>
    <row r="123" spans="1:20" hidden="1">
      <c r="A123" s="224"/>
      <c r="C123" s="225"/>
      <c r="D123" s="225"/>
      <c r="E123" s="225"/>
      <c r="F123" s="225"/>
      <c r="G123" s="225"/>
      <c r="H123" s="225"/>
      <c r="I123" s="225"/>
      <c r="J123" s="225"/>
      <c r="K123" s="225"/>
      <c r="L123" s="225"/>
      <c r="M123" s="225"/>
      <c r="N123" s="225"/>
      <c r="O123" s="225"/>
      <c r="P123" s="225"/>
      <c r="T123" s="225"/>
    </row>
    <row r="124" spans="1:20" hidden="1">
      <c r="A124" s="224"/>
      <c r="C124" s="225"/>
      <c r="D124" s="225"/>
      <c r="E124" s="225"/>
      <c r="F124" s="225"/>
      <c r="G124" s="225"/>
      <c r="H124" s="225"/>
      <c r="I124" s="225"/>
      <c r="J124" s="225"/>
      <c r="K124" s="225"/>
      <c r="L124" s="225"/>
      <c r="M124" s="225"/>
      <c r="N124" s="225"/>
      <c r="O124" s="225"/>
      <c r="P124" s="225"/>
      <c r="T124" s="225"/>
    </row>
    <row r="125" spans="1:20" hidden="1">
      <c r="A125" s="224"/>
      <c r="C125" s="225"/>
      <c r="D125" s="225"/>
      <c r="E125" s="225"/>
      <c r="F125" s="225"/>
      <c r="G125" s="225"/>
      <c r="H125" s="225"/>
      <c r="I125" s="225"/>
      <c r="J125" s="225"/>
      <c r="K125" s="225"/>
      <c r="L125" s="225"/>
      <c r="M125" s="225"/>
      <c r="N125" s="225"/>
      <c r="O125" s="225"/>
      <c r="P125" s="225"/>
      <c r="T125" s="225"/>
    </row>
    <row r="126" spans="1:20" hidden="1">
      <c r="A126" s="224"/>
      <c r="C126" s="225"/>
      <c r="D126" s="225"/>
      <c r="E126" s="225"/>
      <c r="F126" s="225"/>
      <c r="G126" s="225"/>
      <c r="H126" s="225"/>
      <c r="I126" s="225"/>
      <c r="J126" s="225"/>
      <c r="K126" s="225"/>
      <c r="L126" s="225"/>
      <c r="M126" s="225"/>
      <c r="N126" s="225"/>
      <c r="O126" s="225"/>
      <c r="P126" s="225"/>
      <c r="T126" s="225"/>
    </row>
    <row r="127" spans="1:20" hidden="1">
      <c r="A127" s="224"/>
      <c r="C127" s="225"/>
      <c r="D127" s="225"/>
      <c r="E127" s="225"/>
      <c r="F127" s="225"/>
      <c r="G127" s="225"/>
      <c r="H127" s="225"/>
      <c r="I127" s="225"/>
      <c r="J127" s="225"/>
      <c r="K127" s="225"/>
      <c r="L127" s="225"/>
      <c r="M127" s="225"/>
      <c r="N127" s="225"/>
      <c r="O127" s="225"/>
      <c r="P127" s="225"/>
      <c r="T127" s="225"/>
    </row>
    <row r="128" spans="1:20" hidden="1">
      <c r="A128" s="224"/>
      <c r="C128" s="225"/>
      <c r="D128" s="225"/>
      <c r="E128" s="225"/>
      <c r="F128" s="225"/>
      <c r="G128" s="225"/>
      <c r="H128" s="225"/>
      <c r="I128" s="225"/>
      <c r="J128" s="225"/>
      <c r="K128" s="225"/>
      <c r="L128" s="225"/>
      <c r="M128" s="225"/>
      <c r="N128" s="225"/>
      <c r="O128" s="225"/>
      <c r="P128" s="225"/>
      <c r="T128" s="225"/>
    </row>
    <row r="129" spans="1:20" hidden="1">
      <c r="A129" s="224"/>
      <c r="C129" s="225"/>
      <c r="D129" s="225"/>
      <c r="E129" s="225"/>
      <c r="F129" s="225"/>
      <c r="G129" s="225"/>
      <c r="H129" s="225"/>
      <c r="I129" s="225"/>
      <c r="J129" s="225"/>
      <c r="K129" s="225"/>
      <c r="L129" s="225"/>
      <c r="M129" s="225"/>
      <c r="N129" s="225"/>
      <c r="O129" s="225"/>
      <c r="P129" s="225"/>
      <c r="T129" s="225"/>
    </row>
    <row r="130" spans="1:20" hidden="1">
      <c r="A130" s="224"/>
      <c r="C130" s="225"/>
      <c r="D130" s="225"/>
      <c r="E130" s="225"/>
      <c r="F130" s="225"/>
      <c r="G130" s="225"/>
      <c r="H130" s="225"/>
      <c r="I130" s="225"/>
      <c r="J130" s="225"/>
      <c r="K130" s="225"/>
      <c r="L130" s="225"/>
      <c r="M130" s="225"/>
      <c r="N130" s="225"/>
      <c r="O130" s="225"/>
      <c r="P130" s="225"/>
      <c r="T130" s="225"/>
    </row>
    <row r="131" spans="1:20" hidden="1">
      <c r="A131" s="224"/>
      <c r="C131" s="225"/>
      <c r="D131" s="225"/>
      <c r="E131" s="225"/>
      <c r="F131" s="225"/>
      <c r="G131" s="225"/>
      <c r="H131" s="225"/>
      <c r="I131" s="225"/>
      <c r="J131" s="225"/>
      <c r="K131" s="225"/>
      <c r="L131" s="225"/>
      <c r="M131" s="225"/>
      <c r="N131" s="225"/>
      <c r="O131" s="225"/>
      <c r="P131" s="225"/>
      <c r="T131" s="225"/>
    </row>
    <row r="132" spans="1:20" hidden="1">
      <c r="A132" s="224"/>
      <c r="C132" s="225"/>
      <c r="D132" s="225"/>
      <c r="E132" s="225"/>
      <c r="F132" s="225"/>
      <c r="G132" s="225"/>
      <c r="H132" s="225"/>
      <c r="I132" s="225"/>
      <c r="J132" s="225"/>
      <c r="K132" s="225"/>
      <c r="L132" s="225"/>
      <c r="M132" s="225"/>
      <c r="N132" s="225"/>
      <c r="O132" s="225"/>
      <c r="P132" s="225"/>
      <c r="T132" s="225"/>
    </row>
    <row r="133" spans="1:20" hidden="1">
      <c r="A133" s="224"/>
      <c r="C133" s="225"/>
      <c r="D133" s="225"/>
      <c r="E133" s="225"/>
      <c r="F133" s="225"/>
      <c r="G133" s="225"/>
      <c r="H133" s="225"/>
      <c r="I133" s="225"/>
      <c r="J133" s="225"/>
      <c r="K133" s="225"/>
      <c r="L133" s="225"/>
      <c r="M133" s="225"/>
      <c r="N133" s="225"/>
      <c r="O133" s="225"/>
      <c r="P133" s="225"/>
      <c r="T133" s="225"/>
    </row>
    <row r="134" spans="1:20" hidden="1">
      <c r="A134" s="224"/>
      <c r="C134" s="225"/>
      <c r="D134" s="225"/>
      <c r="E134" s="225"/>
      <c r="F134" s="225"/>
      <c r="G134" s="225"/>
      <c r="H134" s="225"/>
      <c r="I134" s="225"/>
      <c r="J134" s="225"/>
      <c r="K134" s="225"/>
      <c r="L134" s="225"/>
      <c r="M134" s="225"/>
      <c r="N134" s="225"/>
      <c r="O134" s="225"/>
      <c r="P134" s="225"/>
      <c r="T134" s="225"/>
    </row>
    <row r="135" spans="1:20" hidden="1">
      <c r="A135" s="224"/>
      <c r="C135" s="225"/>
      <c r="D135" s="225"/>
      <c r="E135" s="225"/>
      <c r="F135" s="225"/>
      <c r="G135" s="225"/>
      <c r="H135" s="225"/>
      <c r="I135" s="225"/>
      <c r="J135" s="225"/>
      <c r="K135" s="225"/>
      <c r="L135" s="225"/>
      <c r="M135" s="225"/>
      <c r="N135" s="225"/>
      <c r="O135" s="225"/>
      <c r="P135" s="225"/>
      <c r="T135" s="225"/>
    </row>
    <row r="136" spans="1:20" hidden="1">
      <c r="A136" s="224"/>
      <c r="C136" s="225"/>
      <c r="D136" s="225"/>
      <c r="E136" s="225"/>
      <c r="F136" s="225"/>
      <c r="G136" s="225"/>
      <c r="H136" s="225"/>
      <c r="I136" s="225"/>
      <c r="J136" s="225"/>
      <c r="K136" s="225"/>
      <c r="L136" s="225"/>
      <c r="M136" s="225"/>
      <c r="N136" s="225"/>
      <c r="O136" s="225"/>
      <c r="P136" s="225"/>
      <c r="T136" s="225"/>
    </row>
    <row r="137" spans="1:20" hidden="1">
      <c r="A137" s="224"/>
      <c r="C137" s="225"/>
      <c r="D137" s="225"/>
      <c r="E137" s="225"/>
      <c r="F137" s="225"/>
      <c r="G137" s="225"/>
      <c r="H137" s="225"/>
      <c r="I137" s="225"/>
      <c r="J137" s="225"/>
      <c r="K137" s="225"/>
      <c r="L137" s="225"/>
      <c r="M137" s="225"/>
      <c r="N137" s="225"/>
      <c r="O137" s="225"/>
      <c r="P137" s="225"/>
      <c r="T137" s="225"/>
    </row>
    <row r="138" spans="1:20" hidden="1">
      <c r="A138" s="224"/>
      <c r="C138" s="225"/>
      <c r="D138" s="225"/>
      <c r="E138" s="225"/>
      <c r="F138" s="225"/>
      <c r="G138" s="225"/>
      <c r="H138" s="225"/>
      <c r="I138" s="225"/>
      <c r="J138" s="225"/>
      <c r="K138" s="225"/>
      <c r="L138" s="225"/>
      <c r="M138" s="225"/>
      <c r="N138" s="225"/>
      <c r="O138" s="225"/>
      <c r="P138" s="225"/>
      <c r="T138" s="225"/>
    </row>
    <row r="139" spans="1:20" hidden="1">
      <c r="A139" s="224"/>
      <c r="C139" s="225"/>
      <c r="D139" s="225"/>
      <c r="E139" s="225"/>
      <c r="F139" s="225"/>
      <c r="G139" s="225"/>
      <c r="H139" s="225"/>
      <c r="I139" s="225"/>
      <c r="J139" s="225"/>
      <c r="K139" s="225"/>
      <c r="L139" s="225"/>
      <c r="M139" s="225"/>
      <c r="N139" s="225"/>
      <c r="O139" s="225"/>
      <c r="P139" s="225"/>
      <c r="T139" s="225"/>
    </row>
    <row r="140" spans="1:20" hidden="1">
      <c r="A140" s="224"/>
      <c r="C140" s="225"/>
      <c r="D140" s="225"/>
      <c r="E140" s="225"/>
      <c r="F140" s="225"/>
      <c r="G140" s="225"/>
      <c r="H140" s="225"/>
      <c r="I140" s="225"/>
      <c r="J140" s="225"/>
      <c r="K140" s="225"/>
      <c r="L140" s="225"/>
      <c r="M140" s="225"/>
      <c r="N140" s="225"/>
      <c r="O140" s="225"/>
      <c r="P140" s="225"/>
      <c r="T140" s="225"/>
    </row>
    <row r="141" spans="1:20" hidden="1">
      <c r="A141" s="224"/>
      <c r="C141" s="225"/>
      <c r="D141" s="225"/>
      <c r="E141" s="225"/>
      <c r="F141" s="225"/>
      <c r="G141" s="225"/>
      <c r="H141" s="225"/>
      <c r="I141" s="225"/>
      <c r="J141" s="225"/>
      <c r="K141" s="225"/>
      <c r="L141" s="225"/>
      <c r="M141" s="225"/>
      <c r="N141" s="225"/>
      <c r="O141" s="225"/>
      <c r="P141" s="225"/>
      <c r="T141" s="225"/>
    </row>
    <row r="142" spans="1:20" hidden="1">
      <c r="A142" s="224"/>
      <c r="C142" s="225"/>
      <c r="D142" s="225"/>
      <c r="E142" s="225"/>
      <c r="F142" s="225"/>
      <c r="G142" s="225"/>
      <c r="H142" s="225"/>
      <c r="I142" s="225"/>
      <c r="J142" s="225"/>
      <c r="K142" s="225"/>
      <c r="L142" s="225"/>
      <c r="M142" s="225"/>
      <c r="N142" s="225"/>
      <c r="O142" s="225"/>
      <c r="P142" s="225"/>
      <c r="T142" s="225"/>
    </row>
    <row r="143" spans="1:20" hidden="1">
      <c r="A143" s="224"/>
      <c r="C143" s="225"/>
      <c r="D143" s="225"/>
      <c r="E143" s="225"/>
      <c r="F143" s="225"/>
      <c r="G143" s="225"/>
      <c r="H143" s="225"/>
      <c r="I143" s="225"/>
      <c r="J143" s="225"/>
      <c r="K143" s="225"/>
      <c r="L143" s="225"/>
      <c r="M143" s="225"/>
      <c r="N143" s="225"/>
      <c r="O143" s="225"/>
      <c r="P143" s="225"/>
      <c r="T143" s="225"/>
    </row>
    <row r="144" spans="1:20" hidden="1">
      <c r="A144" s="224"/>
      <c r="C144" s="225"/>
      <c r="D144" s="225"/>
      <c r="E144" s="225"/>
      <c r="F144" s="225"/>
      <c r="G144" s="225"/>
      <c r="H144" s="225"/>
      <c r="I144" s="225"/>
      <c r="J144" s="225"/>
      <c r="K144" s="225"/>
      <c r="L144" s="225"/>
      <c r="M144" s="225"/>
      <c r="N144" s="225"/>
      <c r="O144" s="225"/>
      <c r="P144" s="225"/>
      <c r="T144" s="225"/>
    </row>
    <row r="145" spans="1:20" hidden="1">
      <c r="A145" s="224"/>
      <c r="C145" s="225"/>
      <c r="D145" s="225"/>
      <c r="E145" s="225"/>
      <c r="F145" s="225"/>
      <c r="G145" s="225"/>
      <c r="H145" s="225"/>
      <c r="I145" s="225"/>
      <c r="J145" s="225"/>
      <c r="K145" s="225"/>
      <c r="L145" s="225"/>
      <c r="M145" s="225"/>
      <c r="N145" s="225"/>
      <c r="O145" s="225"/>
      <c r="P145" s="225"/>
      <c r="T145" s="225"/>
    </row>
    <row r="146" spans="1:20" hidden="1">
      <c r="A146" s="224"/>
      <c r="C146" s="225"/>
      <c r="D146" s="225"/>
      <c r="E146" s="225"/>
      <c r="F146" s="225"/>
      <c r="G146" s="225"/>
      <c r="H146" s="225"/>
      <c r="I146" s="225"/>
      <c r="J146" s="225"/>
      <c r="K146" s="225"/>
      <c r="L146" s="225"/>
      <c r="M146" s="225"/>
      <c r="N146" s="225"/>
      <c r="O146" s="225"/>
      <c r="P146" s="225"/>
      <c r="T146" s="225"/>
    </row>
    <row r="147" spans="1:20" hidden="1">
      <c r="A147" s="224"/>
      <c r="C147" s="225"/>
      <c r="D147" s="225"/>
      <c r="E147" s="225"/>
      <c r="F147" s="225"/>
      <c r="G147" s="225"/>
      <c r="H147" s="225"/>
      <c r="I147" s="225"/>
      <c r="J147" s="225"/>
      <c r="K147" s="225"/>
      <c r="L147" s="225"/>
      <c r="M147" s="225"/>
      <c r="N147" s="225"/>
      <c r="O147" s="225"/>
      <c r="P147" s="225"/>
      <c r="T147" s="225"/>
    </row>
  </sheetData>
  <mergeCells count="22">
    <mergeCell ref="K4:K6"/>
    <mergeCell ref="L4:N4"/>
    <mergeCell ref="O4:O6"/>
    <mergeCell ref="P4:P6"/>
    <mergeCell ref="A1:B1"/>
    <mergeCell ref="C1:G1"/>
    <mergeCell ref="T5:T6"/>
    <mergeCell ref="A17:B17"/>
    <mergeCell ref="A42:B42"/>
    <mergeCell ref="M5:M6"/>
    <mergeCell ref="N5:N6"/>
    <mergeCell ref="A12:B12"/>
    <mergeCell ref="A14:B14"/>
    <mergeCell ref="A15:B15"/>
    <mergeCell ref="C5:D5"/>
    <mergeCell ref="E5:E6"/>
    <mergeCell ref="F5:I5"/>
    <mergeCell ref="J5:J6"/>
    <mergeCell ref="L5:L6"/>
    <mergeCell ref="A3:B6"/>
    <mergeCell ref="C3:P3"/>
    <mergeCell ref="C4:J4"/>
  </mergeCells>
  <conditionalFormatting sqref="B18:B36">
    <cfRule type="expression" dxfId="69" priority="21">
      <formula>IF($AA18=$B$13,TRUE,FALSE)</formula>
    </cfRule>
  </conditionalFormatting>
  <conditionalFormatting sqref="T18:T36">
    <cfRule type="expression" dxfId="68" priority="1">
      <formula>IF(T$9=0,FALSE,IF(OR(T$9&gt;T$18,T$9&lt;T$36),FALSE,IF(MIN(ABS(T$18:T$36-T$9))=ABS(T18-T$9), TRUE,FALSE)))</formula>
    </cfRule>
    <cfRule type="expression" dxfId="67" priority="2">
      <formula>IF(T$2="x",FALSE,IF(AND(T18&gt;=T$11,T18&lt;=T$7), TRUE,FALSE))</formula>
    </cfRule>
  </conditionalFormatting>
  <conditionalFormatting sqref="K18:K36 P18:P36">
    <cfRule type="expression" dxfId="66" priority="7">
      <formula>IF($AA18=$B$13,TRUE,FALSE)</formula>
    </cfRule>
  </conditionalFormatting>
  <conditionalFormatting sqref="K18:K36 P18:P36">
    <cfRule type="expression" dxfId="65" priority="4">
      <formula>IF($AD$38,IF(AND((K18&gt;=(K$13+K$13*(-1)*$M$38)),K18&lt;=(K$13+K$13*$M$38)),TRUE,FALSE),FALSE)</formula>
    </cfRule>
    <cfRule type="expression" dxfId="64" priority="5">
      <formula>IF($AD$38,IF(AND((K18&gt;=(K$13+K$13*(-1)*$M$39)),K18&lt;=(K$13+K$13*(-1)*$M$38)),TRUE,IF(AND((K18&gt;=(K$13+K$13*$M$38)),K18&lt;=(K$13+K$13*$M$39)),TRUE,FALSE)),FALSE)</formula>
    </cfRule>
    <cfRule type="expression" dxfId="63" priority="6">
      <formula>IF($AD$38,IF(K18&lt;=(K$13+K$13*(-1)*$M$39),TRUE,IF(K18&gt;=(K$13+K$13*$M$39),TRUE,FALSE)),FALSE)</formula>
    </cfRule>
  </conditionalFormatting>
  <conditionalFormatting sqref="K14:K15 P14:P15">
    <cfRule type="expression" dxfId="62" priority="9">
      <formula>IF(K14="-",FALSE,IF($AD$38,AND(-$M$38&lt;K$15,K$15&lt;$M$38),FALSE))</formula>
    </cfRule>
    <cfRule type="expression" dxfId="61" priority="10">
      <formula>IF(K14="-",FALSE,IF($AD$38,AND(-$M$39&lt;K$15,K$15&lt;-$M$38),FALSE))</formula>
    </cfRule>
    <cfRule type="expression" dxfId="60" priority="11">
      <formula>IF(K14="-",FALSE,IF($AD$38,AND($M$38&lt;K$15,K$15&lt;$M$39),FALSE))</formula>
    </cfRule>
    <cfRule type="expression" dxfId="59" priority="12">
      <formula>IF(K14="-",FALSE,IF($AD$38,(-1)*$M$39&gt;K$15,FALSE))</formula>
    </cfRule>
    <cfRule type="expression" dxfId="58" priority="13">
      <formula>IF(K14="-",FALSE,IF($AD$38,$M$39&lt;K$15,FALSE))</formula>
    </cfRule>
  </conditionalFormatting>
  <conditionalFormatting sqref="C18:P36 T18:T36">
    <cfRule type="expression" dxfId="57" priority="3">
      <formula>IF(C$9=0,FALSE,IF(OR(C$9&gt;C$18,C$9&lt;C$36),FALSE,IF(MIN(ABS(C$18:C$36-C$9))=ABS(C18-C$9), TRUE,FALSE)))</formula>
    </cfRule>
    <cfRule type="expression" dxfId="56" priority="8">
      <formula>IF(C$2="x",FALSE,IF(AND(C18&gt;=C$11,C18&lt;=C$7), TRUE,FALSE))</formula>
    </cfRule>
  </conditionalFormatting>
  <dataValidations disablePrompts="1" count="1">
    <dataValidation type="list" allowBlank="1" showInputMessage="1" showErrorMessage="1" sqref="B13" xr:uid="{852B8FAF-706A-4F94-9EB4-899E1FB28FF6}">
      <formula1>$AA$18:$AA$36</formula1>
    </dataValidation>
  </dataValidations>
  <pageMargins left="0.59055118110236227" right="0.59055118110236227" top="0.98425196850393704" bottom="0.98425196850393704" header="0.51181102362204722" footer="0.51181102362204722"/>
  <pageSetup paperSize="9" scale="65" fitToWidth="0" fitToHeight="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3546" r:id="rId4" name="Check Box 10">
              <controlPr defaultSize="0" autoFill="0" autoLine="0" autoPict="0" altText="">
                <anchor moveWithCells="1">
                  <from>
                    <xdr:col>9</xdr:col>
                    <xdr:colOff>438150</xdr:colOff>
                    <xdr:row>37</xdr:row>
                    <xdr:rowOff>66675</xdr:rowOff>
                  </from>
                  <to>
                    <xdr:col>10</xdr:col>
                    <xdr:colOff>28575</xdr:colOff>
                    <xdr:row>39</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General Info</vt:lpstr>
      <vt:lpstr>Firm Type Overview</vt:lpstr>
      <vt:lpstr>Firm Criteria Overview</vt:lpstr>
      <vt:lpstr>Your Firm's Job Matching</vt:lpstr>
      <vt:lpstr>Your Firm's Component Matching</vt:lpstr>
      <vt:lpstr>Summary Dashboard</vt:lpstr>
      <vt:lpstr>PRIMARY Target</vt:lpstr>
      <vt:lpstr>EXPERIENCED Target</vt:lpstr>
      <vt:lpstr>SENIOR Target</vt:lpstr>
      <vt:lpstr>PRIMARY Achieved</vt:lpstr>
      <vt:lpstr>EXPERIENCED Achieved</vt:lpstr>
      <vt:lpstr>SENIOR Achieved</vt:lpstr>
      <vt:lpstr>Frequently Asked Questions</vt:lpstr>
      <vt:lpstr>Matching of Typical Components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VenRes-ParSur-I-Example Report-V1.0</dc:title>
  <dc:creator>Vencon Research International</dc:creator>
  <cp:lastModifiedBy>Philip Thomas</cp:lastModifiedBy>
  <cp:lastPrinted>2024-11-22T15:52:51Z</cp:lastPrinted>
  <dcterms:created xsi:type="dcterms:W3CDTF">2015-02-17T09:12:14Z</dcterms:created>
  <dcterms:modified xsi:type="dcterms:W3CDTF">2025-11-10T11:38:05Z</dcterms:modified>
</cp:coreProperties>
</file>